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openxmlformats-officedocument.spreadsheetml.printerSettings"/>
  <Default Extension="png" ContentType="image/png"/>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drawings/drawing57.xml" ContentType="application/vnd.openxmlformats-officedocument.drawing+xml"/>
  <Override PartName="/xl/drawings/drawing58.xml" ContentType="application/vnd.openxmlformats-officedocument.drawing+xml"/>
  <Override PartName="/xl/drawings/drawing59.xml" ContentType="application/vnd.openxmlformats-officedocument.drawing+xml"/>
  <Override PartName="/xl/drawings/drawing60.xml" ContentType="application/vnd.openxmlformats-officedocument.drawing+xml"/>
  <Override PartName="/xl/drawings/drawing61.xml" ContentType="application/vnd.openxmlformats-officedocument.drawing+xml"/>
  <Override PartName="/xl/drawings/drawing62.xml" ContentType="application/vnd.openxmlformats-officedocument.drawing+xml"/>
  <Override PartName="/xl/drawings/drawing63.xml" ContentType="application/vnd.openxmlformats-officedocument.drawing+xml"/>
  <Override PartName="/xl/drawings/drawing64.xml" ContentType="application/vnd.openxmlformats-officedocument.drawing+xml"/>
  <Override PartName="/xl/drawings/drawing65.xml" ContentType="application/vnd.openxmlformats-officedocument.drawing+xml"/>
  <Override PartName="/xl/drawings/drawing66.xml" ContentType="application/vnd.openxmlformats-officedocument.drawing+xml"/>
  <Override PartName="/xl/drawings/drawing67.xml" ContentType="application/vnd.openxmlformats-officedocument.drawing+xml"/>
  <Override PartName="/xl/drawings/drawing68.xml" ContentType="application/vnd.openxmlformats-officedocument.drawing+xml"/>
  <Override PartName="/xl/drawings/drawing69.xml" ContentType="application/vnd.openxmlformats-officedocument.drawing+xml"/>
  <Override PartName="/xl/drawings/drawing70.xml" ContentType="application/vnd.openxmlformats-officedocument.drawing+xml"/>
  <Override PartName="/xl/drawings/drawing71.xml" ContentType="application/vnd.openxmlformats-officedocument.drawing+xml"/>
  <Override PartName="/xl/drawings/drawing72.xml" ContentType="application/vnd.openxmlformats-officedocument.drawing+xml"/>
  <Override PartName="/xl/drawings/drawing73.xml" ContentType="application/vnd.openxmlformats-officedocument.drawing+xml"/>
  <Override PartName="/xl/drawings/drawing74.xml" ContentType="application/vnd.openxmlformats-officedocument.drawing+xml"/>
  <Override PartName="/xl/drawings/drawing75.xml" ContentType="application/vnd.openxmlformats-officedocument.drawing+xml"/>
  <Override PartName="/xl/drawings/drawing76.xml" ContentType="application/vnd.openxmlformats-officedocument.drawing+xml"/>
  <Override PartName="/xl/drawings/drawing77.xml" ContentType="application/vnd.openxmlformats-officedocument.drawing+xml"/>
  <Override PartName="/xl/drawings/drawing78.xml" ContentType="application/vnd.openxmlformats-officedocument.drawing+xml"/>
  <Override PartName="/xl/drawings/drawing79.xml" ContentType="application/vnd.openxmlformats-officedocument.drawing+xml"/>
  <Override PartName="/xl/drawings/drawing80.xml" ContentType="application/vnd.openxmlformats-officedocument.drawing+xml"/>
  <Override PartName="/xl/drawings/drawing81.xml" ContentType="application/vnd.openxmlformats-officedocument.drawing+xml"/>
  <Override PartName="/xl/drawings/drawing82.xml" ContentType="application/vnd.openxmlformats-officedocument.drawing+xml"/>
  <Override PartName="/xl/drawings/drawing83.xml" ContentType="application/vnd.openxmlformats-officedocument.drawing+xml"/>
  <Override PartName="/xl/drawings/drawing84.xml" ContentType="application/vnd.openxmlformats-officedocument.drawing+xml"/>
  <Override PartName="/xl/drawings/drawing85.xml" ContentType="application/vnd.openxmlformats-officedocument.drawing+xml"/>
  <Override PartName="/xl/drawings/drawing86.xml" ContentType="application/vnd.openxmlformats-officedocument.drawing+xml"/>
  <Override PartName="/xl/drawings/drawing87.xml" ContentType="application/vnd.openxmlformats-officedocument.drawing+xml"/>
  <Override PartName="/xl/drawings/drawing88.xml" ContentType="application/vnd.openxmlformats-officedocument.drawing+xml"/>
  <Override PartName="/xl/drawings/drawing89.xml" ContentType="application/vnd.openxmlformats-officedocument.drawing+xml"/>
  <Override PartName="/xl/drawings/drawing90.xml" ContentType="application/vnd.openxmlformats-officedocument.drawing+xml"/>
  <Override PartName="/xl/drawings/drawing91.xml" ContentType="application/vnd.openxmlformats-officedocument.drawing+xml"/>
  <Override PartName="/xl/drawings/drawing92.xml" ContentType="application/vnd.openxmlformats-officedocument.drawing+xml"/>
  <Override PartName="/xl/drawings/drawing93.xml" ContentType="application/vnd.openxmlformats-officedocument.drawing+xml"/>
  <Override PartName="/xl/drawings/drawing94.xml" ContentType="application/vnd.openxmlformats-officedocument.drawing+xml"/>
  <Override PartName="/xl/drawings/drawing95.xml" ContentType="application/vnd.openxmlformats-officedocument.drawing+xml"/>
  <Override PartName="/xl/drawings/drawing96.xml" ContentType="application/vnd.openxmlformats-officedocument.drawing+xml"/>
  <Override PartName="/xl/drawings/drawing97.xml" ContentType="application/vnd.openxmlformats-officedocument.drawing+xml"/>
  <Override PartName="/xl/drawings/drawing98.xml" ContentType="application/vnd.openxmlformats-officedocument.drawing+xml"/>
  <Override PartName="/xl/drawings/drawing99.xml" ContentType="application/vnd.openxmlformats-officedocument.drawing+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s>
</file>

<file path=xl/workbook.xml><?xml version="1.0" encoding="utf-8"?>
<workbook xmlns:r="http://schemas.openxmlformats.org/officeDocument/2006/relationships" xmlns="http://schemas.openxmlformats.org/spreadsheetml/2006/main">
  <bookViews>
    <workbookView xWindow="0" yWindow="0" windowWidth="0" windowHeight="0"/>
  </bookViews>
  <sheets>
    <sheet name="Rekapitulace stavby" sheetId="1" r:id="rId1"/>
    <sheet name="SO 01-03-01 - Zábradlí Cítov" sheetId="2" r:id="rId2"/>
    <sheet name="SO-01-03-02 - VRN" sheetId="3" r:id="rId3"/>
    <sheet name="SO-02-04.1 - elektroinsta..." sheetId="4" r:id="rId4"/>
    <sheet name="SO-02-04.2 - VRN" sheetId="5" r:id="rId5"/>
    <sheet name="SO-02-05,1 - km 458,256- ..." sheetId="6" r:id="rId6"/>
    <sheet name="SO-02-05.2 - VRN - Podcho..." sheetId="7" r:id="rId7"/>
    <sheet name="SO-03-03-01 - Zábradlí Ho..." sheetId="8" r:id="rId8"/>
    <sheet name="SO-03-03-02 - VRN" sheetId="9" r:id="rId9"/>
    <sheet name="SO-04-04.1 - elektroinsta..." sheetId="10" r:id="rId10"/>
    <sheet name="SO-04-04.2 - VRN" sheetId="11" r:id="rId11"/>
    <sheet name="SO-04-05.1 - km 467,469 -..." sheetId="12" r:id="rId12"/>
    <sheet name="SO-04-05.2 - VRN - Podcho..." sheetId="13" r:id="rId13"/>
    <sheet name="SO-05-03 - ST ÚNL" sheetId="14" r:id="rId14"/>
    <sheet name="SO-06-03 - ST ÚNL" sheetId="15" r:id="rId15"/>
    <sheet name="SO-08-03-01 - Zábradlí Hr..." sheetId="16" r:id="rId16"/>
    <sheet name="SO-08-03-02 - VRN" sheetId="17" r:id="rId17"/>
    <sheet name="SO-08-04.1 - elektroinsta..." sheetId="18" r:id="rId18"/>
    <sheet name="SO-08-04.2 - VRN" sheetId="19" r:id="rId19"/>
    <sheet name="SO-08-05.1 - km 481,486 -..." sheetId="20" r:id="rId20"/>
    <sheet name="SO-08-05.2 - VRN - Podcho..." sheetId="21" r:id="rId21"/>
    <sheet name="SO-09-03-01 - Zábradlí Ol..." sheetId="22" r:id="rId22"/>
    <sheet name="SO-09-03-02 - VRN" sheetId="23" r:id="rId23"/>
    <sheet name="SO-10-03-01 - Zábradlí Hrdly" sheetId="24" r:id="rId24"/>
    <sheet name="SO-11-04.1 - elektroinsta..." sheetId="25" r:id="rId25"/>
    <sheet name="SO-11-04.2 - VRN" sheetId="26" r:id="rId26"/>
    <sheet name="SO-11-05.1 - km 488,353 -..." sheetId="27" r:id="rId27"/>
    <sheet name="SO-11-05.2 - VRN - Podcho..." sheetId="28" r:id="rId28"/>
    <sheet name="SO-12-03-01 - Zábradlí No..." sheetId="29" r:id="rId29"/>
    <sheet name="SO 12-03-02 - VRN" sheetId="30" r:id="rId30"/>
    <sheet name="SO-13-03-01 - Zábradlí Lu..." sheetId="31" r:id="rId31"/>
    <sheet name="SO-13-03-02 - VRN" sheetId="32" r:id="rId32"/>
    <sheet name="SO-17-04.1 - elektroinsta..." sheetId="33" r:id="rId33"/>
    <sheet name="SO-17-04.2 - VRN" sheetId="34" r:id="rId34"/>
    <sheet name="SO-17-05.1 - km 503,880 -..." sheetId="35" r:id="rId35"/>
    <sheet name="SO-17-05.2 - VRN - Podcho..." sheetId="36" r:id="rId36"/>
    <sheet name="SO-18-05.1 - Oprava lávky..." sheetId="37" r:id="rId37"/>
    <sheet name="SO-18-05.2 - VRN - Oprava..." sheetId="38" r:id="rId38"/>
    <sheet name="SO-21-03-01 - Zábradlí Ne..." sheetId="39" r:id="rId39"/>
    <sheet name="SO-21-03-02 - VRN" sheetId="40" r:id="rId40"/>
    <sheet name="SO-22-03-01 - Zábradlí Mo..." sheetId="41" r:id="rId41"/>
    <sheet name="SO-22-03-02 - VRN" sheetId="42" r:id="rId42"/>
    <sheet name="SO-22-04.1 - elektroinsta..." sheetId="43" r:id="rId43"/>
    <sheet name="SO-22-04.2 - VRN" sheetId="44" r:id="rId44"/>
    <sheet name="SO-23-03-01 - Zábradlí Ne..." sheetId="45" r:id="rId45"/>
    <sheet name="SO-23-03-02 - VRN" sheetId="46" r:id="rId46"/>
    <sheet name="SO-23-04.1 - elektroinsta..." sheetId="47" r:id="rId47"/>
    <sheet name="SO-23-04.2 - zemní práce" sheetId="48" r:id="rId48"/>
    <sheet name="SO-23-04.3 - VRN" sheetId="49" r:id="rId49"/>
    <sheet name="SO-24-04.1 - elektroinsta..." sheetId="50" r:id="rId50"/>
    <sheet name="SO-24-04.2 - VRN" sheetId="51" r:id="rId51"/>
    <sheet name="SO-24-05.1 - km 526,423 -..." sheetId="52" r:id="rId52"/>
    <sheet name="SO-24-05.2 - VRN - Podcho..." sheetId="53" r:id="rId53"/>
    <sheet name="SO-25-04.1 - elektroinsta..." sheetId="54" r:id="rId54"/>
    <sheet name="SO-25-04.2 - VRN" sheetId="55" r:id="rId55"/>
    <sheet name="SO-26-04.1 - elektroinsta..." sheetId="56" r:id="rId56"/>
    <sheet name="SO-26-04.2 - VRN" sheetId="57" r:id="rId57"/>
    <sheet name="SO-26-05.1 - km 532,686 -..." sheetId="58" r:id="rId58"/>
    <sheet name="SO-26-05.2 - VRN - Podcho..." sheetId="59" r:id="rId59"/>
    <sheet name="SO-27-04.1 - elektroinsta..." sheetId="60" r:id="rId60"/>
    <sheet name="SO-27-04.2 - VRN" sheetId="61" r:id="rId61"/>
    <sheet name="SO-28-04.1 - elektroinsta..." sheetId="62" r:id="rId62"/>
    <sheet name="SO-28-04.2 - zemní práce" sheetId="63" r:id="rId63"/>
    <sheet name="SO-28-04.3 - VRN" sheetId="64" r:id="rId64"/>
    <sheet name="SO-30-02 - SBBH" sheetId="65" r:id="rId65"/>
    <sheet name="SO-30-04.1 - elektroinsta..." sheetId="66" r:id="rId66"/>
    <sheet name="SO-30-04.2 - zemní práce" sheetId="67" r:id="rId67"/>
    <sheet name="SO-30-04.3 - VRN" sheetId="68" r:id="rId68"/>
    <sheet name="SO-31-03-01 - Zábradlí Pr..." sheetId="69" r:id="rId69"/>
    <sheet name="SO-31-02 - SBBH" sheetId="70" r:id="rId70"/>
    <sheet name="SO-31-04.1 - elektroinsta..." sheetId="71" r:id="rId71"/>
    <sheet name="SO-31-04.2 - zemní práce" sheetId="72" r:id="rId72"/>
    <sheet name="SO-31-04.3 - VRN" sheetId="73" r:id="rId73"/>
    <sheet name="SO-32-03-01 - Zábradlí Če..." sheetId="74" r:id="rId74"/>
    <sheet name="SO-32-02 - SBBH" sheetId="75" r:id="rId75"/>
    <sheet name="SO-32-04.1 - elektroinsta..." sheetId="76" r:id="rId76"/>
    <sheet name="SO-32-04.2 - zemní práce" sheetId="77" r:id="rId77"/>
    <sheet name="SO-32-04.3 - VRN" sheetId="78" r:id="rId78"/>
    <sheet name="SO-33-02 - SBBH" sheetId="79" r:id="rId79"/>
    <sheet name="SO-33-03-01 - Zábradlí Do..." sheetId="80" r:id="rId80"/>
    <sheet name="SO-33-04.1 - elektroinsta..." sheetId="81" r:id="rId81"/>
    <sheet name="SO-33-04.2 - zemní práce" sheetId="82" r:id="rId82"/>
    <sheet name="SO-33-04.3 - VRN" sheetId="83" r:id="rId83"/>
    <sheet name="SO-34-02 - SBBH" sheetId="84" r:id="rId84"/>
    <sheet name="SO-34-03-01 - Zábradlí Do..." sheetId="85" r:id="rId85"/>
    <sheet name="SO-34-04.1 - elektroinsta..." sheetId="86" r:id="rId86"/>
    <sheet name="SO-34-04.2 - zemní práce" sheetId="87" r:id="rId87"/>
    <sheet name="SO-34-04.3 - VRN" sheetId="88" r:id="rId88"/>
    <sheet name="SO-35-02 - SBBH" sheetId="89" r:id="rId89"/>
    <sheet name="SO-36-02 - SBBH" sheetId="90" r:id="rId90"/>
    <sheet name="SO-37-02 - SBBH" sheetId="91" r:id="rId91"/>
    <sheet name="SO-37-04.1 - elektroinsta..." sheetId="92" r:id="rId92"/>
    <sheet name="SO-37-04.2 - zemní práce" sheetId="93" r:id="rId93"/>
    <sheet name="SO-37-04.3 - VRN" sheetId="94" r:id="rId94"/>
    <sheet name="SO-38-02 - SBBH" sheetId="95" r:id="rId95"/>
    <sheet name="SO-39-02 - SBBH" sheetId="96" r:id="rId96"/>
    <sheet name="SO-40-02 - SBBH" sheetId="97" r:id="rId97"/>
    <sheet name="SO-40-04.1 - elektroinsta..." sheetId="98" r:id="rId98"/>
    <sheet name="SO-40-04.2 - VRN" sheetId="99" r:id="rId99"/>
    <sheet name="Pokyny pro vyplnění" sheetId="100" r:id="rId100"/>
  </sheets>
  <definedNames>
    <definedName name="_xlnm.Print_Area" localSheetId="0">'Rekapitulace stavby'!$D$4:$AO$33,'Rekapitulace stavby'!$C$39:$AQ$224</definedName>
    <definedName name="_xlnm.Print_Titles" localSheetId="0">'Rekapitulace stavby'!$49:$49</definedName>
    <definedName name="_xlnm._FilterDatabase" localSheetId="1" hidden="1">'SO 01-03-01 - Zábradlí Cítov'!$C$95:$K$128</definedName>
    <definedName name="_xlnm.Print_Area" localSheetId="1">'SO 01-03-01 - Zábradlí Cítov'!$C$4:$J$40,'SO 01-03-01 - Zábradlí Cítov'!$C$46:$J$73,'SO 01-03-01 - Zábradlí Cítov'!$C$79:$K$128</definedName>
    <definedName name="_xlnm.Print_Titles" localSheetId="1">'SO 01-03-01 - Zábradlí Cítov'!$95:$95</definedName>
    <definedName name="_xlnm._FilterDatabase" localSheetId="2" hidden="1">'SO-01-03-02 - VRN'!$C$88:$K$94</definedName>
    <definedName name="_xlnm.Print_Area" localSheetId="2">'SO-01-03-02 - VRN'!$C$4:$J$40,'SO-01-03-02 - VRN'!$C$46:$J$66,'SO-01-03-02 - VRN'!$C$72:$K$94</definedName>
    <definedName name="_xlnm.Print_Titles" localSheetId="2">'SO-01-03-02 - VRN'!$88:$88</definedName>
    <definedName name="_xlnm._FilterDatabase" localSheetId="3" hidden="1">'SO-02-04.1 - elektroinsta...'!$C$88:$K$108</definedName>
    <definedName name="_xlnm.Print_Area" localSheetId="3">'SO-02-04.1 - elektroinsta...'!$C$4:$J$40,'SO-02-04.1 - elektroinsta...'!$C$46:$J$66,'SO-02-04.1 - elektroinsta...'!$C$72:$K$108</definedName>
    <definedName name="_xlnm.Print_Titles" localSheetId="3">'SO-02-04.1 - elektroinsta...'!$88:$88</definedName>
    <definedName name="_xlnm._FilterDatabase" localSheetId="4" hidden="1">'SO-02-04.2 - VRN'!$C$89:$K$93</definedName>
    <definedName name="_xlnm.Print_Area" localSheetId="4">'SO-02-04.2 - VRN'!$C$4:$J$40,'SO-02-04.2 - VRN'!$C$46:$J$67,'SO-02-04.2 - VRN'!$C$73:$K$93</definedName>
    <definedName name="_xlnm.Print_Titles" localSheetId="4">'SO-02-04.2 - VRN'!$89:$89</definedName>
    <definedName name="_xlnm._FilterDatabase" localSheetId="5" hidden="1">'SO-02-05,1 - km 458,256- ...'!$C$96:$K$140</definedName>
    <definedName name="_xlnm.Print_Area" localSheetId="5">'SO-02-05,1 - km 458,256- ...'!$C$4:$J$40,'SO-02-05,1 - km 458,256- ...'!$C$46:$J$74,'SO-02-05,1 - km 458,256- ...'!$C$80:$K$140</definedName>
    <definedName name="_xlnm.Print_Titles" localSheetId="5">'SO-02-05,1 - km 458,256- ...'!$96:$96</definedName>
    <definedName name="_xlnm._FilterDatabase" localSheetId="6" hidden="1">'SO-02-05.2 - VRN - Podcho...'!$C$89:$K$94</definedName>
    <definedName name="_xlnm.Print_Area" localSheetId="6">'SO-02-05.2 - VRN - Podcho...'!$C$4:$J$40,'SO-02-05.2 - VRN - Podcho...'!$C$46:$J$67,'SO-02-05.2 - VRN - Podcho...'!$C$73:$K$94</definedName>
    <definedName name="_xlnm.Print_Titles" localSheetId="6">'SO-02-05.2 - VRN - Podcho...'!$89:$89</definedName>
    <definedName name="_xlnm._FilterDatabase" localSheetId="7" hidden="1">'SO-03-03-01 - Zábradlí Ho...'!$C$95:$K$128</definedName>
    <definedName name="_xlnm.Print_Area" localSheetId="7">'SO-03-03-01 - Zábradlí Ho...'!$C$4:$J$40,'SO-03-03-01 - Zábradlí Ho...'!$C$46:$J$73,'SO-03-03-01 - Zábradlí Ho...'!$C$79:$K$128</definedName>
    <definedName name="_xlnm.Print_Titles" localSheetId="7">'SO-03-03-01 - Zábradlí Ho...'!$95:$95</definedName>
    <definedName name="_xlnm._FilterDatabase" localSheetId="8" hidden="1">'SO-03-03-02 - VRN'!$C$88:$K$94</definedName>
    <definedName name="_xlnm.Print_Area" localSheetId="8">'SO-03-03-02 - VRN'!$C$4:$J$40,'SO-03-03-02 - VRN'!$C$46:$J$66,'SO-03-03-02 - VRN'!$C$72:$K$94</definedName>
    <definedName name="_xlnm.Print_Titles" localSheetId="8">'SO-03-03-02 - VRN'!$88:$88</definedName>
    <definedName name="_xlnm._FilterDatabase" localSheetId="9" hidden="1">'SO-04-04.1 - elektroinsta...'!$C$88:$K$108</definedName>
    <definedName name="_xlnm.Print_Area" localSheetId="9">'SO-04-04.1 - elektroinsta...'!$C$4:$J$40,'SO-04-04.1 - elektroinsta...'!$C$46:$J$66,'SO-04-04.1 - elektroinsta...'!$C$72:$K$108</definedName>
    <definedName name="_xlnm.Print_Titles" localSheetId="9">'SO-04-04.1 - elektroinsta...'!$88:$88</definedName>
    <definedName name="_xlnm._FilterDatabase" localSheetId="10" hidden="1">'SO-04-04.2 - VRN'!$C$89:$K$93</definedName>
    <definedName name="_xlnm.Print_Area" localSheetId="10">'SO-04-04.2 - VRN'!$C$4:$J$40,'SO-04-04.2 - VRN'!$C$46:$J$67,'SO-04-04.2 - VRN'!$C$73:$K$93</definedName>
    <definedName name="_xlnm.Print_Titles" localSheetId="10">'SO-04-04.2 - VRN'!$89:$89</definedName>
    <definedName name="_xlnm._FilterDatabase" localSheetId="11" hidden="1">'SO-04-05.1 - km 467,469 -...'!$C$96:$K$142</definedName>
    <definedName name="_xlnm.Print_Area" localSheetId="11">'SO-04-05.1 - km 467,469 -...'!$C$4:$J$40,'SO-04-05.1 - km 467,469 -...'!$C$46:$J$74,'SO-04-05.1 - km 467,469 -...'!$C$80:$K$142</definedName>
    <definedName name="_xlnm.Print_Titles" localSheetId="11">'SO-04-05.1 - km 467,469 -...'!$96:$96</definedName>
    <definedName name="_xlnm._FilterDatabase" localSheetId="12" hidden="1">'SO-04-05.2 - VRN - Podcho...'!$C$89:$K$94</definedName>
    <definedName name="_xlnm.Print_Area" localSheetId="12">'SO-04-05.2 - VRN - Podcho...'!$C$4:$J$40,'SO-04-05.2 - VRN - Podcho...'!$C$46:$J$67,'SO-04-05.2 - VRN - Podcho...'!$C$73:$K$94</definedName>
    <definedName name="_xlnm.Print_Titles" localSheetId="12">'SO-04-05.2 - VRN - Podcho...'!$89:$89</definedName>
    <definedName name="_xlnm._FilterDatabase" localSheetId="13" hidden="1">'SO-05-03 - ST ÚNL'!$C$81:$K$106</definedName>
    <definedName name="_xlnm.Print_Area" localSheetId="13">'SO-05-03 - ST ÚNL'!$C$4:$J$38,'SO-05-03 - ST ÚNL'!$C$44:$J$61,'SO-05-03 - ST ÚNL'!$C$67:$K$106</definedName>
    <definedName name="_xlnm.Print_Titles" localSheetId="13">'SO-05-03 - ST ÚNL'!$81:$81</definedName>
    <definedName name="_xlnm._FilterDatabase" localSheetId="14" hidden="1">'SO-06-03 - ST ÚNL'!$C$81:$K$106</definedName>
    <definedName name="_xlnm.Print_Area" localSheetId="14">'SO-06-03 - ST ÚNL'!$C$4:$J$38,'SO-06-03 - ST ÚNL'!$C$44:$J$61,'SO-06-03 - ST ÚNL'!$C$67:$K$106</definedName>
    <definedName name="_xlnm.Print_Titles" localSheetId="14">'SO-06-03 - ST ÚNL'!$81:$81</definedName>
    <definedName name="_xlnm._FilterDatabase" localSheetId="15" hidden="1">'SO-08-03-01 - Zábradlí Hr...'!$C$95:$K$129</definedName>
    <definedName name="_xlnm.Print_Area" localSheetId="15">'SO-08-03-01 - Zábradlí Hr...'!$C$4:$J$40,'SO-08-03-01 - Zábradlí Hr...'!$C$46:$J$73,'SO-08-03-01 - Zábradlí Hr...'!$C$79:$K$129</definedName>
    <definedName name="_xlnm.Print_Titles" localSheetId="15">'SO-08-03-01 - Zábradlí Hr...'!$95:$95</definedName>
    <definedName name="_xlnm._FilterDatabase" localSheetId="16" hidden="1">'SO-08-03-02 - VRN'!$C$88:$K$94</definedName>
    <definedName name="_xlnm.Print_Area" localSheetId="16">'SO-08-03-02 - VRN'!$C$4:$J$40,'SO-08-03-02 - VRN'!$C$46:$J$66,'SO-08-03-02 - VRN'!$C$72:$K$94</definedName>
    <definedName name="_xlnm.Print_Titles" localSheetId="16">'SO-08-03-02 - VRN'!$88:$88</definedName>
    <definedName name="_xlnm._FilterDatabase" localSheetId="17" hidden="1">'SO-08-04.1 - elektroinsta...'!$C$88:$K$106</definedName>
    <definedName name="_xlnm.Print_Area" localSheetId="17">'SO-08-04.1 - elektroinsta...'!$C$4:$J$40,'SO-08-04.1 - elektroinsta...'!$C$46:$J$66,'SO-08-04.1 - elektroinsta...'!$C$72:$K$106</definedName>
    <definedName name="_xlnm.Print_Titles" localSheetId="17">'SO-08-04.1 - elektroinsta...'!$88:$88</definedName>
    <definedName name="_xlnm._FilterDatabase" localSheetId="18" hidden="1">'SO-08-04.2 - VRN'!$C$89:$K$93</definedName>
    <definedName name="_xlnm.Print_Area" localSheetId="18">'SO-08-04.2 - VRN'!$C$4:$J$40,'SO-08-04.2 - VRN'!$C$46:$J$67,'SO-08-04.2 - VRN'!$C$73:$K$93</definedName>
    <definedName name="_xlnm.Print_Titles" localSheetId="18">'SO-08-04.2 - VRN'!$89:$89</definedName>
    <definedName name="_xlnm._FilterDatabase" localSheetId="19" hidden="1">'SO-08-05.1 - km 481,486 -...'!$C$97:$K$152</definedName>
    <definedName name="_xlnm.Print_Area" localSheetId="19">'SO-08-05.1 - km 481,486 -...'!$C$4:$J$40,'SO-08-05.1 - km 481,486 -...'!$C$46:$J$75,'SO-08-05.1 - km 481,486 -...'!$C$81:$K$152</definedName>
    <definedName name="_xlnm.Print_Titles" localSheetId="19">'SO-08-05.1 - km 481,486 -...'!$97:$97</definedName>
    <definedName name="_xlnm._FilterDatabase" localSheetId="20" hidden="1">'SO-08-05.2 - VRN - Podcho...'!$C$89:$K$94</definedName>
    <definedName name="_xlnm.Print_Area" localSheetId="20">'SO-08-05.2 - VRN - Podcho...'!$C$4:$J$40,'SO-08-05.2 - VRN - Podcho...'!$C$46:$J$67,'SO-08-05.2 - VRN - Podcho...'!$C$73:$K$94</definedName>
    <definedName name="_xlnm.Print_Titles" localSheetId="20">'SO-08-05.2 - VRN - Podcho...'!$89:$89</definedName>
    <definedName name="_xlnm._FilterDatabase" localSheetId="21" hidden="1">'SO-09-03-01 - Zábradlí Ol...'!$C$95:$K$128</definedName>
    <definedName name="_xlnm.Print_Area" localSheetId="21">'SO-09-03-01 - Zábradlí Ol...'!$C$4:$J$40,'SO-09-03-01 - Zábradlí Ol...'!$C$46:$J$73,'SO-09-03-01 - Zábradlí Ol...'!$C$79:$K$128</definedName>
    <definedName name="_xlnm.Print_Titles" localSheetId="21">'SO-09-03-01 - Zábradlí Ol...'!$95:$95</definedName>
    <definedName name="_xlnm._FilterDatabase" localSheetId="22" hidden="1">'SO-09-03-02 - VRN'!$C$88:$K$94</definedName>
    <definedName name="_xlnm.Print_Area" localSheetId="22">'SO-09-03-02 - VRN'!$C$4:$J$40,'SO-09-03-02 - VRN'!$C$46:$J$66,'SO-09-03-02 - VRN'!$C$72:$K$94</definedName>
    <definedName name="_xlnm.Print_Titles" localSheetId="22">'SO-09-03-02 - VRN'!$88:$88</definedName>
    <definedName name="_xlnm._FilterDatabase" localSheetId="23" hidden="1">'SO-10-03-01 - Zábradlí Hrdly'!$C$95:$K$128</definedName>
    <definedName name="_xlnm.Print_Area" localSheetId="23">'SO-10-03-01 - Zábradlí Hrdly'!$C$4:$J$40,'SO-10-03-01 - Zábradlí Hrdly'!$C$46:$J$73,'SO-10-03-01 - Zábradlí Hrdly'!$C$79:$K$128</definedName>
    <definedName name="_xlnm.Print_Titles" localSheetId="23">'SO-10-03-01 - Zábradlí Hrdly'!$95:$95</definedName>
    <definedName name="_xlnm._FilterDatabase" localSheetId="24" hidden="1">'SO-11-04.1 - elektroinsta...'!$C$88:$K$110</definedName>
    <definedName name="_xlnm.Print_Area" localSheetId="24">'SO-11-04.1 - elektroinsta...'!$C$4:$J$40,'SO-11-04.1 - elektroinsta...'!$C$46:$J$66,'SO-11-04.1 - elektroinsta...'!$C$72:$K$110</definedName>
    <definedName name="_xlnm.Print_Titles" localSheetId="24">'SO-11-04.1 - elektroinsta...'!$88:$88</definedName>
    <definedName name="_xlnm._FilterDatabase" localSheetId="25" hidden="1">'SO-11-04.2 - VRN'!$C$89:$K$93</definedName>
    <definedName name="_xlnm.Print_Area" localSheetId="25">'SO-11-04.2 - VRN'!$C$4:$J$40,'SO-11-04.2 - VRN'!$C$46:$J$67,'SO-11-04.2 - VRN'!$C$73:$K$93</definedName>
    <definedName name="_xlnm.Print_Titles" localSheetId="25">'SO-11-04.2 - VRN'!$89:$89</definedName>
    <definedName name="_xlnm._FilterDatabase" localSheetId="26" hidden="1">'SO-11-05.1 - km 488,353 -...'!$C$96:$K$141</definedName>
    <definedName name="_xlnm.Print_Area" localSheetId="26">'SO-11-05.1 - km 488,353 -...'!$C$4:$J$40,'SO-11-05.1 - km 488,353 -...'!$C$46:$J$74,'SO-11-05.1 - km 488,353 -...'!$C$80:$K$141</definedName>
    <definedName name="_xlnm.Print_Titles" localSheetId="26">'SO-11-05.1 - km 488,353 -...'!$96:$96</definedName>
    <definedName name="_xlnm._FilterDatabase" localSheetId="27" hidden="1">'SO-11-05.2 - VRN - Podcho...'!$C$89:$K$94</definedName>
    <definedName name="_xlnm.Print_Area" localSheetId="27">'SO-11-05.2 - VRN - Podcho...'!$C$4:$J$40,'SO-11-05.2 - VRN - Podcho...'!$C$46:$J$67,'SO-11-05.2 - VRN - Podcho...'!$C$73:$K$94</definedName>
    <definedName name="_xlnm.Print_Titles" localSheetId="27">'SO-11-05.2 - VRN - Podcho...'!$89:$89</definedName>
    <definedName name="_xlnm._FilterDatabase" localSheetId="28" hidden="1">'SO-12-03-01 - Zábradlí No...'!$C$95:$K$128</definedName>
    <definedName name="_xlnm.Print_Area" localSheetId="28">'SO-12-03-01 - Zábradlí No...'!$C$4:$J$40,'SO-12-03-01 - Zábradlí No...'!$C$46:$J$73,'SO-12-03-01 - Zábradlí No...'!$C$79:$K$128</definedName>
    <definedName name="_xlnm.Print_Titles" localSheetId="28">'SO-12-03-01 - Zábradlí No...'!$95:$95</definedName>
    <definedName name="_xlnm._FilterDatabase" localSheetId="29" hidden="1">'SO 12-03-02 - VRN'!$C$88:$K$94</definedName>
    <definedName name="_xlnm.Print_Area" localSheetId="29">'SO 12-03-02 - VRN'!$C$4:$J$40,'SO 12-03-02 - VRN'!$C$46:$J$66,'SO 12-03-02 - VRN'!$C$72:$K$94</definedName>
    <definedName name="_xlnm.Print_Titles" localSheetId="29">'SO 12-03-02 - VRN'!$88:$88</definedName>
    <definedName name="_xlnm._FilterDatabase" localSheetId="30" hidden="1">'SO-13-03-01 - Zábradlí Lu...'!$C$95:$K$129</definedName>
    <definedName name="_xlnm.Print_Area" localSheetId="30">'SO-13-03-01 - Zábradlí Lu...'!$C$4:$J$40,'SO-13-03-01 - Zábradlí Lu...'!$C$46:$J$73,'SO-13-03-01 - Zábradlí Lu...'!$C$79:$K$129</definedName>
    <definedName name="_xlnm.Print_Titles" localSheetId="30">'SO-13-03-01 - Zábradlí Lu...'!$95:$95</definedName>
    <definedName name="_xlnm._FilterDatabase" localSheetId="31" hidden="1">'SO-13-03-02 - VRN'!$C$88:$K$94</definedName>
    <definedName name="_xlnm.Print_Area" localSheetId="31">'SO-13-03-02 - VRN'!$C$4:$J$40,'SO-13-03-02 - VRN'!$C$46:$J$66,'SO-13-03-02 - VRN'!$C$72:$K$94</definedName>
    <definedName name="_xlnm.Print_Titles" localSheetId="31">'SO-13-03-02 - VRN'!$88:$88</definedName>
    <definedName name="_xlnm._FilterDatabase" localSheetId="32" hidden="1">'SO-17-04.1 - elektroinsta...'!$C$88:$K$105</definedName>
    <definedName name="_xlnm.Print_Area" localSheetId="32">'SO-17-04.1 - elektroinsta...'!$C$4:$J$40,'SO-17-04.1 - elektroinsta...'!$C$46:$J$66,'SO-17-04.1 - elektroinsta...'!$C$72:$K$105</definedName>
    <definedName name="_xlnm.Print_Titles" localSheetId="32">'SO-17-04.1 - elektroinsta...'!$88:$88</definedName>
    <definedName name="_xlnm._FilterDatabase" localSheetId="33" hidden="1">'SO-17-04.2 - VRN'!$C$89:$K$93</definedName>
    <definedName name="_xlnm.Print_Area" localSheetId="33">'SO-17-04.2 - VRN'!$C$4:$J$40,'SO-17-04.2 - VRN'!$C$46:$J$67,'SO-17-04.2 - VRN'!$C$73:$K$93</definedName>
    <definedName name="_xlnm.Print_Titles" localSheetId="33">'SO-17-04.2 - VRN'!$89:$89</definedName>
    <definedName name="_xlnm._FilterDatabase" localSheetId="34" hidden="1">'SO-17-05.1 - km 503,880 -...'!$C$96:$K$141</definedName>
    <definedName name="_xlnm.Print_Area" localSheetId="34">'SO-17-05.1 - km 503,880 -...'!$C$4:$J$40,'SO-17-05.1 - km 503,880 -...'!$C$46:$J$74,'SO-17-05.1 - km 503,880 -...'!$C$80:$K$141</definedName>
    <definedName name="_xlnm.Print_Titles" localSheetId="34">'SO-17-05.1 - km 503,880 -...'!$96:$96</definedName>
    <definedName name="_xlnm._FilterDatabase" localSheetId="35" hidden="1">'SO-17-05.2 - VRN - Podcho...'!$C$89:$K$94</definedName>
    <definedName name="_xlnm.Print_Area" localSheetId="35">'SO-17-05.2 - VRN - Podcho...'!$C$4:$J$40,'SO-17-05.2 - VRN - Podcho...'!$C$46:$J$67,'SO-17-05.2 - VRN - Podcho...'!$C$73:$K$94</definedName>
    <definedName name="_xlnm.Print_Titles" localSheetId="35">'SO-17-05.2 - VRN - Podcho...'!$89:$89</definedName>
    <definedName name="_xlnm._FilterDatabase" localSheetId="36" hidden="1">'SO-18-05.1 - Oprava lávky...'!$C$97:$K$303</definedName>
    <definedName name="_xlnm.Print_Area" localSheetId="36">'SO-18-05.1 - Oprava lávky...'!$C$4:$J$40,'SO-18-05.1 - Oprava lávky...'!$C$46:$J$75,'SO-18-05.1 - Oprava lávky...'!$C$81:$K$303</definedName>
    <definedName name="_xlnm.Print_Titles" localSheetId="36">'SO-18-05.1 - Oprava lávky...'!$97:$97</definedName>
    <definedName name="_xlnm._FilterDatabase" localSheetId="37" hidden="1">'SO-18-05.2 - VRN - Oprava...'!$C$91:$K$104</definedName>
    <definedName name="_xlnm.Print_Area" localSheetId="37">'SO-18-05.2 - VRN - Oprava...'!$C$4:$J$40,'SO-18-05.2 - VRN - Oprava...'!$C$46:$J$69,'SO-18-05.2 - VRN - Oprava...'!$C$75:$K$104</definedName>
    <definedName name="_xlnm.Print_Titles" localSheetId="37">'SO-18-05.2 - VRN - Oprava...'!$91:$91</definedName>
    <definedName name="_xlnm._FilterDatabase" localSheetId="38" hidden="1">'SO-21-03-01 - Zábradlí Ne...'!$C$95:$K$128</definedName>
    <definedName name="_xlnm.Print_Area" localSheetId="38">'SO-21-03-01 - Zábradlí Ne...'!$C$4:$J$40,'SO-21-03-01 - Zábradlí Ne...'!$C$46:$J$73,'SO-21-03-01 - Zábradlí Ne...'!$C$79:$K$128</definedName>
    <definedName name="_xlnm.Print_Titles" localSheetId="38">'SO-21-03-01 - Zábradlí Ne...'!$95:$95</definedName>
    <definedName name="_xlnm._FilterDatabase" localSheetId="39" hidden="1">'SO-21-03-02 - VRN'!$C$88:$K$94</definedName>
    <definedName name="_xlnm.Print_Area" localSheetId="39">'SO-21-03-02 - VRN'!$C$4:$J$40,'SO-21-03-02 - VRN'!$C$46:$J$66,'SO-21-03-02 - VRN'!$C$72:$K$94</definedName>
    <definedName name="_xlnm.Print_Titles" localSheetId="39">'SO-21-03-02 - VRN'!$88:$88</definedName>
    <definedName name="_xlnm._FilterDatabase" localSheetId="40" hidden="1">'SO-22-03-01 - Zábradlí Mo...'!$C$95:$K$129</definedName>
    <definedName name="_xlnm.Print_Area" localSheetId="40">'SO-22-03-01 - Zábradlí Mo...'!$C$4:$J$40,'SO-22-03-01 - Zábradlí Mo...'!$C$46:$J$73,'SO-22-03-01 - Zábradlí Mo...'!$C$79:$K$129</definedName>
    <definedName name="_xlnm.Print_Titles" localSheetId="40">'SO-22-03-01 - Zábradlí Mo...'!$95:$95</definedName>
    <definedName name="_xlnm._FilterDatabase" localSheetId="41" hidden="1">'SO-22-03-02 - VRN'!$C$88:$K$94</definedName>
    <definedName name="_xlnm.Print_Area" localSheetId="41">'SO-22-03-02 - VRN'!$C$4:$J$40,'SO-22-03-02 - VRN'!$C$46:$J$66,'SO-22-03-02 - VRN'!$C$72:$K$94</definedName>
    <definedName name="_xlnm.Print_Titles" localSheetId="41">'SO-22-03-02 - VRN'!$88:$88</definedName>
    <definedName name="_xlnm._FilterDatabase" localSheetId="42" hidden="1">'SO-22-04.1 - elektroinsta...'!$C$88:$K$97</definedName>
    <definedName name="_xlnm.Print_Area" localSheetId="42">'SO-22-04.1 - elektroinsta...'!$C$4:$J$40,'SO-22-04.1 - elektroinsta...'!$C$46:$J$66,'SO-22-04.1 - elektroinsta...'!$C$72:$K$97</definedName>
    <definedName name="_xlnm.Print_Titles" localSheetId="42">'SO-22-04.1 - elektroinsta...'!$88:$88</definedName>
    <definedName name="_xlnm._FilterDatabase" localSheetId="43" hidden="1">'SO-22-04.2 - VRN'!$C$89:$K$93</definedName>
    <definedName name="_xlnm.Print_Area" localSheetId="43">'SO-22-04.2 - VRN'!$C$4:$J$40,'SO-22-04.2 - VRN'!$C$46:$J$67,'SO-22-04.2 - VRN'!$C$73:$K$93</definedName>
    <definedName name="_xlnm.Print_Titles" localSheetId="43">'SO-22-04.2 - VRN'!$89:$89</definedName>
    <definedName name="_xlnm._FilterDatabase" localSheetId="44" hidden="1">'SO-23-03-01 - Zábradlí Ne...'!$C$95:$K$129</definedName>
    <definedName name="_xlnm.Print_Area" localSheetId="44">'SO-23-03-01 - Zábradlí Ne...'!$C$4:$J$40,'SO-23-03-01 - Zábradlí Ne...'!$C$46:$J$73,'SO-23-03-01 - Zábradlí Ne...'!$C$79:$K$129</definedName>
    <definedName name="_xlnm.Print_Titles" localSheetId="44">'SO-23-03-01 - Zábradlí Ne...'!$95:$95</definedName>
    <definedName name="_xlnm._FilterDatabase" localSheetId="45" hidden="1">'SO-23-03-02 - VRN'!$C$88:$K$94</definedName>
    <definedName name="_xlnm.Print_Area" localSheetId="45">'SO-23-03-02 - VRN'!$C$4:$J$40,'SO-23-03-02 - VRN'!$C$46:$J$66,'SO-23-03-02 - VRN'!$C$72:$K$94</definedName>
    <definedName name="_xlnm.Print_Titles" localSheetId="45">'SO-23-03-02 - VRN'!$88:$88</definedName>
    <definedName name="_xlnm._FilterDatabase" localSheetId="46" hidden="1">'SO-23-04.1 - elektroinsta...'!$C$88:$K$107</definedName>
    <definedName name="_xlnm.Print_Area" localSheetId="46">'SO-23-04.1 - elektroinsta...'!$C$4:$J$40,'SO-23-04.1 - elektroinsta...'!$C$46:$J$66,'SO-23-04.1 - elektroinsta...'!$C$72:$K$107</definedName>
    <definedName name="_xlnm.Print_Titles" localSheetId="46">'SO-23-04.1 - elektroinsta...'!$88:$88</definedName>
    <definedName name="_xlnm._FilterDatabase" localSheetId="47" hidden="1">'SO-23-04.2 - zemní práce'!$C$91:$K$106</definedName>
    <definedName name="_xlnm.Print_Area" localSheetId="47">'SO-23-04.2 - zemní práce'!$C$4:$J$40,'SO-23-04.2 - zemní práce'!$C$46:$J$69,'SO-23-04.2 - zemní práce'!$C$75:$K$106</definedName>
    <definedName name="_xlnm.Print_Titles" localSheetId="47">'SO-23-04.2 - zemní práce'!$91:$91</definedName>
    <definedName name="_xlnm._FilterDatabase" localSheetId="48" hidden="1">'SO-23-04.3 - VRN'!$C$90:$K$96</definedName>
    <definedName name="_xlnm.Print_Area" localSheetId="48">'SO-23-04.3 - VRN'!$C$4:$J$40,'SO-23-04.3 - VRN'!$C$46:$J$68,'SO-23-04.3 - VRN'!$C$74:$K$96</definedName>
    <definedName name="_xlnm.Print_Titles" localSheetId="48">'SO-23-04.3 - VRN'!$90:$90</definedName>
    <definedName name="_xlnm._FilterDatabase" localSheetId="49" hidden="1">'SO-24-04.1 - elektroinsta...'!$C$88:$K$94</definedName>
    <definedName name="_xlnm.Print_Area" localSheetId="49">'SO-24-04.1 - elektroinsta...'!$C$4:$J$40,'SO-24-04.1 - elektroinsta...'!$C$46:$J$66,'SO-24-04.1 - elektroinsta...'!$C$72:$K$94</definedName>
    <definedName name="_xlnm.Print_Titles" localSheetId="49">'SO-24-04.1 - elektroinsta...'!$88:$88</definedName>
    <definedName name="_xlnm._FilterDatabase" localSheetId="50" hidden="1">'SO-24-04.2 - VRN'!$C$89:$K$93</definedName>
    <definedName name="_xlnm.Print_Area" localSheetId="50">'SO-24-04.2 - VRN'!$C$4:$J$40,'SO-24-04.2 - VRN'!$C$46:$J$67,'SO-24-04.2 - VRN'!$C$73:$K$93</definedName>
    <definedName name="_xlnm.Print_Titles" localSheetId="50">'SO-24-04.2 - VRN'!$89:$89</definedName>
    <definedName name="_xlnm._FilterDatabase" localSheetId="51" hidden="1">'SO-24-05.1 - km 526,423 -...'!$C$96:$K$139</definedName>
    <definedName name="_xlnm.Print_Area" localSheetId="51">'SO-24-05.1 - km 526,423 -...'!$C$4:$J$40,'SO-24-05.1 - km 526,423 -...'!$C$46:$J$74,'SO-24-05.1 - km 526,423 -...'!$C$80:$K$139</definedName>
    <definedName name="_xlnm.Print_Titles" localSheetId="51">'SO-24-05.1 - km 526,423 -...'!$96:$96</definedName>
    <definedName name="_xlnm._FilterDatabase" localSheetId="52" hidden="1">'SO-24-05.2 - VRN - Podcho...'!$C$89:$K$94</definedName>
    <definedName name="_xlnm.Print_Area" localSheetId="52">'SO-24-05.2 - VRN - Podcho...'!$C$4:$J$40,'SO-24-05.2 - VRN - Podcho...'!$C$46:$J$67,'SO-24-05.2 - VRN - Podcho...'!$C$73:$K$94</definedName>
    <definedName name="_xlnm.Print_Titles" localSheetId="52">'SO-24-05.2 - VRN - Podcho...'!$89:$89</definedName>
    <definedName name="_xlnm._FilterDatabase" localSheetId="53" hidden="1">'SO-25-04.1 - elektroinsta...'!$C$88:$K$94</definedName>
    <definedName name="_xlnm.Print_Area" localSheetId="53">'SO-25-04.1 - elektroinsta...'!$C$4:$J$40,'SO-25-04.1 - elektroinsta...'!$C$46:$J$66,'SO-25-04.1 - elektroinsta...'!$C$72:$K$94</definedName>
    <definedName name="_xlnm.Print_Titles" localSheetId="53">'SO-25-04.1 - elektroinsta...'!$88:$88</definedName>
    <definedName name="_xlnm._FilterDatabase" localSheetId="54" hidden="1">'SO-25-04.2 - VRN'!$C$89:$K$93</definedName>
    <definedName name="_xlnm.Print_Area" localSheetId="54">'SO-25-04.2 - VRN'!$C$4:$J$40,'SO-25-04.2 - VRN'!$C$46:$J$67,'SO-25-04.2 - VRN'!$C$73:$K$93</definedName>
    <definedName name="_xlnm.Print_Titles" localSheetId="54">'SO-25-04.2 - VRN'!$89:$89</definedName>
    <definedName name="_xlnm._FilterDatabase" localSheetId="55" hidden="1">'SO-26-04.1 - elektroinsta...'!$C$88:$K$94</definedName>
    <definedName name="_xlnm.Print_Area" localSheetId="55">'SO-26-04.1 - elektroinsta...'!$C$4:$J$40,'SO-26-04.1 - elektroinsta...'!$C$46:$J$66,'SO-26-04.1 - elektroinsta...'!$C$72:$K$94</definedName>
    <definedName name="_xlnm.Print_Titles" localSheetId="55">'SO-26-04.1 - elektroinsta...'!$88:$88</definedName>
    <definedName name="_xlnm._FilterDatabase" localSheetId="56" hidden="1">'SO-26-04.2 - VRN'!$C$89:$K$93</definedName>
    <definedName name="_xlnm.Print_Area" localSheetId="56">'SO-26-04.2 - VRN'!$C$4:$J$40,'SO-26-04.2 - VRN'!$C$46:$J$67,'SO-26-04.2 - VRN'!$C$73:$K$93</definedName>
    <definedName name="_xlnm.Print_Titles" localSheetId="56">'SO-26-04.2 - VRN'!$89:$89</definedName>
    <definedName name="_xlnm._FilterDatabase" localSheetId="57" hidden="1">'SO-26-05.1 - km 532,686 -...'!$C$96:$K$141</definedName>
    <definedName name="_xlnm.Print_Area" localSheetId="57">'SO-26-05.1 - km 532,686 -...'!$C$4:$J$40,'SO-26-05.1 - km 532,686 -...'!$C$46:$J$74,'SO-26-05.1 - km 532,686 -...'!$C$80:$K$141</definedName>
    <definedName name="_xlnm.Print_Titles" localSheetId="57">'SO-26-05.1 - km 532,686 -...'!$96:$96</definedName>
    <definedName name="_xlnm._FilterDatabase" localSheetId="58" hidden="1">'SO-26-05.2 - VRN - Podcho...'!$C$89:$K$94</definedName>
    <definedName name="_xlnm.Print_Area" localSheetId="58">'SO-26-05.2 - VRN - Podcho...'!$C$4:$J$40,'SO-26-05.2 - VRN - Podcho...'!$C$46:$J$67,'SO-26-05.2 - VRN - Podcho...'!$C$73:$K$94</definedName>
    <definedName name="_xlnm.Print_Titles" localSheetId="58">'SO-26-05.2 - VRN - Podcho...'!$89:$89</definedName>
    <definedName name="_xlnm._FilterDatabase" localSheetId="59" hidden="1">'SO-27-04.1 - elektroinsta...'!$C$88:$K$97</definedName>
    <definedName name="_xlnm.Print_Area" localSheetId="59">'SO-27-04.1 - elektroinsta...'!$C$4:$J$40,'SO-27-04.1 - elektroinsta...'!$C$46:$J$66,'SO-27-04.1 - elektroinsta...'!$C$72:$K$97</definedName>
    <definedName name="_xlnm.Print_Titles" localSheetId="59">'SO-27-04.1 - elektroinsta...'!$88:$88</definedName>
    <definedName name="_xlnm._FilterDatabase" localSheetId="60" hidden="1">'SO-27-04.2 - VRN'!$C$89:$K$93</definedName>
    <definedName name="_xlnm.Print_Area" localSheetId="60">'SO-27-04.2 - VRN'!$C$4:$J$40,'SO-27-04.2 - VRN'!$C$46:$J$67,'SO-27-04.2 - VRN'!$C$73:$K$93</definedName>
    <definedName name="_xlnm.Print_Titles" localSheetId="60">'SO-27-04.2 - VRN'!$89:$89</definedName>
    <definedName name="_xlnm._FilterDatabase" localSheetId="61" hidden="1">'SO-28-04.1 - elektroinsta...'!$C$88:$K$104</definedName>
    <definedName name="_xlnm.Print_Area" localSheetId="61">'SO-28-04.1 - elektroinsta...'!$C$4:$J$40,'SO-28-04.1 - elektroinsta...'!$C$46:$J$66,'SO-28-04.1 - elektroinsta...'!$C$72:$K$104</definedName>
    <definedName name="_xlnm.Print_Titles" localSheetId="61">'SO-28-04.1 - elektroinsta...'!$88:$88</definedName>
    <definedName name="_xlnm._FilterDatabase" localSheetId="62" hidden="1">'SO-28-04.2 - zemní práce'!$C$91:$K$101</definedName>
    <definedName name="_xlnm.Print_Area" localSheetId="62">'SO-28-04.2 - zemní práce'!$C$4:$J$40,'SO-28-04.2 - zemní práce'!$C$46:$J$69,'SO-28-04.2 - zemní práce'!$C$75:$K$101</definedName>
    <definedName name="_xlnm.Print_Titles" localSheetId="62">'SO-28-04.2 - zemní práce'!$91:$91</definedName>
    <definedName name="_xlnm._FilterDatabase" localSheetId="63" hidden="1">'SO-28-04.3 - VRN'!$C$90:$K$96</definedName>
    <definedName name="_xlnm.Print_Area" localSheetId="63">'SO-28-04.3 - VRN'!$C$4:$J$40,'SO-28-04.3 - VRN'!$C$46:$J$68,'SO-28-04.3 - VRN'!$C$74:$K$96</definedName>
    <definedName name="_xlnm.Print_Titles" localSheetId="63">'SO-28-04.3 - VRN'!$90:$90</definedName>
    <definedName name="_xlnm._FilterDatabase" localSheetId="64" hidden="1">'SO-30-02 - SBBH'!$C$91:$K$121</definedName>
    <definedName name="_xlnm.Print_Area" localSheetId="64">'SO-30-02 - SBBH'!$C$4:$J$38,'SO-30-02 - SBBH'!$C$44:$J$71,'SO-30-02 - SBBH'!$C$77:$K$121</definedName>
    <definedName name="_xlnm.Print_Titles" localSheetId="64">'SO-30-02 - SBBH'!$91:$91</definedName>
    <definedName name="_xlnm._FilterDatabase" localSheetId="65" hidden="1">'SO-30-04.1 - elektroinsta...'!$C$88:$K$109</definedName>
    <definedName name="_xlnm.Print_Area" localSheetId="65">'SO-30-04.1 - elektroinsta...'!$C$4:$J$40,'SO-30-04.1 - elektroinsta...'!$C$46:$J$66,'SO-30-04.1 - elektroinsta...'!$C$72:$K$109</definedName>
    <definedName name="_xlnm.Print_Titles" localSheetId="65">'SO-30-04.1 - elektroinsta...'!$88:$88</definedName>
    <definedName name="_xlnm._FilterDatabase" localSheetId="66" hidden="1">'SO-30-04.2 - zemní práce'!$C$92:$K$112</definedName>
    <definedName name="_xlnm.Print_Area" localSheetId="66">'SO-30-04.2 - zemní práce'!$C$4:$J$40,'SO-30-04.2 - zemní práce'!$C$46:$J$70,'SO-30-04.2 - zemní práce'!$C$76:$K$112</definedName>
    <definedName name="_xlnm.Print_Titles" localSheetId="66">'SO-30-04.2 - zemní práce'!$92:$92</definedName>
    <definedName name="_xlnm._FilterDatabase" localSheetId="67" hidden="1">'SO-30-04.3 - VRN'!$C$91:$K$100</definedName>
    <definedName name="_xlnm.Print_Area" localSheetId="67">'SO-30-04.3 - VRN'!$C$4:$J$40,'SO-30-04.3 - VRN'!$C$46:$J$69,'SO-30-04.3 - VRN'!$C$75:$K$100</definedName>
    <definedName name="_xlnm.Print_Titles" localSheetId="67">'SO-30-04.3 - VRN'!$91:$91</definedName>
    <definedName name="_xlnm._FilterDatabase" localSheetId="68" hidden="1">'SO-31-03-01 - Zábradlí Pr...'!$C$95:$K$128</definedName>
    <definedName name="_xlnm.Print_Area" localSheetId="68">'SO-31-03-01 - Zábradlí Pr...'!$C$4:$J$40,'SO-31-03-01 - Zábradlí Pr...'!$C$46:$J$73,'SO-31-03-01 - Zábradlí Pr...'!$C$79:$K$128</definedName>
    <definedName name="_xlnm.Print_Titles" localSheetId="68">'SO-31-03-01 - Zábradlí Pr...'!$95:$95</definedName>
    <definedName name="_xlnm._FilterDatabase" localSheetId="69" hidden="1">'SO-31-02 - SBBH'!$C$88:$K$108</definedName>
    <definedName name="_xlnm.Print_Area" localSheetId="69">'SO-31-02 - SBBH'!$C$4:$J$38,'SO-31-02 - SBBH'!$C$44:$J$68,'SO-31-02 - SBBH'!$C$74:$K$108</definedName>
    <definedName name="_xlnm.Print_Titles" localSheetId="69">'SO-31-02 - SBBH'!$88:$88</definedName>
    <definedName name="_xlnm._FilterDatabase" localSheetId="70" hidden="1">'SO-31-04.1 - elektroinsta...'!$C$88:$K$105</definedName>
    <definedName name="_xlnm.Print_Area" localSheetId="70">'SO-31-04.1 - elektroinsta...'!$C$4:$J$40,'SO-31-04.1 - elektroinsta...'!$C$46:$J$66,'SO-31-04.1 - elektroinsta...'!$C$72:$K$105</definedName>
    <definedName name="_xlnm.Print_Titles" localSheetId="70">'SO-31-04.1 - elektroinsta...'!$88:$88</definedName>
    <definedName name="_xlnm._FilterDatabase" localSheetId="71" hidden="1">'SO-31-04.2 - zemní práce'!$C$92:$K$112</definedName>
    <definedName name="_xlnm.Print_Area" localSheetId="71">'SO-31-04.2 - zemní práce'!$C$4:$J$40,'SO-31-04.2 - zemní práce'!$C$46:$J$70,'SO-31-04.2 - zemní práce'!$C$76:$K$112</definedName>
    <definedName name="_xlnm.Print_Titles" localSheetId="71">'SO-31-04.2 - zemní práce'!$92:$92</definedName>
    <definedName name="_xlnm._FilterDatabase" localSheetId="72" hidden="1">'SO-31-04.3 - VRN'!$C$91:$K$100</definedName>
    <definedName name="_xlnm.Print_Area" localSheetId="72">'SO-31-04.3 - VRN'!$C$4:$J$40,'SO-31-04.3 - VRN'!$C$46:$J$69,'SO-31-04.3 - VRN'!$C$75:$K$100</definedName>
    <definedName name="_xlnm.Print_Titles" localSheetId="72">'SO-31-04.3 - VRN'!$91:$91</definedName>
    <definedName name="_xlnm._FilterDatabase" localSheetId="73" hidden="1">'SO-32-03-01 - Zábradlí Če...'!$C$95:$K$128</definedName>
    <definedName name="_xlnm.Print_Area" localSheetId="73">'SO-32-03-01 - Zábradlí Če...'!$C$4:$J$40,'SO-32-03-01 - Zábradlí Če...'!$C$46:$J$73,'SO-32-03-01 - Zábradlí Če...'!$C$79:$K$128</definedName>
    <definedName name="_xlnm.Print_Titles" localSheetId="73">'SO-32-03-01 - Zábradlí Če...'!$95:$95</definedName>
    <definedName name="_xlnm._FilterDatabase" localSheetId="74" hidden="1">'SO-32-02 - SBBH'!$C$97:$K$152</definedName>
    <definedName name="_xlnm.Print_Area" localSheetId="74">'SO-32-02 - SBBH'!$C$4:$J$38,'SO-32-02 - SBBH'!$C$44:$J$77,'SO-32-02 - SBBH'!$C$83:$K$152</definedName>
    <definedName name="_xlnm.Print_Titles" localSheetId="74">'SO-32-02 - SBBH'!$97:$97</definedName>
    <definedName name="_xlnm._FilterDatabase" localSheetId="75" hidden="1">'SO-32-04.1 - elektroinsta...'!$C$88:$K$107</definedName>
    <definedName name="_xlnm.Print_Area" localSheetId="75">'SO-32-04.1 - elektroinsta...'!$C$4:$J$40,'SO-32-04.1 - elektroinsta...'!$C$46:$J$66,'SO-32-04.1 - elektroinsta...'!$C$72:$K$107</definedName>
    <definedName name="_xlnm.Print_Titles" localSheetId="75">'SO-32-04.1 - elektroinsta...'!$88:$88</definedName>
    <definedName name="_xlnm._FilterDatabase" localSheetId="76" hidden="1">'SO-32-04.2 - zemní práce'!$C$92:$K$110</definedName>
    <definedName name="_xlnm.Print_Area" localSheetId="76">'SO-32-04.2 - zemní práce'!$C$4:$J$40,'SO-32-04.2 - zemní práce'!$C$46:$J$70,'SO-32-04.2 - zemní práce'!$C$76:$K$110</definedName>
    <definedName name="_xlnm.Print_Titles" localSheetId="76">'SO-32-04.2 - zemní práce'!$92:$92</definedName>
    <definedName name="_xlnm._FilterDatabase" localSheetId="77" hidden="1">'SO-32-04.3 - VRN'!$C$91:$K$100</definedName>
    <definedName name="_xlnm.Print_Area" localSheetId="77">'SO-32-04.3 - VRN'!$C$4:$J$40,'SO-32-04.3 - VRN'!$C$46:$J$69,'SO-32-04.3 - VRN'!$C$75:$K$100</definedName>
    <definedName name="_xlnm.Print_Titles" localSheetId="77">'SO-32-04.3 - VRN'!$91:$91</definedName>
    <definedName name="_xlnm._FilterDatabase" localSheetId="78" hidden="1">'SO-33-02 - SBBH'!$C$91:$K$120</definedName>
    <definedName name="_xlnm.Print_Area" localSheetId="78">'SO-33-02 - SBBH'!$C$4:$J$38,'SO-33-02 - SBBH'!$C$44:$J$71,'SO-33-02 - SBBH'!$C$77:$K$120</definedName>
    <definedName name="_xlnm.Print_Titles" localSheetId="78">'SO-33-02 - SBBH'!$91:$91</definedName>
    <definedName name="_xlnm._FilterDatabase" localSheetId="79" hidden="1">'SO-33-03-01 - Zábradlí Do...'!$C$95:$K$128</definedName>
    <definedName name="_xlnm.Print_Area" localSheetId="79">'SO-33-03-01 - Zábradlí Do...'!$C$4:$J$40,'SO-33-03-01 - Zábradlí Do...'!$C$46:$J$73,'SO-33-03-01 - Zábradlí Do...'!$C$79:$K$128</definedName>
    <definedName name="_xlnm.Print_Titles" localSheetId="79">'SO-33-03-01 - Zábradlí Do...'!$95:$95</definedName>
    <definedName name="_xlnm._FilterDatabase" localSheetId="80" hidden="1">'SO-33-04.1 - elektroinsta...'!$C$88:$K$111</definedName>
    <definedName name="_xlnm.Print_Area" localSheetId="80">'SO-33-04.1 - elektroinsta...'!$C$4:$J$40,'SO-33-04.1 - elektroinsta...'!$C$46:$J$66,'SO-33-04.1 - elektroinsta...'!$C$72:$K$111</definedName>
    <definedName name="_xlnm.Print_Titles" localSheetId="80">'SO-33-04.1 - elektroinsta...'!$88:$88</definedName>
    <definedName name="_xlnm._FilterDatabase" localSheetId="81" hidden="1">'SO-33-04.2 - zemní práce'!$C$92:$K$109</definedName>
    <definedName name="_xlnm.Print_Area" localSheetId="81">'SO-33-04.2 - zemní práce'!$C$4:$J$40,'SO-33-04.2 - zemní práce'!$C$46:$J$70,'SO-33-04.2 - zemní práce'!$C$76:$K$109</definedName>
    <definedName name="_xlnm.Print_Titles" localSheetId="81">'SO-33-04.2 - zemní práce'!$92:$92</definedName>
    <definedName name="_xlnm._FilterDatabase" localSheetId="82" hidden="1">'SO-33-04.3 - VRN'!$C$91:$K$100</definedName>
    <definedName name="_xlnm.Print_Area" localSheetId="82">'SO-33-04.3 - VRN'!$C$4:$J$40,'SO-33-04.3 - VRN'!$C$46:$J$69,'SO-33-04.3 - VRN'!$C$75:$K$100</definedName>
    <definedName name="_xlnm.Print_Titles" localSheetId="82">'SO-33-04.3 - VRN'!$91:$91</definedName>
    <definedName name="_xlnm._FilterDatabase" localSheetId="83" hidden="1">'SO-34-02 - SBBH'!$C$91:$K$120</definedName>
    <definedName name="_xlnm.Print_Area" localSheetId="83">'SO-34-02 - SBBH'!$C$4:$J$38,'SO-34-02 - SBBH'!$C$44:$J$71,'SO-34-02 - SBBH'!$C$77:$K$120</definedName>
    <definedName name="_xlnm.Print_Titles" localSheetId="83">'SO-34-02 - SBBH'!$91:$91</definedName>
    <definedName name="_xlnm._FilterDatabase" localSheetId="84" hidden="1">'SO-34-03-01 - Zábradlí Do...'!$C$95:$K$128</definedName>
    <definedName name="_xlnm.Print_Area" localSheetId="84">'SO-34-03-01 - Zábradlí Do...'!$C$4:$J$40,'SO-34-03-01 - Zábradlí Do...'!$C$46:$J$73,'SO-34-03-01 - Zábradlí Do...'!$C$79:$K$128</definedName>
    <definedName name="_xlnm.Print_Titles" localSheetId="84">'SO-34-03-01 - Zábradlí Do...'!$95:$95</definedName>
    <definedName name="_xlnm._FilterDatabase" localSheetId="85" hidden="1">'SO-34-04.1 - elektroinsta...'!$C$88:$K$117</definedName>
    <definedName name="_xlnm.Print_Area" localSheetId="85">'SO-34-04.1 - elektroinsta...'!$C$4:$J$40,'SO-34-04.1 - elektroinsta...'!$C$46:$J$66,'SO-34-04.1 - elektroinsta...'!$C$72:$K$117</definedName>
    <definedName name="_xlnm.Print_Titles" localSheetId="85">'SO-34-04.1 - elektroinsta...'!$88:$88</definedName>
    <definedName name="_xlnm._FilterDatabase" localSheetId="86" hidden="1">'SO-34-04.2 - zemní práce'!$C$92:$K$110</definedName>
    <definedName name="_xlnm.Print_Area" localSheetId="86">'SO-34-04.2 - zemní práce'!$C$4:$J$40,'SO-34-04.2 - zemní práce'!$C$46:$J$70,'SO-34-04.2 - zemní práce'!$C$76:$K$110</definedName>
    <definedName name="_xlnm.Print_Titles" localSheetId="86">'SO-34-04.2 - zemní práce'!$92:$92</definedName>
    <definedName name="_xlnm._FilterDatabase" localSheetId="87" hidden="1">'SO-34-04.3 - VRN'!$C$91:$K$100</definedName>
    <definedName name="_xlnm.Print_Area" localSheetId="87">'SO-34-04.3 - VRN'!$C$4:$J$40,'SO-34-04.3 - VRN'!$C$46:$J$69,'SO-34-04.3 - VRN'!$C$75:$K$100</definedName>
    <definedName name="_xlnm.Print_Titles" localSheetId="87">'SO-34-04.3 - VRN'!$91:$91</definedName>
    <definedName name="_xlnm._FilterDatabase" localSheetId="88" hidden="1">'SO-35-02 - SBBH'!$C$99:$K$171</definedName>
    <definedName name="_xlnm.Print_Area" localSheetId="88">'SO-35-02 - SBBH'!$C$4:$J$38,'SO-35-02 - SBBH'!$C$44:$J$79,'SO-35-02 - SBBH'!$C$85:$K$171</definedName>
    <definedName name="_xlnm.Print_Titles" localSheetId="88">'SO-35-02 - SBBH'!$99:$99</definedName>
    <definedName name="_xlnm._FilterDatabase" localSheetId="89" hidden="1">'SO-36-02 - SBBH'!$C$92:$K$134</definedName>
    <definedName name="_xlnm.Print_Area" localSheetId="89">'SO-36-02 - SBBH'!$C$4:$J$38,'SO-36-02 - SBBH'!$C$44:$J$72,'SO-36-02 - SBBH'!$C$78:$K$134</definedName>
    <definedName name="_xlnm.Print_Titles" localSheetId="89">'SO-36-02 - SBBH'!$92:$92</definedName>
    <definedName name="_xlnm._FilterDatabase" localSheetId="90" hidden="1">'SO-37-02 - SBBH'!$C$92:$K$134</definedName>
    <definedName name="_xlnm.Print_Area" localSheetId="90">'SO-37-02 - SBBH'!$C$4:$J$38,'SO-37-02 - SBBH'!$C$44:$J$72,'SO-37-02 - SBBH'!$C$78:$K$134</definedName>
    <definedName name="_xlnm.Print_Titles" localSheetId="90">'SO-37-02 - SBBH'!$92:$92</definedName>
    <definedName name="_xlnm._FilterDatabase" localSheetId="91" hidden="1">'SO-37-04.1 - elektroinsta...'!$C$88:$K$133</definedName>
    <definedName name="_xlnm.Print_Area" localSheetId="91">'SO-37-04.1 - elektroinsta...'!$C$4:$J$40,'SO-37-04.1 - elektroinsta...'!$C$46:$J$66,'SO-37-04.1 - elektroinsta...'!$C$72:$K$133</definedName>
    <definedName name="_xlnm.Print_Titles" localSheetId="91">'SO-37-04.1 - elektroinsta...'!$88:$88</definedName>
    <definedName name="_xlnm._FilterDatabase" localSheetId="92" hidden="1">'SO-37-04.2 - zemní práce'!$C$92:$K$114</definedName>
    <definedName name="_xlnm.Print_Area" localSheetId="92">'SO-37-04.2 - zemní práce'!$C$4:$J$40,'SO-37-04.2 - zemní práce'!$C$46:$J$70,'SO-37-04.2 - zemní práce'!$C$76:$K$114</definedName>
    <definedName name="_xlnm.Print_Titles" localSheetId="92">'SO-37-04.2 - zemní práce'!$92:$92</definedName>
    <definedName name="_xlnm._FilterDatabase" localSheetId="93" hidden="1">'SO-37-04.3 - VRN'!$C$91:$K$100</definedName>
    <definedName name="_xlnm.Print_Area" localSheetId="93">'SO-37-04.3 - VRN'!$C$4:$J$40,'SO-37-04.3 - VRN'!$C$46:$J$69,'SO-37-04.3 - VRN'!$C$75:$K$100</definedName>
    <definedName name="_xlnm.Print_Titles" localSheetId="93">'SO-37-04.3 - VRN'!$91:$91</definedName>
    <definedName name="_xlnm._FilterDatabase" localSheetId="94" hidden="1">'SO-38-02 - SBBH'!$C$89:$K$110</definedName>
    <definedName name="_xlnm.Print_Area" localSheetId="94">'SO-38-02 - SBBH'!$C$4:$J$38,'SO-38-02 - SBBH'!$C$44:$J$69,'SO-38-02 - SBBH'!$C$75:$K$110</definedName>
    <definedName name="_xlnm.Print_Titles" localSheetId="94">'SO-38-02 - SBBH'!$89:$89</definedName>
    <definedName name="_xlnm._FilterDatabase" localSheetId="95" hidden="1">'SO-39-02 - SBBH'!$C$92:$K$135</definedName>
    <definedName name="_xlnm.Print_Area" localSheetId="95">'SO-39-02 - SBBH'!$C$4:$J$38,'SO-39-02 - SBBH'!$C$44:$J$72,'SO-39-02 - SBBH'!$C$78:$K$135</definedName>
    <definedName name="_xlnm.Print_Titles" localSheetId="95">'SO-39-02 - SBBH'!$92:$92</definedName>
    <definedName name="_xlnm._FilterDatabase" localSheetId="96" hidden="1">'SO-40-02 - SBBH'!$C$90:$K$125</definedName>
    <definedName name="_xlnm.Print_Area" localSheetId="96">'SO-40-02 - SBBH'!$C$4:$J$38,'SO-40-02 - SBBH'!$C$44:$J$70,'SO-40-02 - SBBH'!$C$76:$K$125</definedName>
    <definedName name="_xlnm.Print_Titles" localSheetId="96">'SO-40-02 - SBBH'!$90:$90</definedName>
    <definedName name="_xlnm._FilterDatabase" localSheetId="97" hidden="1">'SO-40-04.1 - elektroinsta...'!$C$88:$K$94</definedName>
    <definedName name="_xlnm.Print_Area" localSheetId="97">'SO-40-04.1 - elektroinsta...'!$C$4:$J$40,'SO-40-04.1 - elektroinsta...'!$C$46:$J$66,'SO-40-04.1 - elektroinsta...'!$C$72:$K$94</definedName>
    <definedName name="_xlnm.Print_Titles" localSheetId="97">'SO-40-04.1 - elektroinsta...'!$88:$88</definedName>
    <definedName name="_xlnm._FilterDatabase" localSheetId="98" hidden="1">'SO-40-04.2 - VRN'!$C$89:$K$93</definedName>
    <definedName name="_xlnm.Print_Area" localSheetId="98">'SO-40-04.2 - VRN'!$C$4:$J$40,'SO-40-04.2 - VRN'!$C$46:$J$67,'SO-40-04.2 - VRN'!$C$73:$K$93</definedName>
    <definedName name="_xlnm.Print_Titles" localSheetId="98">'SO-40-04.2 - VRN'!$89:$89</definedName>
    <definedName name="_xlnm.Print_Area" localSheetId="99">'Pokyny pro vyplnění'!$B$2:$K$69,'Pokyny pro vyplnění'!$B$72:$K$116,'Pokyny pro vyplnění'!$B$119:$K$188,'Pokyny pro vyplnění'!$B$196:$K$216</definedName>
  </definedNames>
  <calcPr/>
</workbook>
</file>

<file path=xl/calcChain.xml><?xml version="1.0" encoding="utf-8"?>
<calcChain xmlns="http://schemas.openxmlformats.org/spreadsheetml/2006/main">
  <c i="1" r="AY223"/>
  <c r="AX223"/>
  <c i="99" r="BI93"/>
  <c r="F38"/>
  <c i="1" r="BD223"/>
  <c i="99" r="BH93"/>
  <c r="F37"/>
  <c i="1" r="BC223"/>
  <c i="99" r="BG93"/>
  <c r="F36"/>
  <c i="1" r="BB223"/>
  <c i="99" r="BF93"/>
  <c r="J35"/>
  <c i="1" r="AW223"/>
  <c i="99" r="F35"/>
  <c i="1" r="BA223"/>
  <c i="99" r="T93"/>
  <c r="T92"/>
  <c r="T91"/>
  <c r="T90"/>
  <c r="R93"/>
  <c r="R92"/>
  <c r="R91"/>
  <c r="R90"/>
  <c r="P93"/>
  <c r="P92"/>
  <c r="P91"/>
  <c r="P90"/>
  <c i="1" r="AU223"/>
  <c i="99" r="BK93"/>
  <c r="BK92"/>
  <c r="J92"/>
  <c r="BK91"/>
  <c r="J91"/>
  <c r="BK90"/>
  <c r="J90"/>
  <c r="J64"/>
  <c r="J31"/>
  <c i="1" r="AG223"/>
  <c i="99" r="J93"/>
  <c r="BE93"/>
  <c r="J34"/>
  <c i="1" r="AV223"/>
  <c i="99" r="F34"/>
  <c i="1" r="AZ223"/>
  <c i="99" r="J66"/>
  <c r="J65"/>
  <c r="F84"/>
  <c r="E82"/>
  <c r="F57"/>
  <c r="E55"/>
  <c r="J40"/>
  <c r="J25"/>
  <c r="E25"/>
  <c r="J86"/>
  <c r="J59"/>
  <c r="J24"/>
  <c r="J22"/>
  <c r="E22"/>
  <c r="F87"/>
  <c r="F60"/>
  <c r="J21"/>
  <c r="J19"/>
  <c r="E19"/>
  <c r="F86"/>
  <c r="F59"/>
  <c r="J18"/>
  <c r="J16"/>
  <c r="J84"/>
  <c r="J57"/>
  <c r="E7"/>
  <c r="E76"/>
  <c r="E49"/>
  <c i="1" r="AY222"/>
  <c r="AX222"/>
  <c i="98" r="BI93"/>
  <c r="BH93"/>
  <c r="BG93"/>
  <c r="BF93"/>
  <c r="T93"/>
  <c r="R93"/>
  <c r="P93"/>
  <c r="BK93"/>
  <c r="J93"/>
  <c r="BE93"/>
  <c r="BI92"/>
  <c r="BH92"/>
  <c r="BG92"/>
  <c r="BF92"/>
  <c r="T92"/>
  <c r="R92"/>
  <c r="P92"/>
  <c r="BK92"/>
  <c r="J92"/>
  <c r="BE92"/>
  <c r="BI91"/>
  <c r="F38"/>
  <c i="1" r="BD222"/>
  <c i="98" r="BH91"/>
  <c r="F37"/>
  <c i="1" r="BC222"/>
  <c i="98" r="BG91"/>
  <c r="F36"/>
  <c i="1" r="BB222"/>
  <c i="98" r="BF91"/>
  <c r="J35"/>
  <c i="1" r="AW222"/>
  <c i="98" r="F35"/>
  <c i="1" r="BA222"/>
  <c i="98" r="T91"/>
  <c r="T90"/>
  <c r="T89"/>
  <c r="R91"/>
  <c r="R90"/>
  <c r="R89"/>
  <c r="P91"/>
  <c r="P90"/>
  <c r="P89"/>
  <c i="1" r="AU222"/>
  <c i="98" r="BK91"/>
  <c r="BK90"/>
  <c r="J90"/>
  <c r="BK89"/>
  <c r="J89"/>
  <c r="J64"/>
  <c r="J31"/>
  <c i="1" r="AG222"/>
  <c i="98" r="J91"/>
  <c r="BE91"/>
  <c r="J34"/>
  <c i="1" r="AV222"/>
  <c i="98" r="F34"/>
  <c i="1" r="AZ222"/>
  <c i="98" r="J65"/>
  <c r="F83"/>
  <c r="E81"/>
  <c r="F57"/>
  <c r="E55"/>
  <c r="J40"/>
  <c r="J25"/>
  <c r="E25"/>
  <c r="J85"/>
  <c r="J59"/>
  <c r="J24"/>
  <c r="J22"/>
  <c r="E22"/>
  <c r="F86"/>
  <c r="F60"/>
  <c r="J21"/>
  <c r="J19"/>
  <c r="E19"/>
  <c r="F85"/>
  <c r="F59"/>
  <c r="J18"/>
  <c r="J16"/>
  <c r="J83"/>
  <c r="J57"/>
  <c r="E7"/>
  <c r="E75"/>
  <c r="E49"/>
  <c i="1" r="AY220"/>
  <c r="AX220"/>
  <c i="97" r="BI125"/>
  <c r="BH125"/>
  <c r="BG125"/>
  <c r="BF125"/>
  <c r="T125"/>
  <c r="T124"/>
  <c r="R125"/>
  <c r="R124"/>
  <c r="P125"/>
  <c r="P124"/>
  <c r="BK125"/>
  <c r="BK124"/>
  <c r="J124"/>
  <c r="J125"/>
  <c r="BE125"/>
  <c r="J69"/>
  <c r="BI123"/>
  <c r="BH123"/>
  <c r="BG123"/>
  <c r="BF123"/>
  <c r="T123"/>
  <c r="T122"/>
  <c r="T121"/>
  <c r="R123"/>
  <c r="R122"/>
  <c r="R121"/>
  <c r="P123"/>
  <c r="P122"/>
  <c r="P121"/>
  <c r="BK123"/>
  <c r="BK122"/>
  <c r="J122"/>
  <c r="BK121"/>
  <c r="J121"/>
  <c r="J123"/>
  <c r="BE123"/>
  <c r="J68"/>
  <c r="J67"/>
  <c r="BI120"/>
  <c r="BH120"/>
  <c r="BG120"/>
  <c r="BF120"/>
  <c r="T120"/>
  <c r="R120"/>
  <c r="P120"/>
  <c r="BK120"/>
  <c r="J120"/>
  <c r="BE120"/>
  <c r="BI119"/>
  <c r="BH119"/>
  <c r="BG119"/>
  <c r="BF119"/>
  <c r="T119"/>
  <c r="T118"/>
  <c r="T117"/>
  <c r="R119"/>
  <c r="R118"/>
  <c r="R117"/>
  <c r="P119"/>
  <c r="P118"/>
  <c r="P117"/>
  <c r="BK119"/>
  <c r="BK118"/>
  <c r="J118"/>
  <c r="BK117"/>
  <c r="J117"/>
  <c r="J119"/>
  <c r="BE119"/>
  <c r="J66"/>
  <c r="J65"/>
  <c r="BI112"/>
  <c r="BH112"/>
  <c r="BG112"/>
  <c r="BF112"/>
  <c r="T112"/>
  <c r="T111"/>
  <c r="R112"/>
  <c r="R111"/>
  <c r="P112"/>
  <c r="P111"/>
  <c r="BK112"/>
  <c r="BK111"/>
  <c r="J111"/>
  <c r="J112"/>
  <c r="BE112"/>
  <c r="J64"/>
  <c r="BI104"/>
  <c r="BH104"/>
  <c r="BG104"/>
  <c r="BF104"/>
  <c r="T104"/>
  <c r="T103"/>
  <c r="R104"/>
  <c r="R103"/>
  <c r="P104"/>
  <c r="P103"/>
  <c r="BK104"/>
  <c r="BK103"/>
  <c r="J103"/>
  <c r="J104"/>
  <c r="BE104"/>
  <c r="J63"/>
  <c r="BI101"/>
  <c r="BH101"/>
  <c r="BG101"/>
  <c r="BF101"/>
  <c r="T101"/>
  <c r="R101"/>
  <c r="P101"/>
  <c r="BK101"/>
  <c r="J101"/>
  <c r="BE101"/>
  <c r="BI100"/>
  <c r="BH100"/>
  <c r="BG100"/>
  <c r="BF100"/>
  <c r="T100"/>
  <c r="R100"/>
  <c r="P100"/>
  <c r="BK100"/>
  <c r="J100"/>
  <c r="BE100"/>
  <c r="BI99"/>
  <c r="BH99"/>
  <c r="BG99"/>
  <c r="BF99"/>
  <c r="T99"/>
  <c r="R99"/>
  <c r="P99"/>
  <c r="BK99"/>
  <c r="J99"/>
  <c r="BE99"/>
  <c r="BI98"/>
  <c r="BH98"/>
  <c r="BG98"/>
  <c r="BF98"/>
  <c r="T98"/>
  <c r="R98"/>
  <c r="P98"/>
  <c r="BK98"/>
  <c r="J98"/>
  <c r="BE98"/>
  <c r="BI96"/>
  <c r="BH96"/>
  <c r="BG96"/>
  <c r="BF96"/>
  <c r="T96"/>
  <c r="R96"/>
  <c r="P96"/>
  <c r="BK96"/>
  <c r="J96"/>
  <c r="BE96"/>
  <c r="BI94"/>
  <c r="F36"/>
  <c i="1" r="BD220"/>
  <c i="97" r="BH94"/>
  <c r="F35"/>
  <c i="1" r="BC220"/>
  <c i="97" r="BG94"/>
  <c r="F34"/>
  <c i="1" r="BB220"/>
  <c i="97" r="BF94"/>
  <c r="J33"/>
  <c i="1" r="AW220"/>
  <c i="97" r="F33"/>
  <c i="1" r="BA220"/>
  <c i="97" r="T94"/>
  <c r="T93"/>
  <c r="T92"/>
  <c r="T91"/>
  <c r="R94"/>
  <c r="R93"/>
  <c r="R92"/>
  <c r="R91"/>
  <c r="P94"/>
  <c r="P93"/>
  <c r="P92"/>
  <c r="P91"/>
  <c i="1" r="AU220"/>
  <c i="97" r="BK94"/>
  <c r="BK93"/>
  <c r="J93"/>
  <c r="BK92"/>
  <c r="J92"/>
  <c r="BK91"/>
  <c r="J91"/>
  <c r="J60"/>
  <c r="J29"/>
  <c i="1" r="AG220"/>
  <c i="97" r="J94"/>
  <c r="BE94"/>
  <c r="J32"/>
  <c i="1" r="AV220"/>
  <c i="97" r="F32"/>
  <c i="1" r="AZ220"/>
  <c i="97" r="J62"/>
  <c r="J61"/>
  <c r="F85"/>
  <c r="E83"/>
  <c r="F53"/>
  <c r="E51"/>
  <c r="J38"/>
  <c r="J23"/>
  <c r="E23"/>
  <c r="J87"/>
  <c r="J55"/>
  <c r="J22"/>
  <c r="J20"/>
  <c r="E20"/>
  <c r="F88"/>
  <c r="F56"/>
  <c r="J19"/>
  <c r="J17"/>
  <c r="E17"/>
  <c r="F87"/>
  <c r="F55"/>
  <c r="J16"/>
  <c r="J14"/>
  <c r="J85"/>
  <c r="J53"/>
  <c r="E7"/>
  <c r="E79"/>
  <c r="E47"/>
  <c i="1" r="AY218"/>
  <c r="AX218"/>
  <c i="96" r="BI135"/>
  <c r="BH135"/>
  <c r="BG135"/>
  <c r="BF135"/>
  <c r="T135"/>
  <c r="T134"/>
  <c r="T133"/>
  <c r="R135"/>
  <c r="R134"/>
  <c r="R133"/>
  <c r="P135"/>
  <c r="P134"/>
  <c r="P133"/>
  <c r="BK135"/>
  <c r="BK134"/>
  <c r="J134"/>
  <c r="BK133"/>
  <c r="J133"/>
  <c r="J135"/>
  <c r="BE135"/>
  <c r="J71"/>
  <c r="J70"/>
  <c r="BI132"/>
  <c r="BH132"/>
  <c r="BG132"/>
  <c r="BF132"/>
  <c r="T132"/>
  <c r="R132"/>
  <c r="P132"/>
  <c r="BK132"/>
  <c r="J132"/>
  <c r="BE132"/>
  <c r="BI131"/>
  <c r="BH131"/>
  <c r="BG131"/>
  <c r="BF131"/>
  <c r="T131"/>
  <c r="R131"/>
  <c r="P131"/>
  <c r="BK131"/>
  <c r="J131"/>
  <c r="BE131"/>
  <c r="BI130"/>
  <c r="BH130"/>
  <c r="BG130"/>
  <c r="BF130"/>
  <c r="T130"/>
  <c r="T129"/>
  <c r="R130"/>
  <c r="R129"/>
  <c r="P130"/>
  <c r="P129"/>
  <c r="BK130"/>
  <c r="BK129"/>
  <c r="J129"/>
  <c r="J130"/>
  <c r="BE130"/>
  <c r="J69"/>
  <c r="BI127"/>
  <c r="BH127"/>
  <c r="BG127"/>
  <c r="BF127"/>
  <c r="T127"/>
  <c r="R127"/>
  <c r="P127"/>
  <c r="BK127"/>
  <c r="J127"/>
  <c r="BE127"/>
  <c r="BI125"/>
  <c r="BH125"/>
  <c r="BG125"/>
  <c r="BF125"/>
  <c r="T125"/>
  <c r="R125"/>
  <c r="P125"/>
  <c r="BK125"/>
  <c r="J125"/>
  <c r="BE125"/>
  <c r="BI124"/>
  <c r="BH124"/>
  <c r="BG124"/>
  <c r="BF124"/>
  <c r="T124"/>
  <c r="T123"/>
  <c r="T122"/>
  <c r="R124"/>
  <c r="R123"/>
  <c r="R122"/>
  <c r="P124"/>
  <c r="P123"/>
  <c r="P122"/>
  <c r="BK124"/>
  <c r="BK123"/>
  <c r="J123"/>
  <c r="BK122"/>
  <c r="J122"/>
  <c r="J124"/>
  <c r="BE124"/>
  <c r="J68"/>
  <c r="J67"/>
  <c r="BI121"/>
  <c r="BH121"/>
  <c r="BG121"/>
  <c r="BF121"/>
  <c r="T121"/>
  <c r="R121"/>
  <c r="P121"/>
  <c r="BK121"/>
  <c r="J121"/>
  <c r="BE121"/>
  <c r="BI120"/>
  <c r="BH120"/>
  <c r="BG120"/>
  <c r="BF120"/>
  <c r="T120"/>
  <c r="R120"/>
  <c r="P120"/>
  <c r="BK120"/>
  <c r="J120"/>
  <c r="BE120"/>
  <c r="BI119"/>
  <c r="BH119"/>
  <c r="BG119"/>
  <c r="BF119"/>
  <c r="T119"/>
  <c r="T118"/>
  <c r="R119"/>
  <c r="R118"/>
  <c r="P119"/>
  <c r="P118"/>
  <c r="BK119"/>
  <c r="BK118"/>
  <c r="J118"/>
  <c r="J119"/>
  <c r="BE119"/>
  <c r="J66"/>
  <c r="BI113"/>
  <c r="BH113"/>
  <c r="BG113"/>
  <c r="BF113"/>
  <c r="T113"/>
  <c r="T112"/>
  <c r="R113"/>
  <c r="R112"/>
  <c r="P113"/>
  <c r="P112"/>
  <c r="BK113"/>
  <c r="BK112"/>
  <c r="J112"/>
  <c r="J113"/>
  <c r="BE113"/>
  <c r="J65"/>
  <c r="BI111"/>
  <c r="BH111"/>
  <c r="BG111"/>
  <c r="BF111"/>
  <c r="T111"/>
  <c r="R111"/>
  <c r="P111"/>
  <c r="BK111"/>
  <c r="J111"/>
  <c r="BE111"/>
  <c r="BI110"/>
  <c r="BH110"/>
  <c r="BG110"/>
  <c r="BF110"/>
  <c r="T110"/>
  <c r="T109"/>
  <c r="R110"/>
  <c r="R109"/>
  <c r="P110"/>
  <c r="P109"/>
  <c r="BK110"/>
  <c r="BK109"/>
  <c r="J109"/>
  <c r="J110"/>
  <c r="BE110"/>
  <c r="J64"/>
  <c r="BI108"/>
  <c r="BH108"/>
  <c r="BG108"/>
  <c r="BF108"/>
  <c r="T108"/>
  <c r="R108"/>
  <c r="P108"/>
  <c r="BK108"/>
  <c r="J108"/>
  <c r="BE108"/>
  <c r="BI107"/>
  <c r="BH107"/>
  <c r="BG107"/>
  <c r="BF107"/>
  <c r="T107"/>
  <c r="T106"/>
  <c r="R107"/>
  <c r="R106"/>
  <c r="P107"/>
  <c r="P106"/>
  <c r="BK107"/>
  <c r="BK106"/>
  <c r="J106"/>
  <c r="J107"/>
  <c r="BE107"/>
  <c r="J63"/>
  <c r="BI102"/>
  <c r="BH102"/>
  <c r="BG102"/>
  <c r="BF102"/>
  <c r="T102"/>
  <c r="R102"/>
  <c r="P102"/>
  <c r="BK102"/>
  <c r="J102"/>
  <c r="BE102"/>
  <c r="BI101"/>
  <c r="BH101"/>
  <c r="BG101"/>
  <c r="BF101"/>
  <c r="T101"/>
  <c r="R101"/>
  <c r="P101"/>
  <c r="BK101"/>
  <c r="J101"/>
  <c r="BE101"/>
  <c r="BI100"/>
  <c r="BH100"/>
  <c r="BG100"/>
  <c r="BF100"/>
  <c r="T100"/>
  <c r="R100"/>
  <c r="P100"/>
  <c r="BK100"/>
  <c r="J100"/>
  <c r="BE100"/>
  <c r="BI99"/>
  <c r="BH99"/>
  <c r="BG99"/>
  <c r="BF99"/>
  <c r="T99"/>
  <c r="R99"/>
  <c r="P99"/>
  <c r="BK99"/>
  <c r="J99"/>
  <c r="BE99"/>
  <c r="BI98"/>
  <c r="BH98"/>
  <c r="BG98"/>
  <c r="BF98"/>
  <c r="T98"/>
  <c r="R98"/>
  <c r="P98"/>
  <c r="BK98"/>
  <c r="J98"/>
  <c r="BE98"/>
  <c r="BI96"/>
  <c r="F36"/>
  <c i="1" r="BD218"/>
  <c i="96" r="BH96"/>
  <c r="F35"/>
  <c i="1" r="BC218"/>
  <c i="96" r="BG96"/>
  <c r="F34"/>
  <c i="1" r="BB218"/>
  <c i="96" r="BF96"/>
  <c r="J33"/>
  <c i="1" r="AW218"/>
  <c i="96" r="F33"/>
  <c i="1" r="BA218"/>
  <c i="96" r="T96"/>
  <c r="T95"/>
  <c r="T94"/>
  <c r="T93"/>
  <c r="R96"/>
  <c r="R95"/>
  <c r="R94"/>
  <c r="R93"/>
  <c r="P96"/>
  <c r="P95"/>
  <c r="P94"/>
  <c r="P93"/>
  <c i="1" r="AU218"/>
  <c i="96" r="BK96"/>
  <c r="BK95"/>
  <c r="J95"/>
  <c r="BK94"/>
  <c r="J94"/>
  <c r="BK93"/>
  <c r="J93"/>
  <c r="J60"/>
  <c r="J29"/>
  <c i="1" r="AG218"/>
  <c i="96" r="J96"/>
  <c r="BE96"/>
  <c r="J32"/>
  <c i="1" r="AV218"/>
  <c i="96" r="F32"/>
  <c i="1" r="AZ218"/>
  <c i="96" r="J62"/>
  <c r="J61"/>
  <c r="F87"/>
  <c r="E85"/>
  <c r="F53"/>
  <c r="E51"/>
  <c r="J38"/>
  <c r="J23"/>
  <c r="E23"/>
  <c r="J89"/>
  <c r="J55"/>
  <c r="J22"/>
  <c r="J20"/>
  <c r="E20"/>
  <c r="F90"/>
  <c r="F56"/>
  <c r="J19"/>
  <c r="J17"/>
  <c r="E17"/>
  <c r="F89"/>
  <c r="F55"/>
  <c r="J16"/>
  <c r="J14"/>
  <c r="J87"/>
  <c r="J53"/>
  <c r="E7"/>
  <c r="E81"/>
  <c r="E47"/>
  <c i="1" r="AY216"/>
  <c r="AX216"/>
  <c i="95" r="BI110"/>
  <c r="BH110"/>
  <c r="BG110"/>
  <c r="BF110"/>
  <c r="T110"/>
  <c r="T109"/>
  <c r="T108"/>
  <c r="R110"/>
  <c r="R109"/>
  <c r="R108"/>
  <c r="P110"/>
  <c r="P109"/>
  <c r="P108"/>
  <c r="BK110"/>
  <c r="BK109"/>
  <c r="J109"/>
  <c r="BK108"/>
  <c r="J108"/>
  <c r="J110"/>
  <c r="BE110"/>
  <c r="J68"/>
  <c r="J67"/>
  <c r="BI107"/>
  <c r="BH107"/>
  <c r="BG107"/>
  <c r="BF107"/>
  <c r="T107"/>
  <c r="R107"/>
  <c r="P107"/>
  <c r="BK107"/>
  <c r="J107"/>
  <c r="BE107"/>
  <c r="BI106"/>
  <c r="BH106"/>
  <c r="BG106"/>
  <c r="BF106"/>
  <c r="T106"/>
  <c r="R106"/>
  <c r="P106"/>
  <c r="BK106"/>
  <c r="J106"/>
  <c r="BE106"/>
  <c r="BI105"/>
  <c r="BH105"/>
  <c r="BG105"/>
  <c r="BF105"/>
  <c r="T105"/>
  <c r="T104"/>
  <c r="R105"/>
  <c r="R104"/>
  <c r="P105"/>
  <c r="P104"/>
  <c r="BK105"/>
  <c r="BK104"/>
  <c r="J104"/>
  <c r="J105"/>
  <c r="BE105"/>
  <c r="J66"/>
  <c r="BI103"/>
  <c r="BH103"/>
  <c r="BG103"/>
  <c r="BF103"/>
  <c r="T103"/>
  <c r="R103"/>
  <c r="P103"/>
  <c r="BK103"/>
  <c r="J103"/>
  <c r="BE103"/>
  <c r="BI102"/>
  <c r="BH102"/>
  <c r="BG102"/>
  <c r="BF102"/>
  <c r="T102"/>
  <c r="R102"/>
  <c r="P102"/>
  <c r="BK102"/>
  <c r="J102"/>
  <c r="BE102"/>
  <c r="BI101"/>
  <c r="BH101"/>
  <c r="BG101"/>
  <c r="BF101"/>
  <c r="T101"/>
  <c r="T100"/>
  <c r="T99"/>
  <c r="R101"/>
  <c r="R100"/>
  <c r="R99"/>
  <c r="P101"/>
  <c r="P100"/>
  <c r="P99"/>
  <c r="BK101"/>
  <c r="BK100"/>
  <c r="J100"/>
  <c r="BK99"/>
  <c r="J99"/>
  <c r="J101"/>
  <c r="BE101"/>
  <c r="J65"/>
  <c r="J64"/>
  <c r="BI98"/>
  <c r="BH98"/>
  <c r="BG98"/>
  <c r="BF98"/>
  <c r="T98"/>
  <c r="R98"/>
  <c r="P98"/>
  <c r="BK98"/>
  <c r="J98"/>
  <c r="BE98"/>
  <c r="BI97"/>
  <c r="BH97"/>
  <c r="BG97"/>
  <c r="BF97"/>
  <c r="T97"/>
  <c r="R97"/>
  <c r="P97"/>
  <c r="BK97"/>
  <c r="J97"/>
  <c r="BE97"/>
  <c r="BI96"/>
  <c r="BH96"/>
  <c r="BG96"/>
  <c r="BF96"/>
  <c r="T96"/>
  <c r="T95"/>
  <c r="R96"/>
  <c r="R95"/>
  <c r="P96"/>
  <c r="P95"/>
  <c r="BK96"/>
  <c r="BK95"/>
  <c r="J95"/>
  <c r="J96"/>
  <c r="BE96"/>
  <c r="J63"/>
  <c r="BI94"/>
  <c r="BH94"/>
  <c r="BG94"/>
  <c r="BF94"/>
  <c r="T94"/>
  <c r="R94"/>
  <c r="P94"/>
  <c r="BK94"/>
  <c r="J94"/>
  <c r="BE94"/>
  <c r="BI93"/>
  <c r="F36"/>
  <c i="1" r="BD216"/>
  <c i="95" r="BH93"/>
  <c r="F35"/>
  <c i="1" r="BC216"/>
  <c i="95" r="BG93"/>
  <c r="F34"/>
  <c i="1" r="BB216"/>
  <c i="95" r="BF93"/>
  <c r="J33"/>
  <c i="1" r="AW216"/>
  <c i="95" r="F33"/>
  <c i="1" r="BA216"/>
  <c i="95" r="T93"/>
  <c r="T92"/>
  <c r="T91"/>
  <c r="T90"/>
  <c r="R93"/>
  <c r="R92"/>
  <c r="R91"/>
  <c r="R90"/>
  <c r="P93"/>
  <c r="P92"/>
  <c r="P91"/>
  <c r="P90"/>
  <c i="1" r="AU216"/>
  <c i="95" r="BK93"/>
  <c r="BK92"/>
  <c r="J92"/>
  <c r="BK91"/>
  <c r="J91"/>
  <c r="BK90"/>
  <c r="J90"/>
  <c r="J60"/>
  <c r="J29"/>
  <c i="1" r="AG216"/>
  <c i="95" r="J93"/>
  <c r="BE93"/>
  <c r="J32"/>
  <c i="1" r="AV216"/>
  <c i="95" r="F32"/>
  <c i="1" r="AZ216"/>
  <c i="95" r="J62"/>
  <c r="J61"/>
  <c r="F84"/>
  <c r="E82"/>
  <c r="F53"/>
  <c r="E51"/>
  <c r="J38"/>
  <c r="J23"/>
  <c r="E23"/>
  <c r="J86"/>
  <c r="J55"/>
  <c r="J22"/>
  <c r="J20"/>
  <c r="E20"/>
  <c r="F87"/>
  <c r="F56"/>
  <c r="J19"/>
  <c r="J17"/>
  <c r="E17"/>
  <c r="F86"/>
  <c r="F55"/>
  <c r="J16"/>
  <c r="J14"/>
  <c r="J84"/>
  <c r="J53"/>
  <c r="E7"/>
  <c r="E78"/>
  <c r="E47"/>
  <c i="1" r="AY214"/>
  <c r="AX214"/>
  <c i="94" r="BI100"/>
  <c r="BH100"/>
  <c r="BG100"/>
  <c r="BF100"/>
  <c r="T100"/>
  <c r="T99"/>
  <c r="R100"/>
  <c r="R99"/>
  <c r="P100"/>
  <c r="P99"/>
  <c r="BK100"/>
  <c r="BK99"/>
  <c r="J99"/>
  <c r="J100"/>
  <c r="BE100"/>
  <c r="J68"/>
  <c r="BI98"/>
  <c r="BH98"/>
  <c r="BG98"/>
  <c r="BF98"/>
  <c r="T98"/>
  <c r="T97"/>
  <c r="R98"/>
  <c r="R97"/>
  <c r="P98"/>
  <c r="P97"/>
  <c r="BK98"/>
  <c r="BK97"/>
  <c r="J97"/>
  <c r="J98"/>
  <c r="BE98"/>
  <c r="J67"/>
  <c r="BI96"/>
  <c r="BH96"/>
  <c r="BG96"/>
  <c r="BF96"/>
  <c r="T96"/>
  <c r="R96"/>
  <c r="P96"/>
  <c r="BK96"/>
  <c r="J96"/>
  <c r="BE96"/>
  <c r="BI95"/>
  <c r="F38"/>
  <c i="1" r="BD214"/>
  <c i="94" r="BH95"/>
  <c r="F37"/>
  <c i="1" r="BC214"/>
  <c i="94" r="BG95"/>
  <c r="F36"/>
  <c i="1" r="BB214"/>
  <c i="94" r="BF95"/>
  <c r="J35"/>
  <c i="1" r="AW214"/>
  <c i="94" r="F35"/>
  <c i="1" r="BA214"/>
  <c i="94" r="T95"/>
  <c r="T94"/>
  <c r="T93"/>
  <c r="T92"/>
  <c r="R95"/>
  <c r="R94"/>
  <c r="R93"/>
  <c r="R92"/>
  <c r="P95"/>
  <c r="P94"/>
  <c r="P93"/>
  <c r="P92"/>
  <c i="1" r="AU214"/>
  <c i="94" r="BK95"/>
  <c r="BK94"/>
  <c r="J94"/>
  <c r="BK93"/>
  <c r="J93"/>
  <c r="BK92"/>
  <c r="J92"/>
  <c r="J64"/>
  <c r="J31"/>
  <c i="1" r="AG214"/>
  <c i="94" r="J95"/>
  <c r="BE95"/>
  <c r="J34"/>
  <c i="1" r="AV214"/>
  <c i="94" r="F34"/>
  <c i="1" r="AZ214"/>
  <c i="94" r="J66"/>
  <c r="J65"/>
  <c r="F86"/>
  <c r="E84"/>
  <c r="F57"/>
  <c r="E55"/>
  <c r="J40"/>
  <c r="J25"/>
  <c r="E25"/>
  <c r="J88"/>
  <c r="J59"/>
  <c r="J24"/>
  <c r="J22"/>
  <c r="E22"/>
  <c r="F89"/>
  <c r="F60"/>
  <c r="J21"/>
  <c r="J19"/>
  <c r="E19"/>
  <c r="F88"/>
  <c r="F59"/>
  <c r="J18"/>
  <c r="J16"/>
  <c r="J86"/>
  <c r="J57"/>
  <c r="E7"/>
  <c r="E78"/>
  <c r="E49"/>
  <c i="1" r="AY213"/>
  <c r="AX213"/>
  <c i="93" r="BI114"/>
  <c r="BH114"/>
  <c r="BG114"/>
  <c r="BF114"/>
  <c r="T114"/>
  <c r="R114"/>
  <c r="P114"/>
  <c r="BK114"/>
  <c r="J114"/>
  <c r="BE114"/>
  <c r="BI112"/>
  <c r="BH112"/>
  <c r="BG112"/>
  <c r="BF112"/>
  <c r="T112"/>
  <c r="R112"/>
  <c r="P112"/>
  <c r="BK112"/>
  <c r="J112"/>
  <c r="BE112"/>
  <c r="BI111"/>
  <c r="BH111"/>
  <c r="BG111"/>
  <c r="BF111"/>
  <c r="T111"/>
  <c r="T110"/>
  <c r="T109"/>
  <c r="R111"/>
  <c r="R110"/>
  <c r="R109"/>
  <c r="P111"/>
  <c r="P110"/>
  <c r="P109"/>
  <c r="BK111"/>
  <c r="BK110"/>
  <c r="J110"/>
  <c r="BK109"/>
  <c r="J109"/>
  <c r="J111"/>
  <c r="BE111"/>
  <c r="J69"/>
  <c r="J68"/>
  <c r="BI108"/>
  <c r="BH108"/>
  <c r="BG108"/>
  <c r="BF108"/>
  <c r="T108"/>
  <c r="T107"/>
  <c r="R108"/>
  <c r="R107"/>
  <c r="P108"/>
  <c r="P107"/>
  <c r="BK108"/>
  <c r="BK107"/>
  <c r="J107"/>
  <c r="J108"/>
  <c r="BE108"/>
  <c r="J67"/>
  <c r="BI106"/>
  <c r="BH106"/>
  <c r="BG106"/>
  <c r="BF106"/>
  <c r="T106"/>
  <c r="R106"/>
  <c r="P106"/>
  <c r="BK106"/>
  <c r="J106"/>
  <c r="BE106"/>
  <c r="BI105"/>
  <c r="BH105"/>
  <c r="BG105"/>
  <c r="BF105"/>
  <c r="T105"/>
  <c r="R105"/>
  <c r="P105"/>
  <c r="BK105"/>
  <c r="J105"/>
  <c r="BE105"/>
  <c r="BI103"/>
  <c r="BH103"/>
  <c r="BG103"/>
  <c r="BF103"/>
  <c r="T103"/>
  <c r="R103"/>
  <c r="P103"/>
  <c r="BK103"/>
  <c r="J103"/>
  <c r="BE103"/>
  <c r="BI102"/>
  <c r="BH102"/>
  <c r="BG102"/>
  <c r="BF102"/>
  <c r="T102"/>
  <c r="R102"/>
  <c r="P102"/>
  <c r="BK102"/>
  <c r="J102"/>
  <c r="BE102"/>
  <c r="BI100"/>
  <c r="BH100"/>
  <c r="BG100"/>
  <c r="BF100"/>
  <c r="T100"/>
  <c r="R100"/>
  <c r="P100"/>
  <c r="BK100"/>
  <c r="J100"/>
  <c r="BE100"/>
  <c r="BI96"/>
  <c r="F38"/>
  <c i="1" r="BD213"/>
  <c i="93" r="BH96"/>
  <c r="F37"/>
  <c i="1" r="BC213"/>
  <c i="93" r="BG96"/>
  <c r="F36"/>
  <c i="1" r="BB213"/>
  <c i="93" r="BF96"/>
  <c r="J35"/>
  <c i="1" r="AW213"/>
  <c i="93" r="F35"/>
  <c i="1" r="BA213"/>
  <c i="93" r="T96"/>
  <c r="T95"/>
  <c r="T94"/>
  <c r="T93"/>
  <c r="R96"/>
  <c r="R95"/>
  <c r="R94"/>
  <c r="R93"/>
  <c r="P96"/>
  <c r="P95"/>
  <c r="P94"/>
  <c r="P93"/>
  <c i="1" r="AU213"/>
  <c i="93" r="BK96"/>
  <c r="BK95"/>
  <c r="J95"/>
  <c r="BK94"/>
  <c r="J94"/>
  <c r="BK93"/>
  <c r="J93"/>
  <c r="J64"/>
  <c r="J31"/>
  <c i="1" r="AG213"/>
  <c i="93" r="J96"/>
  <c r="BE96"/>
  <c r="J34"/>
  <c i="1" r="AV213"/>
  <c i="93" r="F34"/>
  <c i="1" r="AZ213"/>
  <c i="93" r="J66"/>
  <c r="J65"/>
  <c r="F87"/>
  <c r="E85"/>
  <c r="F57"/>
  <c r="E55"/>
  <c r="J40"/>
  <c r="J25"/>
  <c r="E25"/>
  <c r="J89"/>
  <c r="J59"/>
  <c r="J24"/>
  <c r="J22"/>
  <c r="E22"/>
  <c r="F90"/>
  <c r="F60"/>
  <c r="J21"/>
  <c r="J19"/>
  <c r="E19"/>
  <c r="F89"/>
  <c r="F59"/>
  <c r="J18"/>
  <c r="J16"/>
  <c r="J87"/>
  <c r="J57"/>
  <c r="E7"/>
  <c r="E79"/>
  <c r="E49"/>
  <c i="1" r="AY212"/>
  <c r="AX212"/>
  <c i="92" r="BI133"/>
  <c r="BH133"/>
  <c r="BG133"/>
  <c r="BF133"/>
  <c r="T133"/>
  <c r="R133"/>
  <c r="P133"/>
  <c r="BK133"/>
  <c r="J133"/>
  <c r="BE133"/>
  <c r="BI132"/>
  <c r="BH132"/>
  <c r="BG132"/>
  <c r="BF132"/>
  <c r="T132"/>
  <c r="R132"/>
  <c r="P132"/>
  <c r="BK132"/>
  <c r="J132"/>
  <c r="BE132"/>
  <c r="BI131"/>
  <c r="BH131"/>
  <c r="BG131"/>
  <c r="BF131"/>
  <c r="T131"/>
  <c r="R131"/>
  <c r="P131"/>
  <c r="BK131"/>
  <c r="J131"/>
  <c r="BE131"/>
  <c r="BI130"/>
  <c r="BH130"/>
  <c r="BG130"/>
  <c r="BF130"/>
  <c r="T130"/>
  <c r="R130"/>
  <c r="P130"/>
  <c r="BK130"/>
  <c r="J130"/>
  <c r="BE130"/>
  <c r="BI129"/>
  <c r="BH129"/>
  <c r="BG129"/>
  <c r="BF129"/>
  <c r="T129"/>
  <c r="R129"/>
  <c r="P129"/>
  <c r="BK129"/>
  <c r="J129"/>
  <c r="BE129"/>
  <c r="BI128"/>
  <c r="BH128"/>
  <c r="BG128"/>
  <c r="BF128"/>
  <c r="T128"/>
  <c r="R128"/>
  <c r="P128"/>
  <c r="BK128"/>
  <c r="J128"/>
  <c r="BE128"/>
  <c r="BI127"/>
  <c r="BH127"/>
  <c r="BG127"/>
  <c r="BF127"/>
  <c r="T127"/>
  <c r="R127"/>
  <c r="P127"/>
  <c r="BK127"/>
  <c r="J127"/>
  <c r="BE127"/>
  <c r="BI126"/>
  <c r="BH126"/>
  <c r="BG126"/>
  <c r="BF126"/>
  <c r="T126"/>
  <c r="R126"/>
  <c r="P126"/>
  <c r="BK126"/>
  <c r="J126"/>
  <c r="BE126"/>
  <c r="BI125"/>
  <c r="BH125"/>
  <c r="BG125"/>
  <c r="BF125"/>
  <c r="T125"/>
  <c r="R125"/>
  <c r="P125"/>
  <c r="BK125"/>
  <c r="J125"/>
  <c r="BE125"/>
  <c r="BI124"/>
  <c r="BH124"/>
  <c r="BG124"/>
  <c r="BF124"/>
  <c r="T124"/>
  <c r="R124"/>
  <c r="P124"/>
  <c r="BK124"/>
  <c r="J124"/>
  <c r="BE124"/>
  <c r="BI123"/>
  <c r="BH123"/>
  <c r="BG123"/>
  <c r="BF123"/>
  <c r="T123"/>
  <c r="R123"/>
  <c r="P123"/>
  <c r="BK123"/>
  <c r="J123"/>
  <c r="BE123"/>
  <c r="BI122"/>
  <c r="BH122"/>
  <c r="BG122"/>
  <c r="BF122"/>
  <c r="T122"/>
  <c r="R122"/>
  <c r="P122"/>
  <c r="BK122"/>
  <c r="J122"/>
  <c r="BE122"/>
  <c r="BI121"/>
  <c r="BH121"/>
  <c r="BG121"/>
  <c r="BF121"/>
  <c r="T121"/>
  <c r="R121"/>
  <c r="P121"/>
  <c r="BK121"/>
  <c r="J121"/>
  <c r="BE121"/>
  <c r="BI120"/>
  <c r="BH120"/>
  <c r="BG120"/>
  <c r="BF120"/>
  <c r="T120"/>
  <c r="R120"/>
  <c r="P120"/>
  <c r="BK120"/>
  <c r="J120"/>
  <c r="BE120"/>
  <c r="BI119"/>
  <c r="BH119"/>
  <c r="BG119"/>
  <c r="BF119"/>
  <c r="T119"/>
  <c r="R119"/>
  <c r="P119"/>
  <c r="BK119"/>
  <c r="J119"/>
  <c r="BE119"/>
  <c r="BI118"/>
  <c r="BH118"/>
  <c r="BG118"/>
  <c r="BF118"/>
  <c r="T118"/>
  <c r="R118"/>
  <c r="P118"/>
  <c r="BK118"/>
  <c r="J118"/>
  <c r="BE118"/>
  <c r="BI117"/>
  <c r="BH117"/>
  <c r="BG117"/>
  <c r="BF117"/>
  <c r="T117"/>
  <c r="R117"/>
  <c r="P117"/>
  <c r="BK117"/>
  <c r="J117"/>
  <c r="BE117"/>
  <c r="BI116"/>
  <c r="BH116"/>
  <c r="BG116"/>
  <c r="BF116"/>
  <c r="T116"/>
  <c r="R116"/>
  <c r="P116"/>
  <c r="BK116"/>
  <c r="J116"/>
  <c r="BE116"/>
  <c r="BI115"/>
  <c r="BH115"/>
  <c r="BG115"/>
  <c r="BF115"/>
  <c r="T115"/>
  <c r="R115"/>
  <c r="P115"/>
  <c r="BK115"/>
  <c r="J115"/>
  <c r="BE115"/>
  <c r="BI114"/>
  <c r="BH114"/>
  <c r="BG114"/>
  <c r="BF114"/>
  <c r="T114"/>
  <c r="R114"/>
  <c r="P114"/>
  <c r="BK114"/>
  <c r="J114"/>
  <c r="BE114"/>
  <c r="BI113"/>
  <c r="BH113"/>
  <c r="BG113"/>
  <c r="BF113"/>
  <c r="T113"/>
  <c r="R113"/>
  <c r="P113"/>
  <c r="BK113"/>
  <c r="J113"/>
  <c r="BE113"/>
  <c r="BI112"/>
  <c r="BH112"/>
  <c r="BG112"/>
  <c r="BF112"/>
  <c r="T112"/>
  <c r="R112"/>
  <c r="P112"/>
  <c r="BK112"/>
  <c r="J112"/>
  <c r="BE112"/>
  <c r="BI111"/>
  <c r="BH111"/>
  <c r="BG111"/>
  <c r="BF111"/>
  <c r="T111"/>
  <c r="R111"/>
  <c r="P111"/>
  <c r="BK111"/>
  <c r="J111"/>
  <c r="BE111"/>
  <c r="BI110"/>
  <c r="BH110"/>
  <c r="BG110"/>
  <c r="BF110"/>
  <c r="T110"/>
  <c r="R110"/>
  <c r="P110"/>
  <c r="BK110"/>
  <c r="J110"/>
  <c r="BE110"/>
  <c r="BI109"/>
  <c r="BH109"/>
  <c r="BG109"/>
  <c r="BF109"/>
  <c r="T109"/>
  <c r="R109"/>
  <c r="P109"/>
  <c r="BK109"/>
  <c r="J109"/>
  <c r="BE109"/>
  <c r="BI108"/>
  <c r="BH108"/>
  <c r="BG108"/>
  <c r="BF108"/>
  <c r="T108"/>
  <c r="R108"/>
  <c r="P108"/>
  <c r="BK108"/>
  <c r="J108"/>
  <c r="BE108"/>
  <c r="BI107"/>
  <c r="BH107"/>
  <c r="BG107"/>
  <c r="BF107"/>
  <c r="T107"/>
  <c r="R107"/>
  <c r="P107"/>
  <c r="BK107"/>
  <c r="J107"/>
  <c r="BE107"/>
  <c r="BI106"/>
  <c r="BH106"/>
  <c r="BG106"/>
  <c r="BF106"/>
  <c r="T106"/>
  <c r="R106"/>
  <c r="P106"/>
  <c r="BK106"/>
  <c r="J106"/>
  <c r="BE106"/>
  <c r="BI105"/>
  <c r="BH105"/>
  <c r="BG105"/>
  <c r="BF105"/>
  <c r="T105"/>
  <c r="R105"/>
  <c r="P105"/>
  <c r="BK105"/>
  <c r="J105"/>
  <c r="BE105"/>
  <c r="BI103"/>
  <c r="BH103"/>
  <c r="BG103"/>
  <c r="BF103"/>
  <c r="T103"/>
  <c r="R103"/>
  <c r="P103"/>
  <c r="BK103"/>
  <c r="J103"/>
  <c r="BE103"/>
  <c r="BI101"/>
  <c r="BH101"/>
  <c r="BG101"/>
  <c r="BF101"/>
  <c r="T101"/>
  <c r="R101"/>
  <c r="P101"/>
  <c r="BK101"/>
  <c r="J101"/>
  <c r="BE101"/>
  <c r="BI100"/>
  <c r="BH100"/>
  <c r="BG100"/>
  <c r="BF100"/>
  <c r="T100"/>
  <c r="R100"/>
  <c r="P100"/>
  <c r="BK100"/>
  <c r="J100"/>
  <c r="BE100"/>
  <c r="BI99"/>
  <c r="BH99"/>
  <c r="BG99"/>
  <c r="BF99"/>
  <c r="T99"/>
  <c r="R99"/>
  <c r="P99"/>
  <c r="BK99"/>
  <c r="J99"/>
  <c r="BE99"/>
  <c r="BI98"/>
  <c r="BH98"/>
  <c r="BG98"/>
  <c r="BF98"/>
  <c r="T98"/>
  <c r="R98"/>
  <c r="P98"/>
  <c r="BK98"/>
  <c r="J98"/>
  <c r="BE98"/>
  <c r="BI97"/>
  <c r="BH97"/>
  <c r="BG97"/>
  <c r="BF97"/>
  <c r="T97"/>
  <c r="R97"/>
  <c r="P97"/>
  <c r="BK97"/>
  <c r="J97"/>
  <c r="BE97"/>
  <c r="BI96"/>
  <c r="BH96"/>
  <c r="BG96"/>
  <c r="BF96"/>
  <c r="T96"/>
  <c r="R96"/>
  <c r="P96"/>
  <c r="BK96"/>
  <c r="J96"/>
  <c r="BE96"/>
  <c r="BI95"/>
  <c r="BH95"/>
  <c r="BG95"/>
  <c r="BF95"/>
  <c r="T95"/>
  <c r="R95"/>
  <c r="P95"/>
  <c r="BK95"/>
  <c r="J95"/>
  <c r="BE95"/>
  <c r="BI94"/>
  <c r="BH94"/>
  <c r="BG94"/>
  <c r="BF94"/>
  <c r="T94"/>
  <c r="R94"/>
  <c r="P94"/>
  <c r="BK94"/>
  <c r="J94"/>
  <c r="BE94"/>
  <c r="BI93"/>
  <c r="BH93"/>
  <c r="BG93"/>
  <c r="BF93"/>
  <c r="T93"/>
  <c r="R93"/>
  <c r="P93"/>
  <c r="BK93"/>
  <c r="J93"/>
  <c r="BE93"/>
  <c r="BI92"/>
  <c r="BH92"/>
  <c r="BG92"/>
  <c r="BF92"/>
  <c r="T92"/>
  <c r="R92"/>
  <c r="P92"/>
  <c r="BK92"/>
  <c r="J92"/>
  <c r="BE92"/>
  <c r="BI91"/>
  <c r="F38"/>
  <c i="1" r="BD212"/>
  <c i="92" r="BH91"/>
  <c r="F37"/>
  <c i="1" r="BC212"/>
  <c i="92" r="BG91"/>
  <c r="F36"/>
  <c i="1" r="BB212"/>
  <c i="92" r="BF91"/>
  <c r="J35"/>
  <c i="1" r="AW212"/>
  <c i="92" r="F35"/>
  <c i="1" r="BA212"/>
  <c i="92" r="T91"/>
  <c r="T90"/>
  <c r="T89"/>
  <c r="R91"/>
  <c r="R90"/>
  <c r="R89"/>
  <c r="P91"/>
  <c r="P90"/>
  <c r="P89"/>
  <c i="1" r="AU212"/>
  <c i="92" r="BK91"/>
  <c r="BK90"/>
  <c r="J90"/>
  <c r="BK89"/>
  <c r="J89"/>
  <c r="J64"/>
  <c r="J31"/>
  <c i="1" r="AG212"/>
  <c i="92" r="J91"/>
  <c r="BE91"/>
  <c r="J34"/>
  <c i="1" r="AV212"/>
  <c i="92" r="F34"/>
  <c i="1" r="AZ212"/>
  <c i="92" r="J65"/>
  <c r="F83"/>
  <c r="E81"/>
  <c r="F57"/>
  <c r="E55"/>
  <c r="J40"/>
  <c r="J25"/>
  <c r="E25"/>
  <c r="J85"/>
  <c r="J59"/>
  <c r="J24"/>
  <c r="J22"/>
  <c r="E22"/>
  <c r="F86"/>
  <c r="F60"/>
  <c r="J21"/>
  <c r="J19"/>
  <c r="E19"/>
  <c r="F85"/>
  <c r="F59"/>
  <c r="J18"/>
  <c r="J16"/>
  <c r="J83"/>
  <c r="J57"/>
  <c r="E7"/>
  <c r="E75"/>
  <c r="E49"/>
  <c i="1" r="AY210"/>
  <c r="AX210"/>
  <c i="91" r="BI134"/>
  <c r="BH134"/>
  <c r="BG134"/>
  <c r="BF134"/>
  <c r="T134"/>
  <c r="T133"/>
  <c r="T132"/>
  <c r="R134"/>
  <c r="R133"/>
  <c r="R132"/>
  <c r="P134"/>
  <c r="P133"/>
  <c r="P132"/>
  <c r="BK134"/>
  <c r="BK133"/>
  <c r="J133"/>
  <c r="BK132"/>
  <c r="J132"/>
  <c r="J134"/>
  <c r="BE134"/>
  <c r="J71"/>
  <c r="J70"/>
  <c r="BI131"/>
  <c r="BH131"/>
  <c r="BG131"/>
  <c r="BF131"/>
  <c r="T131"/>
  <c r="T130"/>
  <c r="R131"/>
  <c r="R130"/>
  <c r="P131"/>
  <c r="P130"/>
  <c r="BK131"/>
  <c r="BK130"/>
  <c r="J130"/>
  <c r="J131"/>
  <c r="BE131"/>
  <c r="J69"/>
  <c r="BI129"/>
  <c r="BH129"/>
  <c r="BG129"/>
  <c r="BF129"/>
  <c r="T129"/>
  <c r="R129"/>
  <c r="P129"/>
  <c r="BK129"/>
  <c r="J129"/>
  <c r="BE129"/>
  <c r="BI128"/>
  <c r="BH128"/>
  <c r="BG128"/>
  <c r="BF128"/>
  <c r="T128"/>
  <c r="R128"/>
  <c r="P128"/>
  <c r="BK128"/>
  <c r="J128"/>
  <c r="BE128"/>
  <c r="BI127"/>
  <c r="BH127"/>
  <c r="BG127"/>
  <c r="BF127"/>
  <c r="T127"/>
  <c r="R127"/>
  <c r="P127"/>
  <c r="BK127"/>
  <c r="J127"/>
  <c r="BE127"/>
  <c r="BI126"/>
  <c r="BH126"/>
  <c r="BG126"/>
  <c r="BF126"/>
  <c r="T126"/>
  <c r="T125"/>
  <c r="R126"/>
  <c r="R125"/>
  <c r="P126"/>
  <c r="P125"/>
  <c r="BK126"/>
  <c r="BK125"/>
  <c r="J125"/>
  <c r="J126"/>
  <c r="BE126"/>
  <c r="J68"/>
  <c r="BI124"/>
  <c r="BH124"/>
  <c r="BG124"/>
  <c r="BF124"/>
  <c r="T124"/>
  <c r="R124"/>
  <c r="P124"/>
  <c r="BK124"/>
  <c r="J124"/>
  <c r="BE124"/>
  <c r="BI122"/>
  <c r="BH122"/>
  <c r="BG122"/>
  <c r="BF122"/>
  <c r="T122"/>
  <c r="R122"/>
  <c r="P122"/>
  <c r="BK122"/>
  <c r="J122"/>
  <c r="BE122"/>
  <c r="BI120"/>
  <c r="BH120"/>
  <c r="BG120"/>
  <c r="BF120"/>
  <c r="T120"/>
  <c r="R120"/>
  <c r="P120"/>
  <c r="BK120"/>
  <c r="J120"/>
  <c r="BE120"/>
  <c r="BI118"/>
  <c r="BH118"/>
  <c r="BG118"/>
  <c r="BF118"/>
  <c r="T118"/>
  <c r="R118"/>
  <c r="P118"/>
  <c r="BK118"/>
  <c r="J118"/>
  <c r="BE118"/>
  <c r="BI116"/>
  <c r="BH116"/>
  <c r="BG116"/>
  <c r="BF116"/>
  <c r="T116"/>
  <c r="R116"/>
  <c r="P116"/>
  <c r="BK116"/>
  <c r="J116"/>
  <c r="BE116"/>
  <c r="BI114"/>
  <c r="BH114"/>
  <c r="BG114"/>
  <c r="BF114"/>
  <c r="T114"/>
  <c r="R114"/>
  <c r="P114"/>
  <c r="BK114"/>
  <c r="J114"/>
  <c r="BE114"/>
  <c r="BI113"/>
  <c r="BH113"/>
  <c r="BG113"/>
  <c r="BF113"/>
  <c r="T113"/>
  <c r="T112"/>
  <c r="R113"/>
  <c r="R112"/>
  <c r="P113"/>
  <c r="P112"/>
  <c r="BK113"/>
  <c r="BK112"/>
  <c r="J112"/>
  <c r="J113"/>
  <c r="BE113"/>
  <c r="J67"/>
  <c r="BI111"/>
  <c r="BH111"/>
  <c r="BG111"/>
  <c r="BF111"/>
  <c r="T111"/>
  <c r="T110"/>
  <c r="T109"/>
  <c r="R111"/>
  <c r="R110"/>
  <c r="R109"/>
  <c r="P111"/>
  <c r="P110"/>
  <c r="P109"/>
  <c r="BK111"/>
  <c r="BK110"/>
  <c r="J110"/>
  <c r="BK109"/>
  <c r="J109"/>
  <c r="J111"/>
  <c r="BE111"/>
  <c r="J66"/>
  <c r="J65"/>
  <c r="BI108"/>
  <c r="BH108"/>
  <c r="BG108"/>
  <c r="BF108"/>
  <c r="T108"/>
  <c r="R108"/>
  <c r="P108"/>
  <c r="BK108"/>
  <c r="J108"/>
  <c r="BE108"/>
  <c r="BI107"/>
  <c r="BH107"/>
  <c r="BG107"/>
  <c r="BF107"/>
  <c r="T107"/>
  <c r="R107"/>
  <c r="P107"/>
  <c r="BK107"/>
  <c r="J107"/>
  <c r="BE107"/>
  <c r="BI106"/>
  <c r="BH106"/>
  <c r="BG106"/>
  <c r="BF106"/>
  <c r="T106"/>
  <c r="T105"/>
  <c r="R106"/>
  <c r="R105"/>
  <c r="P106"/>
  <c r="P105"/>
  <c r="BK106"/>
  <c r="BK105"/>
  <c r="J105"/>
  <c r="J106"/>
  <c r="BE106"/>
  <c r="J64"/>
  <c r="BI104"/>
  <c r="BH104"/>
  <c r="BG104"/>
  <c r="BF104"/>
  <c r="T104"/>
  <c r="R104"/>
  <c r="P104"/>
  <c r="BK104"/>
  <c r="J104"/>
  <c r="BE104"/>
  <c r="BI102"/>
  <c r="BH102"/>
  <c r="BG102"/>
  <c r="BF102"/>
  <c r="T102"/>
  <c r="R102"/>
  <c r="P102"/>
  <c r="BK102"/>
  <c r="J102"/>
  <c r="BE102"/>
  <c r="BI101"/>
  <c r="BH101"/>
  <c r="BG101"/>
  <c r="BF101"/>
  <c r="T101"/>
  <c r="T100"/>
  <c r="R101"/>
  <c r="R100"/>
  <c r="P101"/>
  <c r="P100"/>
  <c r="BK101"/>
  <c r="BK100"/>
  <c r="J100"/>
  <c r="J101"/>
  <c r="BE101"/>
  <c r="J63"/>
  <c r="BI99"/>
  <c r="BH99"/>
  <c r="BG99"/>
  <c r="BF99"/>
  <c r="T99"/>
  <c r="R99"/>
  <c r="P99"/>
  <c r="BK99"/>
  <c r="J99"/>
  <c r="BE99"/>
  <c r="BI98"/>
  <c r="BH98"/>
  <c r="BG98"/>
  <c r="BF98"/>
  <c r="T98"/>
  <c r="R98"/>
  <c r="P98"/>
  <c r="BK98"/>
  <c r="J98"/>
  <c r="BE98"/>
  <c r="BI97"/>
  <c r="BH97"/>
  <c r="BG97"/>
  <c r="BF97"/>
  <c r="T97"/>
  <c r="R97"/>
  <c r="P97"/>
  <c r="BK97"/>
  <c r="J97"/>
  <c r="BE97"/>
  <c r="BI96"/>
  <c r="F36"/>
  <c i="1" r="BD210"/>
  <c i="91" r="BH96"/>
  <c r="F35"/>
  <c i="1" r="BC210"/>
  <c i="91" r="BG96"/>
  <c r="F34"/>
  <c i="1" r="BB210"/>
  <c i="91" r="BF96"/>
  <c r="J33"/>
  <c i="1" r="AW210"/>
  <c i="91" r="F33"/>
  <c i="1" r="BA210"/>
  <c i="91" r="T96"/>
  <c r="T95"/>
  <c r="T94"/>
  <c r="T93"/>
  <c r="R96"/>
  <c r="R95"/>
  <c r="R94"/>
  <c r="R93"/>
  <c r="P96"/>
  <c r="P95"/>
  <c r="P94"/>
  <c r="P93"/>
  <c i="1" r="AU210"/>
  <c i="91" r="BK96"/>
  <c r="BK95"/>
  <c r="J95"/>
  <c r="BK94"/>
  <c r="J94"/>
  <c r="BK93"/>
  <c r="J93"/>
  <c r="J60"/>
  <c r="J29"/>
  <c i="1" r="AG210"/>
  <c i="91" r="J96"/>
  <c r="BE96"/>
  <c r="J32"/>
  <c i="1" r="AV210"/>
  <c i="91" r="F32"/>
  <c i="1" r="AZ210"/>
  <c i="91" r="J62"/>
  <c r="J61"/>
  <c r="F87"/>
  <c r="E85"/>
  <c r="F53"/>
  <c r="E51"/>
  <c r="J38"/>
  <c r="J23"/>
  <c r="E23"/>
  <c r="J89"/>
  <c r="J55"/>
  <c r="J22"/>
  <c r="J20"/>
  <c r="E20"/>
  <c r="F90"/>
  <c r="F56"/>
  <c r="J19"/>
  <c r="J17"/>
  <c r="E17"/>
  <c r="F89"/>
  <c r="F55"/>
  <c r="J16"/>
  <c r="J14"/>
  <c r="J87"/>
  <c r="J53"/>
  <c r="E7"/>
  <c r="E81"/>
  <c r="E47"/>
  <c i="1" r="AY208"/>
  <c r="AX208"/>
  <c i="90" r="BI134"/>
  <c r="BH134"/>
  <c r="BG134"/>
  <c r="BF134"/>
  <c r="T134"/>
  <c r="T133"/>
  <c r="T132"/>
  <c r="R134"/>
  <c r="R133"/>
  <c r="R132"/>
  <c r="P134"/>
  <c r="P133"/>
  <c r="P132"/>
  <c r="BK134"/>
  <c r="BK133"/>
  <c r="J133"/>
  <c r="BK132"/>
  <c r="J132"/>
  <c r="J134"/>
  <c r="BE134"/>
  <c r="J71"/>
  <c r="J70"/>
  <c r="BI131"/>
  <c r="BH131"/>
  <c r="BG131"/>
  <c r="BF131"/>
  <c r="T131"/>
  <c r="T130"/>
  <c r="R131"/>
  <c r="R130"/>
  <c r="P131"/>
  <c r="P130"/>
  <c r="BK131"/>
  <c r="BK130"/>
  <c r="J130"/>
  <c r="J131"/>
  <c r="BE131"/>
  <c r="J69"/>
  <c r="BI129"/>
  <c r="BH129"/>
  <c r="BG129"/>
  <c r="BF129"/>
  <c r="T129"/>
  <c r="R129"/>
  <c r="P129"/>
  <c r="BK129"/>
  <c r="J129"/>
  <c r="BE129"/>
  <c r="BI128"/>
  <c r="BH128"/>
  <c r="BG128"/>
  <c r="BF128"/>
  <c r="T128"/>
  <c r="R128"/>
  <c r="P128"/>
  <c r="BK128"/>
  <c r="J128"/>
  <c r="BE128"/>
  <c r="BI127"/>
  <c r="BH127"/>
  <c r="BG127"/>
  <c r="BF127"/>
  <c r="T127"/>
  <c r="R127"/>
  <c r="P127"/>
  <c r="BK127"/>
  <c r="J127"/>
  <c r="BE127"/>
  <c r="BI126"/>
  <c r="BH126"/>
  <c r="BG126"/>
  <c r="BF126"/>
  <c r="T126"/>
  <c r="T125"/>
  <c r="R126"/>
  <c r="R125"/>
  <c r="P126"/>
  <c r="P125"/>
  <c r="BK126"/>
  <c r="BK125"/>
  <c r="J125"/>
  <c r="J126"/>
  <c r="BE126"/>
  <c r="J68"/>
  <c r="BI124"/>
  <c r="BH124"/>
  <c r="BG124"/>
  <c r="BF124"/>
  <c r="T124"/>
  <c r="R124"/>
  <c r="P124"/>
  <c r="BK124"/>
  <c r="J124"/>
  <c r="BE124"/>
  <c r="BI122"/>
  <c r="BH122"/>
  <c r="BG122"/>
  <c r="BF122"/>
  <c r="T122"/>
  <c r="R122"/>
  <c r="P122"/>
  <c r="BK122"/>
  <c r="J122"/>
  <c r="BE122"/>
  <c r="BI120"/>
  <c r="BH120"/>
  <c r="BG120"/>
  <c r="BF120"/>
  <c r="T120"/>
  <c r="R120"/>
  <c r="P120"/>
  <c r="BK120"/>
  <c r="J120"/>
  <c r="BE120"/>
  <c r="BI118"/>
  <c r="BH118"/>
  <c r="BG118"/>
  <c r="BF118"/>
  <c r="T118"/>
  <c r="R118"/>
  <c r="P118"/>
  <c r="BK118"/>
  <c r="J118"/>
  <c r="BE118"/>
  <c r="BI116"/>
  <c r="BH116"/>
  <c r="BG116"/>
  <c r="BF116"/>
  <c r="T116"/>
  <c r="R116"/>
  <c r="P116"/>
  <c r="BK116"/>
  <c r="J116"/>
  <c r="BE116"/>
  <c r="BI114"/>
  <c r="BH114"/>
  <c r="BG114"/>
  <c r="BF114"/>
  <c r="T114"/>
  <c r="R114"/>
  <c r="P114"/>
  <c r="BK114"/>
  <c r="J114"/>
  <c r="BE114"/>
  <c r="BI113"/>
  <c r="BH113"/>
  <c r="BG113"/>
  <c r="BF113"/>
  <c r="T113"/>
  <c r="T112"/>
  <c r="R113"/>
  <c r="R112"/>
  <c r="P113"/>
  <c r="P112"/>
  <c r="BK113"/>
  <c r="BK112"/>
  <c r="J112"/>
  <c r="J113"/>
  <c r="BE113"/>
  <c r="J67"/>
  <c r="BI111"/>
  <c r="BH111"/>
  <c r="BG111"/>
  <c r="BF111"/>
  <c r="T111"/>
  <c r="T110"/>
  <c r="T109"/>
  <c r="R111"/>
  <c r="R110"/>
  <c r="R109"/>
  <c r="P111"/>
  <c r="P110"/>
  <c r="P109"/>
  <c r="BK111"/>
  <c r="BK110"/>
  <c r="J110"/>
  <c r="BK109"/>
  <c r="J109"/>
  <c r="J111"/>
  <c r="BE111"/>
  <c r="J66"/>
  <c r="J65"/>
  <c r="BI108"/>
  <c r="BH108"/>
  <c r="BG108"/>
  <c r="BF108"/>
  <c r="T108"/>
  <c r="R108"/>
  <c r="P108"/>
  <c r="BK108"/>
  <c r="J108"/>
  <c r="BE108"/>
  <c r="BI107"/>
  <c r="BH107"/>
  <c r="BG107"/>
  <c r="BF107"/>
  <c r="T107"/>
  <c r="R107"/>
  <c r="P107"/>
  <c r="BK107"/>
  <c r="J107"/>
  <c r="BE107"/>
  <c r="BI106"/>
  <c r="BH106"/>
  <c r="BG106"/>
  <c r="BF106"/>
  <c r="T106"/>
  <c r="T105"/>
  <c r="R106"/>
  <c r="R105"/>
  <c r="P106"/>
  <c r="P105"/>
  <c r="BK106"/>
  <c r="BK105"/>
  <c r="J105"/>
  <c r="J106"/>
  <c r="BE106"/>
  <c r="J64"/>
  <c r="BI104"/>
  <c r="BH104"/>
  <c r="BG104"/>
  <c r="BF104"/>
  <c r="T104"/>
  <c r="R104"/>
  <c r="P104"/>
  <c r="BK104"/>
  <c r="J104"/>
  <c r="BE104"/>
  <c r="BI102"/>
  <c r="BH102"/>
  <c r="BG102"/>
  <c r="BF102"/>
  <c r="T102"/>
  <c r="R102"/>
  <c r="P102"/>
  <c r="BK102"/>
  <c r="J102"/>
  <c r="BE102"/>
  <c r="BI101"/>
  <c r="BH101"/>
  <c r="BG101"/>
  <c r="BF101"/>
  <c r="T101"/>
  <c r="T100"/>
  <c r="R101"/>
  <c r="R100"/>
  <c r="P101"/>
  <c r="P100"/>
  <c r="BK101"/>
  <c r="BK100"/>
  <c r="J100"/>
  <c r="J101"/>
  <c r="BE101"/>
  <c r="J63"/>
  <c r="BI99"/>
  <c r="BH99"/>
  <c r="BG99"/>
  <c r="BF99"/>
  <c r="T99"/>
  <c r="R99"/>
  <c r="P99"/>
  <c r="BK99"/>
  <c r="J99"/>
  <c r="BE99"/>
  <c r="BI98"/>
  <c r="BH98"/>
  <c r="BG98"/>
  <c r="BF98"/>
  <c r="T98"/>
  <c r="R98"/>
  <c r="P98"/>
  <c r="BK98"/>
  <c r="J98"/>
  <c r="BE98"/>
  <c r="BI97"/>
  <c r="BH97"/>
  <c r="BG97"/>
  <c r="BF97"/>
  <c r="T97"/>
  <c r="R97"/>
  <c r="P97"/>
  <c r="BK97"/>
  <c r="J97"/>
  <c r="BE97"/>
  <c r="BI96"/>
  <c r="F36"/>
  <c i="1" r="BD208"/>
  <c i="90" r="BH96"/>
  <c r="F35"/>
  <c i="1" r="BC208"/>
  <c i="90" r="BG96"/>
  <c r="F34"/>
  <c i="1" r="BB208"/>
  <c i="90" r="BF96"/>
  <c r="J33"/>
  <c i="1" r="AW208"/>
  <c i="90" r="F33"/>
  <c i="1" r="BA208"/>
  <c i="90" r="T96"/>
  <c r="T95"/>
  <c r="T94"/>
  <c r="T93"/>
  <c r="R96"/>
  <c r="R95"/>
  <c r="R94"/>
  <c r="R93"/>
  <c r="P96"/>
  <c r="P95"/>
  <c r="P94"/>
  <c r="P93"/>
  <c i="1" r="AU208"/>
  <c i="90" r="BK96"/>
  <c r="BK95"/>
  <c r="J95"/>
  <c r="BK94"/>
  <c r="J94"/>
  <c r="BK93"/>
  <c r="J93"/>
  <c r="J60"/>
  <c r="J29"/>
  <c i="1" r="AG208"/>
  <c i="90" r="J96"/>
  <c r="BE96"/>
  <c r="J32"/>
  <c i="1" r="AV208"/>
  <c i="90" r="F32"/>
  <c i="1" r="AZ208"/>
  <c i="90" r="J62"/>
  <c r="J61"/>
  <c r="F87"/>
  <c r="E85"/>
  <c r="F53"/>
  <c r="E51"/>
  <c r="J38"/>
  <c r="J23"/>
  <c r="E23"/>
  <c r="J89"/>
  <c r="J55"/>
  <c r="J22"/>
  <c r="J20"/>
  <c r="E20"/>
  <c r="F90"/>
  <c r="F56"/>
  <c r="J19"/>
  <c r="J17"/>
  <c r="E17"/>
  <c r="F89"/>
  <c r="F55"/>
  <c r="J16"/>
  <c r="J14"/>
  <c r="J87"/>
  <c r="J53"/>
  <c r="E7"/>
  <c r="E81"/>
  <c r="E47"/>
  <c i="1" r="AY206"/>
  <c r="AX206"/>
  <c i="89" r="BI170"/>
  <c r="BH170"/>
  <c r="BG170"/>
  <c r="BF170"/>
  <c r="T170"/>
  <c r="T169"/>
  <c r="T168"/>
  <c r="R170"/>
  <c r="R169"/>
  <c r="R168"/>
  <c r="P170"/>
  <c r="P169"/>
  <c r="P168"/>
  <c r="BK170"/>
  <c r="BK169"/>
  <c r="J169"/>
  <c r="BK168"/>
  <c r="J168"/>
  <c r="J170"/>
  <c r="BE170"/>
  <c r="J78"/>
  <c r="J77"/>
  <c r="BI167"/>
  <c r="BH167"/>
  <c r="BG167"/>
  <c r="BF167"/>
  <c r="T167"/>
  <c r="T166"/>
  <c r="T165"/>
  <c r="R167"/>
  <c r="R166"/>
  <c r="R165"/>
  <c r="P167"/>
  <c r="P166"/>
  <c r="P165"/>
  <c r="BK167"/>
  <c r="BK166"/>
  <c r="J166"/>
  <c r="BK165"/>
  <c r="J165"/>
  <c r="J167"/>
  <c r="BE167"/>
  <c r="J76"/>
  <c r="J75"/>
  <c r="BI164"/>
  <c r="BH164"/>
  <c r="BG164"/>
  <c r="BF164"/>
  <c r="T164"/>
  <c r="R164"/>
  <c r="P164"/>
  <c r="BK164"/>
  <c r="J164"/>
  <c r="BE164"/>
  <c r="BI163"/>
  <c r="BH163"/>
  <c r="BG163"/>
  <c r="BF163"/>
  <c r="T163"/>
  <c r="T162"/>
  <c r="R163"/>
  <c r="R162"/>
  <c r="P163"/>
  <c r="P162"/>
  <c r="BK163"/>
  <c r="BK162"/>
  <c r="J162"/>
  <c r="J163"/>
  <c r="BE163"/>
  <c r="J74"/>
  <c r="BI161"/>
  <c r="BH161"/>
  <c r="BG161"/>
  <c r="BF161"/>
  <c r="T161"/>
  <c r="R161"/>
  <c r="P161"/>
  <c r="BK161"/>
  <c r="J161"/>
  <c r="BE161"/>
  <c r="BI160"/>
  <c r="BH160"/>
  <c r="BG160"/>
  <c r="BF160"/>
  <c r="T160"/>
  <c r="R160"/>
  <c r="P160"/>
  <c r="BK160"/>
  <c r="J160"/>
  <c r="BE160"/>
  <c r="BI159"/>
  <c r="BH159"/>
  <c r="BG159"/>
  <c r="BF159"/>
  <c r="T159"/>
  <c r="T158"/>
  <c r="R159"/>
  <c r="R158"/>
  <c r="P159"/>
  <c r="P158"/>
  <c r="BK159"/>
  <c r="BK158"/>
  <c r="J158"/>
  <c r="J159"/>
  <c r="BE159"/>
  <c r="J73"/>
  <c r="BI157"/>
  <c r="BH157"/>
  <c r="BG157"/>
  <c r="BF157"/>
  <c r="T157"/>
  <c r="R157"/>
  <c r="P157"/>
  <c r="BK157"/>
  <c r="J157"/>
  <c r="BE157"/>
  <c r="BI156"/>
  <c r="BH156"/>
  <c r="BG156"/>
  <c r="BF156"/>
  <c r="T156"/>
  <c r="R156"/>
  <c r="P156"/>
  <c r="BK156"/>
  <c r="J156"/>
  <c r="BE156"/>
  <c r="BI155"/>
  <c r="BH155"/>
  <c r="BG155"/>
  <c r="BF155"/>
  <c r="T155"/>
  <c r="T154"/>
  <c r="R155"/>
  <c r="R154"/>
  <c r="P155"/>
  <c r="P154"/>
  <c r="BK155"/>
  <c r="BK154"/>
  <c r="J154"/>
  <c r="J155"/>
  <c r="BE155"/>
  <c r="J72"/>
  <c r="BI153"/>
  <c r="BH153"/>
  <c r="BG153"/>
  <c r="BF153"/>
  <c r="T153"/>
  <c r="R153"/>
  <c r="P153"/>
  <c r="BK153"/>
  <c r="J153"/>
  <c r="BE153"/>
  <c r="BI152"/>
  <c r="BH152"/>
  <c r="BG152"/>
  <c r="BF152"/>
  <c r="T152"/>
  <c r="T151"/>
  <c r="R152"/>
  <c r="R151"/>
  <c r="P152"/>
  <c r="P151"/>
  <c r="BK152"/>
  <c r="BK151"/>
  <c r="J151"/>
  <c r="J152"/>
  <c r="BE152"/>
  <c r="J71"/>
  <c r="BI150"/>
  <c r="BH150"/>
  <c r="BG150"/>
  <c r="BF150"/>
  <c r="T150"/>
  <c r="R150"/>
  <c r="P150"/>
  <c r="BK150"/>
  <c r="J150"/>
  <c r="BE150"/>
  <c r="BI147"/>
  <c r="BH147"/>
  <c r="BG147"/>
  <c r="BF147"/>
  <c r="T147"/>
  <c r="R147"/>
  <c r="P147"/>
  <c r="BK147"/>
  <c r="J147"/>
  <c r="BE147"/>
  <c r="BI145"/>
  <c r="BH145"/>
  <c r="BG145"/>
  <c r="BF145"/>
  <c r="T145"/>
  <c r="R145"/>
  <c r="P145"/>
  <c r="BK145"/>
  <c r="J145"/>
  <c r="BE145"/>
  <c r="BI142"/>
  <c r="BH142"/>
  <c r="BG142"/>
  <c r="BF142"/>
  <c r="T142"/>
  <c r="R142"/>
  <c r="P142"/>
  <c r="BK142"/>
  <c r="J142"/>
  <c r="BE142"/>
  <c r="BI140"/>
  <c r="BH140"/>
  <c r="BG140"/>
  <c r="BF140"/>
  <c r="T140"/>
  <c r="R140"/>
  <c r="P140"/>
  <c r="BK140"/>
  <c r="J140"/>
  <c r="BE140"/>
  <c r="BI139"/>
  <c r="BH139"/>
  <c r="BG139"/>
  <c r="BF139"/>
  <c r="T139"/>
  <c r="T138"/>
  <c r="T137"/>
  <c r="R139"/>
  <c r="R138"/>
  <c r="R137"/>
  <c r="P139"/>
  <c r="P138"/>
  <c r="P137"/>
  <c r="BK139"/>
  <c r="BK138"/>
  <c r="J138"/>
  <c r="BK137"/>
  <c r="J137"/>
  <c r="J139"/>
  <c r="BE139"/>
  <c r="J70"/>
  <c r="J69"/>
  <c r="BI136"/>
  <c r="BH136"/>
  <c r="BG136"/>
  <c r="BF136"/>
  <c r="T136"/>
  <c r="R136"/>
  <c r="P136"/>
  <c r="BK136"/>
  <c r="J136"/>
  <c r="BE136"/>
  <c r="BI135"/>
  <c r="BH135"/>
  <c r="BG135"/>
  <c r="BF135"/>
  <c r="T135"/>
  <c r="R135"/>
  <c r="P135"/>
  <c r="BK135"/>
  <c r="J135"/>
  <c r="BE135"/>
  <c r="BI134"/>
  <c r="BH134"/>
  <c r="BG134"/>
  <c r="BF134"/>
  <c r="T134"/>
  <c r="T133"/>
  <c r="R134"/>
  <c r="R133"/>
  <c r="P134"/>
  <c r="P133"/>
  <c r="BK134"/>
  <c r="BK133"/>
  <c r="J133"/>
  <c r="J134"/>
  <c r="BE134"/>
  <c r="J68"/>
  <c r="BI132"/>
  <c r="BH132"/>
  <c r="BG132"/>
  <c r="BF132"/>
  <c r="T132"/>
  <c r="R132"/>
  <c r="P132"/>
  <c r="BK132"/>
  <c r="J132"/>
  <c r="BE132"/>
  <c r="BI131"/>
  <c r="BH131"/>
  <c r="BG131"/>
  <c r="BF131"/>
  <c r="T131"/>
  <c r="T130"/>
  <c r="R131"/>
  <c r="R130"/>
  <c r="P131"/>
  <c r="P130"/>
  <c r="BK131"/>
  <c r="BK130"/>
  <c r="J130"/>
  <c r="J131"/>
  <c r="BE131"/>
  <c r="J67"/>
  <c r="BI129"/>
  <c r="BH129"/>
  <c r="BG129"/>
  <c r="BF129"/>
  <c r="T129"/>
  <c r="R129"/>
  <c r="P129"/>
  <c r="BK129"/>
  <c r="J129"/>
  <c r="BE129"/>
  <c r="BI128"/>
  <c r="BH128"/>
  <c r="BG128"/>
  <c r="BF128"/>
  <c r="T128"/>
  <c r="R128"/>
  <c r="P128"/>
  <c r="BK128"/>
  <c r="J128"/>
  <c r="BE128"/>
  <c r="BI127"/>
  <c r="BH127"/>
  <c r="BG127"/>
  <c r="BF127"/>
  <c r="T127"/>
  <c r="R127"/>
  <c r="P127"/>
  <c r="BK127"/>
  <c r="J127"/>
  <c r="BE127"/>
  <c r="BI126"/>
  <c r="BH126"/>
  <c r="BG126"/>
  <c r="BF126"/>
  <c r="T126"/>
  <c r="R126"/>
  <c r="P126"/>
  <c r="BK126"/>
  <c r="J126"/>
  <c r="BE126"/>
  <c r="BI125"/>
  <c r="BH125"/>
  <c r="BG125"/>
  <c r="BF125"/>
  <c r="T125"/>
  <c r="T124"/>
  <c r="R125"/>
  <c r="R124"/>
  <c r="P125"/>
  <c r="P124"/>
  <c r="BK125"/>
  <c r="BK124"/>
  <c r="J124"/>
  <c r="J125"/>
  <c r="BE125"/>
  <c r="J66"/>
  <c r="BI123"/>
  <c r="BH123"/>
  <c r="BG123"/>
  <c r="BF123"/>
  <c r="T123"/>
  <c r="R123"/>
  <c r="P123"/>
  <c r="BK123"/>
  <c r="J123"/>
  <c r="BE123"/>
  <c r="BI122"/>
  <c r="BH122"/>
  <c r="BG122"/>
  <c r="BF122"/>
  <c r="T122"/>
  <c r="R122"/>
  <c r="P122"/>
  <c r="BK122"/>
  <c r="J122"/>
  <c r="BE122"/>
  <c r="BI121"/>
  <c r="BH121"/>
  <c r="BG121"/>
  <c r="BF121"/>
  <c r="T121"/>
  <c r="R121"/>
  <c r="P121"/>
  <c r="BK121"/>
  <c r="J121"/>
  <c r="BE121"/>
  <c r="BI120"/>
  <c r="BH120"/>
  <c r="BG120"/>
  <c r="BF120"/>
  <c r="T120"/>
  <c r="T119"/>
  <c r="R120"/>
  <c r="R119"/>
  <c r="P120"/>
  <c r="P119"/>
  <c r="BK120"/>
  <c r="BK119"/>
  <c r="J119"/>
  <c r="J120"/>
  <c r="BE120"/>
  <c r="J65"/>
  <c r="BI118"/>
  <c r="BH118"/>
  <c r="BG118"/>
  <c r="BF118"/>
  <c r="T118"/>
  <c r="T117"/>
  <c r="R118"/>
  <c r="R117"/>
  <c r="P118"/>
  <c r="P117"/>
  <c r="BK118"/>
  <c r="BK117"/>
  <c r="J117"/>
  <c r="J118"/>
  <c r="BE118"/>
  <c r="J64"/>
  <c r="BI116"/>
  <c r="BH116"/>
  <c r="BG116"/>
  <c r="BF116"/>
  <c r="T116"/>
  <c r="R116"/>
  <c r="P116"/>
  <c r="BK116"/>
  <c r="J116"/>
  <c r="BE116"/>
  <c r="BI115"/>
  <c r="BH115"/>
  <c r="BG115"/>
  <c r="BF115"/>
  <c r="T115"/>
  <c r="T114"/>
  <c r="R115"/>
  <c r="R114"/>
  <c r="P115"/>
  <c r="P114"/>
  <c r="BK115"/>
  <c r="BK114"/>
  <c r="J114"/>
  <c r="J115"/>
  <c r="BE115"/>
  <c r="J63"/>
  <c r="BI112"/>
  <c r="BH112"/>
  <c r="BG112"/>
  <c r="BF112"/>
  <c r="T112"/>
  <c r="R112"/>
  <c r="P112"/>
  <c r="BK112"/>
  <c r="J112"/>
  <c r="BE112"/>
  <c r="BI111"/>
  <c r="BH111"/>
  <c r="BG111"/>
  <c r="BF111"/>
  <c r="T111"/>
  <c r="R111"/>
  <c r="P111"/>
  <c r="BK111"/>
  <c r="J111"/>
  <c r="BE111"/>
  <c r="BI110"/>
  <c r="BH110"/>
  <c r="BG110"/>
  <c r="BF110"/>
  <c r="T110"/>
  <c r="R110"/>
  <c r="P110"/>
  <c r="BK110"/>
  <c r="J110"/>
  <c r="BE110"/>
  <c r="BI109"/>
  <c r="BH109"/>
  <c r="BG109"/>
  <c r="BF109"/>
  <c r="T109"/>
  <c r="R109"/>
  <c r="P109"/>
  <c r="BK109"/>
  <c r="J109"/>
  <c r="BE109"/>
  <c r="BI108"/>
  <c r="BH108"/>
  <c r="BG108"/>
  <c r="BF108"/>
  <c r="T108"/>
  <c r="R108"/>
  <c r="P108"/>
  <c r="BK108"/>
  <c r="J108"/>
  <c r="BE108"/>
  <c r="BI107"/>
  <c r="BH107"/>
  <c r="BG107"/>
  <c r="BF107"/>
  <c r="T107"/>
  <c r="R107"/>
  <c r="P107"/>
  <c r="BK107"/>
  <c r="J107"/>
  <c r="BE107"/>
  <c r="BI106"/>
  <c r="BH106"/>
  <c r="BG106"/>
  <c r="BF106"/>
  <c r="T106"/>
  <c r="R106"/>
  <c r="P106"/>
  <c r="BK106"/>
  <c r="J106"/>
  <c r="BE106"/>
  <c r="BI105"/>
  <c r="BH105"/>
  <c r="BG105"/>
  <c r="BF105"/>
  <c r="T105"/>
  <c r="R105"/>
  <c r="P105"/>
  <c r="BK105"/>
  <c r="J105"/>
  <c r="BE105"/>
  <c r="BI104"/>
  <c r="BH104"/>
  <c r="BG104"/>
  <c r="BF104"/>
  <c r="T104"/>
  <c r="R104"/>
  <c r="P104"/>
  <c r="BK104"/>
  <c r="J104"/>
  <c r="BE104"/>
  <c r="BI103"/>
  <c r="F36"/>
  <c i="1" r="BD206"/>
  <c i="89" r="BH103"/>
  <c r="F35"/>
  <c i="1" r="BC206"/>
  <c i="89" r="BG103"/>
  <c r="F34"/>
  <c i="1" r="BB206"/>
  <c i="89" r="BF103"/>
  <c r="J33"/>
  <c i="1" r="AW206"/>
  <c i="89" r="F33"/>
  <c i="1" r="BA206"/>
  <c i="89" r="T103"/>
  <c r="T102"/>
  <c r="T101"/>
  <c r="T100"/>
  <c r="R103"/>
  <c r="R102"/>
  <c r="R101"/>
  <c r="R100"/>
  <c r="P103"/>
  <c r="P102"/>
  <c r="P101"/>
  <c r="P100"/>
  <c i="1" r="AU206"/>
  <c i="89" r="BK103"/>
  <c r="BK102"/>
  <c r="J102"/>
  <c r="BK101"/>
  <c r="J101"/>
  <c r="BK100"/>
  <c r="J100"/>
  <c r="J60"/>
  <c r="J29"/>
  <c i="1" r="AG206"/>
  <c i="89" r="J103"/>
  <c r="BE103"/>
  <c r="J32"/>
  <c i="1" r="AV206"/>
  <c i="89" r="F32"/>
  <c i="1" r="AZ206"/>
  <c i="89" r="J62"/>
  <c r="J61"/>
  <c r="F94"/>
  <c r="E92"/>
  <c r="F53"/>
  <c r="E51"/>
  <c r="J38"/>
  <c r="J23"/>
  <c r="E23"/>
  <c r="J96"/>
  <c r="J55"/>
  <c r="J22"/>
  <c r="J20"/>
  <c r="E20"/>
  <c r="F97"/>
  <c r="F56"/>
  <c r="J19"/>
  <c r="J17"/>
  <c r="E17"/>
  <c r="F96"/>
  <c r="F55"/>
  <c r="J16"/>
  <c r="J14"/>
  <c r="J94"/>
  <c r="J53"/>
  <c r="E7"/>
  <c r="E88"/>
  <c r="E47"/>
  <c i="1" r="AY204"/>
  <c r="AX204"/>
  <c i="88" r="BI100"/>
  <c r="BH100"/>
  <c r="BG100"/>
  <c r="BF100"/>
  <c r="T100"/>
  <c r="T99"/>
  <c r="R100"/>
  <c r="R99"/>
  <c r="P100"/>
  <c r="P99"/>
  <c r="BK100"/>
  <c r="BK99"/>
  <c r="J99"/>
  <c r="J100"/>
  <c r="BE100"/>
  <c r="J68"/>
  <c r="BI98"/>
  <c r="BH98"/>
  <c r="BG98"/>
  <c r="BF98"/>
  <c r="T98"/>
  <c r="T97"/>
  <c r="R98"/>
  <c r="R97"/>
  <c r="P98"/>
  <c r="P97"/>
  <c r="BK98"/>
  <c r="BK97"/>
  <c r="J97"/>
  <c r="J98"/>
  <c r="BE98"/>
  <c r="J67"/>
  <c r="BI96"/>
  <c r="BH96"/>
  <c r="BG96"/>
  <c r="BF96"/>
  <c r="T96"/>
  <c r="R96"/>
  <c r="P96"/>
  <c r="BK96"/>
  <c r="J96"/>
  <c r="BE96"/>
  <c r="BI95"/>
  <c r="F38"/>
  <c i="1" r="BD204"/>
  <c i="88" r="BH95"/>
  <c r="F37"/>
  <c i="1" r="BC204"/>
  <c i="88" r="BG95"/>
  <c r="F36"/>
  <c i="1" r="BB204"/>
  <c i="88" r="BF95"/>
  <c r="J35"/>
  <c i="1" r="AW204"/>
  <c i="88" r="F35"/>
  <c i="1" r="BA204"/>
  <c i="88" r="T95"/>
  <c r="T94"/>
  <c r="T93"/>
  <c r="T92"/>
  <c r="R95"/>
  <c r="R94"/>
  <c r="R93"/>
  <c r="R92"/>
  <c r="P95"/>
  <c r="P94"/>
  <c r="P93"/>
  <c r="P92"/>
  <c i="1" r="AU204"/>
  <c i="88" r="BK95"/>
  <c r="BK94"/>
  <c r="J94"/>
  <c r="BK93"/>
  <c r="J93"/>
  <c r="BK92"/>
  <c r="J92"/>
  <c r="J64"/>
  <c r="J31"/>
  <c i="1" r="AG204"/>
  <c i="88" r="J95"/>
  <c r="BE95"/>
  <c r="J34"/>
  <c i="1" r="AV204"/>
  <c i="88" r="F34"/>
  <c i="1" r="AZ204"/>
  <c i="88" r="J66"/>
  <c r="J65"/>
  <c r="F86"/>
  <c r="E84"/>
  <c r="F57"/>
  <c r="E55"/>
  <c r="J40"/>
  <c r="J25"/>
  <c r="E25"/>
  <c r="J88"/>
  <c r="J59"/>
  <c r="J24"/>
  <c r="J22"/>
  <c r="E22"/>
  <c r="F89"/>
  <c r="F60"/>
  <c r="J21"/>
  <c r="J19"/>
  <c r="E19"/>
  <c r="F88"/>
  <c r="F59"/>
  <c r="J18"/>
  <c r="J16"/>
  <c r="J86"/>
  <c r="J57"/>
  <c r="E7"/>
  <c r="E78"/>
  <c r="E49"/>
  <c i="1" r="AY203"/>
  <c r="AX203"/>
  <c i="87" r="BI110"/>
  <c r="BH110"/>
  <c r="BG110"/>
  <c r="BF110"/>
  <c r="T110"/>
  <c r="R110"/>
  <c r="P110"/>
  <c r="BK110"/>
  <c r="J110"/>
  <c r="BE110"/>
  <c r="BI108"/>
  <c r="BH108"/>
  <c r="BG108"/>
  <c r="BF108"/>
  <c r="T108"/>
  <c r="R108"/>
  <c r="P108"/>
  <c r="BK108"/>
  <c r="J108"/>
  <c r="BE108"/>
  <c r="BI107"/>
  <c r="BH107"/>
  <c r="BG107"/>
  <c r="BF107"/>
  <c r="T107"/>
  <c r="R107"/>
  <c r="P107"/>
  <c r="BK107"/>
  <c r="J107"/>
  <c r="BE107"/>
  <c r="BI105"/>
  <c r="BH105"/>
  <c r="BG105"/>
  <c r="BF105"/>
  <c r="T105"/>
  <c r="T104"/>
  <c r="T103"/>
  <c r="R105"/>
  <c r="R104"/>
  <c r="R103"/>
  <c r="P105"/>
  <c r="P104"/>
  <c r="P103"/>
  <c r="BK105"/>
  <c r="BK104"/>
  <c r="J104"/>
  <c r="BK103"/>
  <c r="J103"/>
  <c r="J105"/>
  <c r="BE105"/>
  <c r="J69"/>
  <c r="J68"/>
  <c r="BI102"/>
  <c r="BH102"/>
  <c r="BG102"/>
  <c r="BF102"/>
  <c r="T102"/>
  <c r="T101"/>
  <c r="R102"/>
  <c r="R101"/>
  <c r="P102"/>
  <c r="P101"/>
  <c r="BK102"/>
  <c r="BK101"/>
  <c r="J101"/>
  <c r="J102"/>
  <c r="BE102"/>
  <c r="J67"/>
  <c r="BI100"/>
  <c r="BH100"/>
  <c r="BG100"/>
  <c r="BF100"/>
  <c r="T100"/>
  <c r="R100"/>
  <c r="P100"/>
  <c r="BK100"/>
  <c r="J100"/>
  <c r="BE100"/>
  <c r="BI98"/>
  <c r="BH98"/>
  <c r="BG98"/>
  <c r="BF98"/>
  <c r="T98"/>
  <c r="R98"/>
  <c r="P98"/>
  <c r="BK98"/>
  <c r="J98"/>
  <c r="BE98"/>
  <c r="BI96"/>
  <c r="F38"/>
  <c i="1" r="BD203"/>
  <c i="87" r="BH96"/>
  <c r="F37"/>
  <c i="1" r="BC203"/>
  <c i="87" r="BG96"/>
  <c r="F36"/>
  <c i="1" r="BB203"/>
  <c i="87" r="BF96"/>
  <c r="J35"/>
  <c i="1" r="AW203"/>
  <c i="87" r="F35"/>
  <c i="1" r="BA203"/>
  <c i="87" r="T96"/>
  <c r="T95"/>
  <c r="T94"/>
  <c r="T93"/>
  <c r="R96"/>
  <c r="R95"/>
  <c r="R94"/>
  <c r="R93"/>
  <c r="P96"/>
  <c r="P95"/>
  <c r="P94"/>
  <c r="P93"/>
  <c i="1" r="AU203"/>
  <c i="87" r="BK96"/>
  <c r="BK95"/>
  <c r="J95"/>
  <c r="BK94"/>
  <c r="J94"/>
  <c r="BK93"/>
  <c r="J93"/>
  <c r="J64"/>
  <c r="J31"/>
  <c i="1" r="AG203"/>
  <c i="87" r="J96"/>
  <c r="BE96"/>
  <c r="J34"/>
  <c i="1" r="AV203"/>
  <c i="87" r="F34"/>
  <c i="1" r="AZ203"/>
  <c i="87" r="J66"/>
  <c r="J65"/>
  <c r="F87"/>
  <c r="E85"/>
  <c r="F57"/>
  <c r="E55"/>
  <c r="J40"/>
  <c r="J25"/>
  <c r="E25"/>
  <c r="J89"/>
  <c r="J59"/>
  <c r="J24"/>
  <c r="J22"/>
  <c r="E22"/>
  <c r="F90"/>
  <c r="F60"/>
  <c r="J21"/>
  <c r="J19"/>
  <c r="E19"/>
  <c r="F89"/>
  <c r="F59"/>
  <c r="J18"/>
  <c r="J16"/>
  <c r="J87"/>
  <c r="J57"/>
  <c r="E7"/>
  <c r="E79"/>
  <c r="E49"/>
  <c i="1" r="AY202"/>
  <c r="AX202"/>
  <c i="86" r="BI117"/>
  <c r="BH117"/>
  <c r="BG117"/>
  <c r="BF117"/>
  <c r="T117"/>
  <c r="R117"/>
  <c r="P117"/>
  <c r="BK117"/>
  <c r="J117"/>
  <c r="BE117"/>
  <c r="BI116"/>
  <c r="BH116"/>
  <c r="BG116"/>
  <c r="BF116"/>
  <c r="T116"/>
  <c r="R116"/>
  <c r="P116"/>
  <c r="BK116"/>
  <c r="J116"/>
  <c r="BE116"/>
  <c r="BI115"/>
  <c r="BH115"/>
  <c r="BG115"/>
  <c r="BF115"/>
  <c r="T115"/>
  <c r="R115"/>
  <c r="P115"/>
  <c r="BK115"/>
  <c r="J115"/>
  <c r="BE115"/>
  <c r="BI114"/>
  <c r="BH114"/>
  <c r="BG114"/>
  <c r="BF114"/>
  <c r="T114"/>
  <c r="R114"/>
  <c r="P114"/>
  <c r="BK114"/>
  <c r="J114"/>
  <c r="BE114"/>
  <c r="BI113"/>
  <c r="BH113"/>
  <c r="BG113"/>
  <c r="BF113"/>
  <c r="T113"/>
  <c r="R113"/>
  <c r="P113"/>
  <c r="BK113"/>
  <c r="J113"/>
  <c r="BE113"/>
  <c r="BI112"/>
  <c r="BH112"/>
  <c r="BG112"/>
  <c r="BF112"/>
  <c r="T112"/>
  <c r="R112"/>
  <c r="P112"/>
  <c r="BK112"/>
  <c r="J112"/>
  <c r="BE112"/>
  <c r="BI111"/>
  <c r="BH111"/>
  <c r="BG111"/>
  <c r="BF111"/>
  <c r="T111"/>
  <c r="R111"/>
  <c r="P111"/>
  <c r="BK111"/>
  <c r="J111"/>
  <c r="BE111"/>
  <c r="BI110"/>
  <c r="BH110"/>
  <c r="BG110"/>
  <c r="BF110"/>
  <c r="T110"/>
  <c r="R110"/>
  <c r="P110"/>
  <c r="BK110"/>
  <c r="J110"/>
  <c r="BE110"/>
  <c r="BI108"/>
  <c r="BH108"/>
  <c r="BG108"/>
  <c r="BF108"/>
  <c r="T108"/>
  <c r="R108"/>
  <c r="P108"/>
  <c r="BK108"/>
  <c r="J108"/>
  <c r="BE108"/>
  <c r="BI107"/>
  <c r="BH107"/>
  <c r="BG107"/>
  <c r="BF107"/>
  <c r="T107"/>
  <c r="R107"/>
  <c r="P107"/>
  <c r="BK107"/>
  <c r="J107"/>
  <c r="BE107"/>
  <c r="BI105"/>
  <c r="BH105"/>
  <c r="BG105"/>
  <c r="BF105"/>
  <c r="T105"/>
  <c r="R105"/>
  <c r="P105"/>
  <c r="BK105"/>
  <c r="J105"/>
  <c r="BE105"/>
  <c r="BI104"/>
  <c r="BH104"/>
  <c r="BG104"/>
  <c r="BF104"/>
  <c r="T104"/>
  <c r="R104"/>
  <c r="P104"/>
  <c r="BK104"/>
  <c r="J104"/>
  <c r="BE104"/>
  <c r="BI103"/>
  <c r="BH103"/>
  <c r="BG103"/>
  <c r="BF103"/>
  <c r="T103"/>
  <c r="R103"/>
  <c r="P103"/>
  <c r="BK103"/>
  <c r="J103"/>
  <c r="BE103"/>
  <c r="BI102"/>
  <c r="BH102"/>
  <c r="BG102"/>
  <c r="BF102"/>
  <c r="T102"/>
  <c r="R102"/>
  <c r="P102"/>
  <c r="BK102"/>
  <c r="J102"/>
  <c r="BE102"/>
  <c r="BI101"/>
  <c r="BH101"/>
  <c r="BG101"/>
  <c r="BF101"/>
  <c r="T101"/>
  <c r="R101"/>
  <c r="P101"/>
  <c r="BK101"/>
  <c r="J101"/>
  <c r="BE101"/>
  <c r="BI100"/>
  <c r="BH100"/>
  <c r="BG100"/>
  <c r="BF100"/>
  <c r="T100"/>
  <c r="R100"/>
  <c r="P100"/>
  <c r="BK100"/>
  <c r="J100"/>
  <c r="BE100"/>
  <c r="BI99"/>
  <c r="BH99"/>
  <c r="BG99"/>
  <c r="BF99"/>
  <c r="T99"/>
  <c r="R99"/>
  <c r="P99"/>
  <c r="BK99"/>
  <c r="J99"/>
  <c r="BE99"/>
  <c r="BI98"/>
  <c r="BH98"/>
  <c r="BG98"/>
  <c r="BF98"/>
  <c r="T98"/>
  <c r="R98"/>
  <c r="P98"/>
  <c r="BK98"/>
  <c r="J98"/>
  <c r="BE98"/>
  <c r="BI96"/>
  <c r="BH96"/>
  <c r="BG96"/>
  <c r="BF96"/>
  <c r="T96"/>
  <c r="R96"/>
  <c r="P96"/>
  <c r="BK96"/>
  <c r="J96"/>
  <c r="BE96"/>
  <c r="BI94"/>
  <c r="BH94"/>
  <c r="BG94"/>
  <c r="BF94"/>
  <c r="T94"/>
  <c r="R94"/>
  <c r="P94"/>
  <c r="BK94"/>
  <c r="J94"/>
  <c r="BE94"/>
  <c r="BI93"/>
  <c r="BH93"/>
  <c r="BG93"/>
  <c r="BF93"/>
  <c r="T93"/>
  <c r="R93"/>
  <c r="P93"/>
  <c r="BK93"/>
  <c r="J93"/>
  <c r="BE93"/>
  <c r="BI92"/>
  <c r="BH92"/>
  <c r="BG92"/>
  <c r="BF92"/>
  <c r="T92"/>
  <c r="R92"/>
  <c r="P92"/>
  <c r="BK92"/>
  <c r="J92"/>
  <c r="BE92"/>
  <c r="BI91"/>
  <c r="F38"/>
  <c i="1" r="BD202"/>
  <c i="86" r="BH91"/>
  <c r="F37"/>
  <c i="1" r="BC202"/>
  <c i="86" r="BG91"/>
  <c r="F36"/>
  <c i="1" r="BB202"/>
  <c i="86" r="BF91"/>
  <c r="J35"/>
  <c i="1" r="AW202"/>
  <c i="86" r="F35"/>
  <c i="1" r="BA202"/>
  <c i="86" r="T91"/>
  <c r="T90"/>
  <c r="T89"/>
  <c r="R91"/>
  <c r="R90"/>
  <c r="R89"/>
  <c r="P91"/>
  <c r="P90"/>
  <c r="P89"/>
  <c i="1" r="AU202"/>
  <c i="86" r="BK91"/>
  <c r="BK90"/>
  <c r="J90"/>
  <c r="BK89"/>
  <c r="J89"/>
  <c r="J64"/>
  <c r="J31"/>
  <c i="1" r="AG202"/>
  <c i="86" r="J91"/>
  <c r="BE91"/>
  <c r="J34"/>
  <c i="1" r="AV202"/>
  <c i="86" r="F34"/>
  <c i="1" r="AZ202"/>
  <c i="86" r="J65"/>
  <c r="F83"/>
  <c r="E81"/>
  <c r="F57"/>
  <c r="E55"/>
  <c r="J40"/>
  <c r="J25"/>
  <c r="E25"/>
  <c r="J85"/>
  <c r="J59"/>
  <c r="J24"/>
  <c r="J22"/>
  <c r="E22"/>
  <c r="F86"/>
  <c r="F60"/>
  <c r="J21"/>
  <c r="J19"/>
  <c r="E19"/>
  <c r="F85"/>
  <c r="F59"/>
  <c r="J18"/>
  <c r="J16"/>
  <c r="J83"/>
  <c r="J57"/>
  <c r="E7"/>
  <c r="E75"/>
  <c r="E49"/>
  <c i="1" r="AY200"/>
  <c r="AX200"/>
  <c i="85" r="BI127"/>
  <c r="BH127"/>
  <c r="BG127"/>
  <c r="BF127"/>
  <c r="T127"/>
  <c r="R127"/>
  <c r="P127"/>
  <c r="BK127"/>
  <c r="J127"/>
  <c r="BE127"/>
  <c r="BI125"/>
  <c r="BH125"/>
  <c r="BG125"/>
  <c r="BF125"/>
  <c r="T125"/>
  <c r="T124"/>
  <c r="T123"/>
  <c r="R125"/>
  <c r="R124"/>
  <c r="R123"/>
  <c r="P125"/>
  <c r="P124"/>
  <c r="P123"/>
  <c r="BK125"/>
  <c r="BK124"/>
  <c r="J124"/>
  <c r="BK123"/>
  <c r="J123"/>
  <c r="J125"/>
  <c r="BE125"/>
  <c r="J72"/>
  <c r="J71"/>
  <c r="BI121"/>
  <c r="BH121"/>
  <c r="BG121"/>
  <c r="BF121"/>
  <c r="T121"/>
  <c r="T120"/>
  <c r="R121"/>
  <c r="R120"/>
  <c r="P121"/>
  <c r="P120"/>
  <c r="BK121"/>
  <c r="BK120"/>
  <c r="J120"/>
  <c r="J121"/>
  <c r="BE121"/>
  <c r="J70"/>
  <c r="BI118"/>
  <c r="BH118"/>
  <c r="BG118"/>
  <c r="BF118"/>
  <c r="T118"/>
  <c r="R118"/>
  <c r="P118"/>
  <c r="BK118"/>
  <c r="J118"/>
  <c r="BE118"/>
  <c r="BI116"/>
  <c r="BH116"/>
  <c r="BG116"/>
  <c r="BF116"/>
  <c r="T116"/>
  <c r="R116"/>
  <c r="P116"/>
  <c r="BK116"/>
  <c r="J116"/>
  <c r="BE116"/>
  <c r="BI114"/>
  <c r="BH114"/>
  <c r="BG114"/>
  <c r="BF114"/>
  <c r="T114"/>
  <c r="R114"/>
  <c r="P114"/>
  <c r="BK114"/>
  <c r="J114"/>
  <c r="BE114"/>
  <c r="BI112"/>
  <c r="BH112"/>
  <c r="BG112"/>
  <c r="BF112"/>
  <c r="T112"/>
  <c r="T111"/>
  <c r="R112"/>
  <c r="R111"/>
  <c r="P112"/>
  <c r="P111"/>
  <c r="BK112"/>
  <c r="BK111"/>
  <c r="J111"/>
  <c r="J112"/>
  <c r="BE112"/>
  <c r="J69"/>
  <c r="BI109"/>
  <c r="BH109"/>
  <c r="BG109"/>
  <c r="BF109"/>
  <c r="T109"/>
  <c r="R109"/>
  <c r="P109"/>
  <c r="BK109"/>
  <c r="J109"/>
  <c r="BE109"/>
  <c r="BI107"/>
  <c r="BH107"/>
  <c r="BG107"/>
  <c r="BF107"/>
  <c r="T107"/>
  <c r="T106"/>
  <c r="R107"/>
  <c r="R106"/>
  <c r="P107"/>
  <c r="P106"/>
  <c r="BK107"/>
  <c r="BK106"/>
  <c r="J106"/>
  <c r="J107"/>
  <c r="BE107"/>
  <c r="J68"/>
  <c r="BI104"/>
  <c r="BH104"/>
  <c r="BG104"/>
  <c r="BF104"/>
  <c r="T104"/>
  <c r="T103"/>
  <c r="R104"/>
  <c r="R103"/>
  <c r="P104"/>
  <c r="P103"/>
  <c r="BK104"/>
  <c r="BK103"/>
  <c r="J103"/>
  <c r="J104"/>
  <c r="BE104"/>
  <c r="J67"/>
  <c r="BI101"/>
  <c r="BH101"/>
  <c r="BG101"/>
  <c r="BF101"/>
  <c r="T101"/>
  <c r="R101"/>
  <c r="P101"/>
  <c r="BK101"/>
  <c r="J101"/>
  <c r="BE101"/>
  <c r="BI99"/>
  <c r="F38"/>
  <c i="1" r="BD200"/>
  <c i="85" r="BH99"/>
  <c r="F37"/>
  <c i="1" r="BC200"/>
  <c i="85" r="BG99"/>
  <c r="F36"/>
  <c i="1" r="BB200"/>
  <c i="85" r="BF99"/>
  <c r="J35"/>
  <c i="1" r="AW200"/>
  <c i="85" r="F35"/>
  <c i="1" r="BA200"/>
  <c i="85" r="T99"/>
  <c r="T98"/>
  <c r="T97"/>
  <c r="T96"/>
  <c r="R99"/>
  <c r="R98"/>
  <c r="R97"/>
  <c r="R96"/>
  <c r="P99"/>
  <c r="P98"/>
  <c r="P97"/>
  <c r="P96"/>
  <c i="1" r="AU200"/>
  <c i="85" r="BK99"/>
  <c r="BK98"/>
  <c r="J98"/>
  <c r="BK97"/>
  <c r="J97"/>
  <c r="BK96"/>
  <c r="J96"/>
  <c r="J64"/>
  <c r="J31"/>
  <c i="1" r="AG200"/>
  <c i="85" r="J99"/>
  <c r="BE99"/>
  <c r="J34"/>
  <c i="1" r="AV200"/>
  <c i="85" r="F34"/>
  <c i="1" r="AZ200"/>
  <c i="85" r="J66"/>
  <c r="J65"/>
  <c r="F90"/>
  <c r="E88"/>
  <c r="F57"/>
  <c r="E55"/>
  <c r="J40"/>
  <c r="J25"/>
  <c r="E25"/>
  <c r="J92"/>
  <c r="J59"/>
  <c r="J24"/>
  <c r="J22"/>
  <c r="E22"/>
  <c r="F93"/>
  <c r="F60"/>
  <c r="J21"/>
  <c r="J19"/>
  <c r="E19"/>
  <c r="F92"/>
  <c r="F59"/>
  <c r="J18"/>
  <c r="J16"/>
  <c r="J90"/>
  <c r="J57"/>
  <c r="E7"/>
  <c r="E82"/>
  <c r="E49"/>
  <c i="1" r="AY198"/>
  <c r="AX198"/>
  <c i="84" r="BI120"/>
  <c r="BH120"/>
  <c r="BG120"/>
  <c r="BF120"/>
  <c r="T120"/>
  <c r="T119"/>
  <c r="R120"/>
  <c r="R119"/>
  <c r="P120"/>
  <c r="P119"/>
  <c r="BK120"/>
  <c r="BK119"/>
  <c r="J119"/>
  <c r="J120"/>
  <c r="BE120"/>
  <c r="J70"/>
  <c r="BI118"/>
  <c r="BH118"/>
  <c r="BG118"/>
  <c r="BF118"/>
  <c r="T118"/>
  <c r="T117"/>
  <c r="T116"/>
  <c r="R118"/>
  <c r="R117"/>
  <c r="R116"/>
  <c r="P118"/>
  <c r="P117"/>
  <c r="P116"/>
  <c r="BK118"/>
  <c r="BK117"/>
  <c r="J117"/>
  <c r="BK116"/>
  <c r="J116"/>
  <c r="J118"/>
  <c r="BE118"/>
  <c r="J69"/>
  <c r="J68"/>
  <c r="BI115"/>
  <c r="BH115"/>
  <c r="BG115"/>
  <c r="BF115"/>
  <c r="T115"/>
  <c r="T114"/>
  <c r="R115"/>
  <c r="R114"/>
  <c r="P115"/>
  <c r="P114"/>
  <c r="BK115"/>
  <c r="BK114"/>
  <c r="J114"/>
  <c r="J115"/>
  <c r="BE115"/>
  <c r="J67"/>
  <c r="BI113"/>
  <c r="BH113"/>
  <c r="BG113"/>
  <c r="BF113"/>
  <c r="T113"/>
  <c r="R113"/>
  <c r="P113"/>
  <c r="BK113"/>
  <c r="J113"/>
  <c r="BE113"/>
  <c r="BI112"/>
  <c r="BH112"/>
  <c r="BG112"/>
  <c r="BF112"/>
  <c r="T112"/>
  <c r="R112"/>
  <c r="P112"/>
  <c r="BK112"/>
  <c r="J112"/>
  <c r="BE112"/>
  <c r="BI111"/>
  <c r="BH111"/>
  <c r="BG111"/>
  <c r="BF111"/>
  <c r="T111"/>
  <c r="R111"/>
  <c r="P111"/>
  <c r="BK111"/>
  <c r="J111"/>
  <c r="BE111"/>
  <c r="BI110"/>
  <c r="BH110"/>
  <c r="BG110"/>
  <c r="BF110"/>
  <c r="T110"/>
  <c r="T109"/>
  <c r="R110"/>
  <c r="R109"/>
  <c r="P110"/>
  <c r="P109"/>
  <c r="BK110"/>
  <c r="BK109"/>
  <c r="J109"/>
  <c r="J110"/>
  <c r="BE110"/>
  <c r="J66"/>
  <c r="BI108"/>
  <c r="BH108"/>
  <c r="BG108"/>
  <c r="BF108"/>
  <c r="T108"/>
  <c r="T107"/>
  <c r="R108"/>
  <c r="R107"/>
  <c r="P108"/>
  <c r="P107"/>
  <c r="BK108"/>
  <c r="BK107"/>
  <c r="J107"/>
  <c r="J108"/>
  <c r="BE108"/>
  <c r="J65"/>
  <c r="BI106"/>
  <c r="BH106"/>
  <c r="BG106"/>
  <c r="BF106"/>
  <c r="T106"/>
  <c r="T105"/>
  <c r="R106"/>
  <c r="R105"/>
  <c r="P106"/>
  <c r="P105"/>
  <c r="BK106"/>
  <c r="BK105"/>
  <c r="J105"/>
  <c r="J106"/>
  <c r="BE106"/>
  <c r="J64"/>
  <c r="BI104"/>
  <c r="BH104"/>
  <c r="BG104"/>
  <c r="BF104"/>
  <c r="T104"/>
  <c r="R104"/>
  <c r="P104"/>
  <c r="BK104"/>
  <c r="J104"/>
  <c r="BE104"/>
  <c r="BI103"/>
  <c r="BH103"/>
  <c r="BG103"/>
  <c r="BF103"/>
  <c r="T103"/>
  <c r="T102"/>
  <c r="R103"/>
  <c r="R102"/>
  <c r="P103"/>
  <c r="P102"/>
  <c r="BK103"/>
  <c r="BK102"/>
  <c r="J102"/>
  <c r="J103"/>
  <c r="BE103"/>
  <c r="J63"/>
  <c r="BI101"/>
  <c r="BH101"/>
  <c r="BG101"/>
  <c r="BF101"/>
  <c r="T101"/>
  <c r="R101"/>
  <c r="P101"/>
  <c r="BK101"/>
  <c r="J101"/>
  <c r="BE101"/>
  <c r="BI100"/>
  <c r="BH100"/>
  <c r="BG100"/>
  <c r="BF100"/>
  <c r="T100"/>
  <c r="R100"/>
  <c r="P100"/>
  <c r="BK100"/>
  <c r="J100"/>
  <c r="BE100"/>
  <c r="BI99"/>
  <c r="BH99"/>
  <c r="BG99"/>
  <c r="BF99"/>
  <c r="T99"/>
  <c r="R99"/>
  <c r="P99"/>
  <c r="BK99"/>
  <c r="J99"/>
  <c r="BE99"/>
  <c r="BI98"/>
  <c r="BH98"/>
  <c r="BG98"/>
  <c r="BF98"/>
  <c r="T98"/>
  <c r="R98"/>
  <c r="P98"/>
  <c r="BK98"/>
  <c r="J98"/>
  <c r="BE98"/>
  <c r="BI97"/>
  <c r="BH97"/>
  <c r="BG97"/>
  <c r="BF97"/>
  <c r="T97"/>
  <c r="R97"/>
  <c r="P97"/>
  <c r="BK97"/>
  <c r="J97"/>
  <c r="BE97"/>
  <c r="BI96"/>
  <c r="BH96"/>
  <c r="BG96"/>
  <c r="BF96"/>
  <c r="T96"/>
  <c r="R96"/>
  <c r="P96"/>
  <c r="BK96"/>
  <c r="J96"/>
  <c r="BE96"/>
  <c r="BI95"/>
  <c r="F36"/>
  <c i="1" r="BD198"/>
  <c i="84" r="BH95"/>
  <c r="F35"/>
  <c i="1" r="BC198"/>
  <c i="84" r="BG95"/>
  <c r="F34"/>
  <c i="1" r="BB198"/>
  <c i="84" r="BF95"/>
  <c r="J33"/>
  <c i="1" r="AW198"/>
  <c i="84" r="F33"/>
  <c i="1" r="BA198"/>
  <c i="84" r="T95"/>
  <c r="T94"/>
  <c r="T93"/>
  <c r="T92"/>
  <c r="R95"/>
  <c r="R94"/>
  <c r="R93"/>
  <c r="R92"/>
  <c r="P95"/>
  <c r="P94"/>
  <c r="P93"/>
  <c r="P92"/>
  <c i="1" r="AU198"/>
  <c i="84" r="BK95"/>
  <c r="BK94"/>
  <c r="J94"/>
  <c r="BK93"/>
  <c r="J93"/>
  <c r="BK92"/>
  <c r="J92"/>
  <c r="J60"/>
  <c r="J29"/>
  <c i="1" r="AG198"/>
  <c i="84" r="J95"/>
  <c r="BE95"/>
  <c r="J32"/>
  <c i="1" r="AV198"/>
  <c i="84" r="F32"/>
  <c i="1" r="AZ198"/>
  <c i="84" r="J62"/>
  <c r="J61"/>
  <c r="F86"/>
  <c r="E84"/>
  <c r="F53"/>
  <c r="E51"/>
  <c r="J38"/>
  <c r="J23"/>
  <c r="E23"/>
  <c r="J88"/>
  <c r="J55"/>
  <c r="J22"/>
  <c r="J20"/>
  <c r="E20"/>
  <c r="F89"/>
  <c r="F56"/>
  <c r="J19"/>
  <c r="J17"/>
  <c r="E17"/>
  <c r="F88"/>
  <c r="F55"/>
  <c r="J16"/>
  <c r="J14"/>
  <c r="J86"/>
  <c r="J53"/>
  <c r="E7"/>
  <c r="E80"/>
  <c r="E47"/>
  <c i="1" r="AY196"/>
  <c r="AX196"/>
  <c i="83" r="BI100"/>
  <c r="BH100"/>
  <c r="BG100"/>
  <c r="BF100"/>
  <c r="T100"/>
  <c r="T99"/>
  <c r="R100"/>
  <c r="R99"/>
  <c r="P100"/>
  <c r="P99"/>
  <c r="BK100"/>
  <c r="BK99"/>
  <c r="J99"/>
  <c r="J100"/>
  <c r="BE100"/>
  <c r="J68"/>
  <c r="BI98"/>
  <c r="BH98"/>
  <c r="BG98"/>
  <c r="BF98"/>
  <c r="T98"/>
  <c r="T97"/>
  <c r="R98"/>
  <c r="R97"/>
  <c r="P98"/>
  <c r="P97"/>
  <c r="BK98"/>
  <c r="BK97"/>
  <c r="J97"/>
  <c r="J98"/>
  <c r="BE98"/>
  <c r="J67"/>
  <c r="BI96"/>
  <c r="BH96"/>
  <c r="BG96"/>
  <c r="BF96"/>
  <c r="T96"/>
  <c r="R96"/>
  <c r="P96"/>
  <c r="BK96"/>
  <c r="J96"/>
  <c r="BE96"/>
  <c r="BI95"/>
  <c r="F38"/>
  <c i="1" r="BD196"/>
  <c i="83" r="BH95"/>
  <c r="F37"/>
  <c i="1" r="BC196"/>
  <c i="83" r="BG95"/>
  <c r="F36"/>
  <c i="1" r="BB196"/>
  <c i="83" r="BF95"/>
  <c r="J35"/>
  <c i="1" r="AW196"/>
  <c i="83" r="F35"/>
  <c i="1" r="BA196"/>
  <c i="83" r="T95"/>
  <c r="T94"/>
  <c r="T93"/>
  <c r="T92"/>
  <c r="R95"/>
  <c r="R94"/>
  <c r="R93"/>
  <c r="R92"/>
  <c r="P95"/>
  <c r="P94"/>
  <c r="P93"/>
  <c r="P92"/>
  <c i="1" r="AU196"/>
  <c i="83" r="BK95"/>
  <c r="BK94"/>
  <c r="J94"/>
  <c r="BK93"/>
  <c r="J93"/>
  <c r="BK92"/>
  <c r="J92"/>
  <c r="J64"/>
  <c r="J31"/>
  <c i="1" r="AG196"/>
  <c i="83" r="J95"/>
  <c r="BE95"/>
  <c r="J34"/>
  <c i="1" r="AV196"/>
  <c i="83" r="F34"/>
  <c i="1" r="AZ196"/>
  <c i="83" r="J66"/>
  <c r="J65"/>
  <c r="F86"/>
  <c r="E84"/>
  <c r="F57"/>
  <c r="E55"/>
  <c r="J40"/>
  <c r="J25"/>
  <c r="E25"/>
  <c r="J88"/>
  <c r="J59"/>
  <c r="J24"/>
  <c r="J22"/>
  <c r="E22"/>
  <c r="F89"/>
  <c r="F60"/>
  <c r="J21"/>
  <c r="J19"/>
  <c r="E19"/>
  <c r="F88"/>
  <c r="F59"/>
  <c r="J18"/>
  <c r="J16"/>
  <c r="J86"/>
  <c r="J57"/>
  <c r="E7"/>
  <c r="E78"/>
  <c r="E49"/>
  <c i="1" r="AY195"/>
  <c r="AX195"/>
  <c i="82" r="BI109"/>
  <c r="BH109"/>
  <c r="BG109"/>
  <c r="BF109"/>
  <c r="T109"/>
  <c r="R109"/>
  <c r="P109"/>
  <c r="BK109"/>
  <c r="J109"/>
  <c r="BE109"/>
  <c r="BI107"/>
  <c r="BH107"/>
  <c r="BG107"/>
  <c r="BF107"/>
  <c r="T107"/>
  <c r="T106"/>
  <c r="T105"/>
  <c r="R107"/>
  <c r="R106"/>
  <c r="R105"/>
  <c r="P107"/>
  <c r="P106"/>
  <c r="P105"/>
  <c r="BK107"/>
  <c r="BK106"/>
  <c r="J106"/>
  <c r="BK105"/>
  <c r="J105"/>
  <c r="J107"/>
  <c r="BE107"/>
  <c r="J69"/>
  <c r="J68"/>
  <c r="BI104"/>
  <c r="BH104"/>
  <c r="BG104"/>
  <c r="BF104"/>
  <c r="T104"/>
  <c r="T103"/>
  <c r="R104"/>
  <c r="R103"/>
  <c r="P104"/>
  <c r="P103"/>
  <c r="BK104"/>
  <c r="BK103"/>
  <c r="J103"/>
  <c r="J104"/>
  <c r="BE104"/>
  <c r="J67"/>
  <c r="BI101"/>
  <c r="BH101"/>
  <c r="BG101"/>
  <c r="BF101"/>
  <c r="T101"/>
  <c r="R101"/>
  <c r="P101"/>
  <c r="BK101"/>
  <c r="J101"/>
  <c r="BE101"/>
  <c r="BI100"/>
  <c r="BH100"/>
  <c r="BG100"/>
  <c r="BF100"/>
  <c r="T100"/>
  <c r="R100"/>
  <c r="P100"/>
  <c r="BK100"/>
  <c r="J100"/>
  <c r="BE100"/>
  <c r="BI98"/>
  <c r="BH98"/>
  <c r="BG98"/>
  <c r="BF98"/>
  <c r="T98"/>
  <c r="R98"/>
  <c r="P98"/>
  <c r="BK98"/>
  <c r="J98"/>
  <c r="BE98"/>
  <c r="BI96"/>
  <c r="F38"/>
  <c i="1" r="BD195"/>
  <c i="82" r="BH96"/>
  <c r="F37"/>
  <c i="1" r="BC195"/>
  <c i="82" r="BG96"/>
  <c r="F36"/>
  <c i="1" r="BB195"/>
  <c i="82" r="BF96"/>
  <c r="J35"/>
  <c i="1" r="AW195"/>
  <c i="82" r="F35"/>
  <c i="1" r="BA195"/>
  <c i="82" r="T96"/>
  <c r="T95"/>
  <c r="T94"/>
  <c r="T93"/>
  <c r="R96"/>
  <c r="R95"/>
  <c r="R94"/>
  <c r="R93"/>
  <c r="P96"/>
  <c r="P95"/>
  <c r="P94"/>
  <c r="P93"/>
  <c i="1" r="AU195"/>
  <c i="82" r="BK96"/>
  <c r="BK95"/>
  <c r="J95"/>
  <c r="BK94"/>
  <c r="J94"/>
  <c r="BK93"/>
  <c r="J93"/>
  <c r="J64"/>
  <c r="J31"/>
  <c i="1" r="AG195"/>
  <c i="82" r="J96"/>
  <c r="BE96"/>
  <c r="J34"/>
  <c i="1" r="AV195"/>
  <c i="82" r="F34"/>
  <c i="1" r="AZ195"/>
  <c i="82" r="J66"/>
  <c r="J65"/>
  <c r="F87"/>
  <c r="E85"/>
  <c r="F57"/>
  <c r="E55"/>
  <c r="J40"/>
  <c r="J25"/>
  <c r="E25"/>
  <c r="J89"/>
  <c r="J59"/>
  <c r="J24"/>
  <c r="J22"/>
  <c r="E22"/>
  <c r="F90"/>
  <c r="F60"/>
  <c r="J21"/>
  <c r="J19"/>
  <c r="E19"/>
  <c r="F89"/>
  <c r="F59"/>
  <c r="J18"/>
  <c r="J16"/>
  <c r="J87"/>
  <c r="J57"/>
  <c r="E7"/>
  <c r="E79"/>
  <c r="E49"/>
  <c i="1" r="AY194"/>
  <c r="AX194"/>
  <c i="81" r="BI111"/>
  <c r="BH111"/>
  <c r="BG111"/>
  <c r="BF111"/>
  <c r="T111"/>
  <c r="R111"/>
  <c r="P111"/>
  <c r="BK111"/>
  <c r="J111"/>
  <c r="BE111"/>
  <c r="BI110"/>
  <c r="BH110"/>
  <c r="BG110"/>
  <c r="BF110"/>
  <c r="T110"/>
  <c r="R110"/>
  <c r="P110"/>
  <c r="BK110"/>
  <c r="J110"/>
  <c r="BE110"/>
  <c r="BI109"/>
  <c r="BH109"/>
  <c r="BG109"/>
  <c r="BF109"/>
  <c r="T109"/>
  <c r="R109"/>
  <c r="P109"/>
  <c r="BK109"/>
  <c r="J109"/>
  <c r="BE109"/>
  <c r="BI108"/>
  <c r="BH108"/>
  <c r="BG108"/>
  <c r="BF108"/>
  <c r="T108"/>
  <c r="R108"/>
  <c r="P108"/>
  <c r="BK108"/>
  <c r="J108"/>
  <c r="BE108"/>
  <c r="BI107"/>
  <c r="BH107"/>
  <c r="BG107"/>
  <c r="BF107"/>
  <c r="T107"/>
  <c r="R107"/>
  <c r="P107"/>
  <c r="BK107"/>
  <c r="J107"/>
  <c r="BE107"/>
  <c r="BI105"/>
  <c r="BH105"/>
  <c r="BG105"/>
  <c r="BF105"/>
  <c r="T105"/>
  <c r="R105"/>
  <c r="P105"/>
  <c r="BK105"/>
  <c r="J105"/>
  <c r="BE105"/>
  <c r="BI104"/>
  <c r="BH104"/>
  <c r="BG104"/>
  <c r="BF104"/>
  <c r="T104"/>
  <c r="R104"/>
  <c r="P104"/>
  <c r="BK104"/>
  <c r="J104"/>
  <c r="BE104"/>
  <c r="BI103"/>
  <c r="BH103"/>
  <c r="BG103"/>
  <c r="BF103"/>
  <c r="T103"/>
  <c r="R103"/>
  <c r="P103"/>
  <c r="BK103"/>
  <c r="J103"/>
  <c r="BE103"/>
  <c r="BI102"/>
  <c r="BH102"/>
  <c r="BG102"/>
  <c r="BF102"/>
  <c r="T102"/>
  <c r="R102"/>
  <c r="P102"/>
  <c r="BK102"/>
  <c r="J102"/>
  <c r="BE102"/>
  <c r="BI101"/>
  <c r="BH101"/>
  <c r="BG101"/>
  <c r="BF101"/>
  <c r="T101"/>
  <c r="R101"/>
  <c r="P101"/>
  <c r="BK101"/>
  <c r="J101"/>
  <c r="BE101"/>
  <c r="BI100"/>
  <c r="BH100"/>
  <c r="BG100"/>
  <c r="BF100"/>
  <c r="T100"/>
  <c r="R100"/>
  <c r="P100"/>
  <c r="BK100"/>
  <c r="J100"/>
  <c r="BE100"/>
  <c r="BI99"/>
  <c r="BH99"/>
  <c r="BG99"/>
  <c r="BF99"/>
  <c r="T99"/>
  <c r="R99"/>
  <c r="P99"/>
  <c r="BK99"/>
  <c r="J99"/>
  <c r="BE99"/>
  <c r="BI98"/>
  <c r="BH98"/>
  <c r="BG98"/>
  <c r="BF98"/>
  <c r="T98"/>
  <c r="R98"/>
  <c r="P98"/>
  <c r="BK98"/>
  <c r="J98"/>
  <c r="BE98"/>
  <c r="BI96"/>
  <c r="BH96"/>
  <c r="BG96"/>
  <c r="BF96"/>
  <c r="T96"/>
  <c r="R96"/>
  <c r="P96"/>
  <c r="BK96"/>
  <c r="J96"/>
  <c r="BE96"/>
  <c r="BI94"/>
  <c r="BH94"/>
  <c r="BG94"/>
  <c r="BF94"/>
  <c r="T94"/>
  <c r="R94"/>
  <c r="P94"/>
  <c r="BK94"/>
  <c r="J94"/>
  <c r="BE94"/>
  <c r="BI93"/>
  <c r="BH93"/>
  <c r="BG93"/>
  <c r="BF93"/>
  <c r="T93"/>
  <c r="R93"/>
  <c r="P93"/>
  <c r="BK93"/>
  <c r="J93"/>
  <c r="BE93"/>
  <c r="BI92"/>
  <c r="BH92"/>
  <c r="BG92"/>
  <c r="BF92"/>
  <c r="T92"/>
  <c r="R92"/>
  <c r="P92"/>
  <c r="BK92"/>
  <c r="J92"/>
  <c r="BE92"/>
  <c r="BI91"/>
  <c r="F38"/>
  <c i="1" r="BD194"/>
  <c i="81" r="BH91"/>
  <c r="F37"/>
  <c i="1" r="BC194"/>
  <c i="81" r="BG91"/>
  <c r="F36"/>
  <c i="1" r="BB194"/>
  <c i="81" r="BF91"/>
  <c r="J35"/>
  <c i="1" r="AW194"/>
  <c i="81" r="F35"/>
  <c i="1" r="BA194"/>
  <c i="81" r="T91"/>
  <c r="T90"/>
  <c r="T89"/>
  <c r="R91"/>
  <c r="R90"/>
  <c r="R89"/>
  <c r="P91"/>
  <c r="P90"/>
  <c r="P89"/>
  <c i="1" r="AU194"/>
  <c i="81" r="BK91"/>
  <c r="BK90"/>
  <c r="J90"/>
  <c r="BK89"/>
  <c r="J89"/>
  <c r="J64"/>
  <c r="J31"/>
  <c i="1" r="AG194"/>
  <c i="81" r="J91"/>
  <c r="BE91"/>
  <c r="J34"/>
  <c i="1" r="AV194"/>
  <c i="81" r="F34"/>
  <c i="1" r="AZ194"/>
  <c i="81" r="J65"/>
  <c r="F83"/>
  <c r="E81"/>
  <c r="F57"/>
  <c r="E55"/>
  <c r="J40"/>
  <c r="J25"/>
  <c r="E25"/>
  <c r="J85"/>
  <c r="J59"/>
  <c r="J24"/>
  <c r="J22"/>
  <c r="E22"/>
  <c r="F86"/>
  <c r="F60"/>
  <c r="J21"/>
  <c r="J19"/>
  <c r="E19"/>
  <c r="F85"/>
  <c r="F59"/>
  <c r="J18"/>
  <c r="J16"/>
  <c r="J83"/>
  <c r="J57"/>
  <c r="E7"/>
  <c r="E75"/>
  <c r="E49"/>
  <c i="1" r="AY192"/>
  <c r="AX192"/>
  <c i="80" r="BI127"/>
  <c r="BH127"/>
  <c r="BG127"/>
  <c r="BF127"/>
  <c r="T127"/>
  <c r="R127"/>
  <c r="P127"/>
  <c r="BK127"/>
  <c r="J127"/>
  <c r="BE127"/>
  <c r="BI125"/>
  <c r="BH125"/>
  <c r="BG125"/>
  <c r="BF125"/>
  <c r="T125"/>
  <c r="T124"/>
  <c r="T123"/>
  <c r="R125"/>
  <c r="R124"/>
  <c r="R123"/>
  <c r="P125"/>
  <c r="P124"/>
  <c r="P123"/>
  <c r="BK125"/>
  <c r="BK124"/>
  <c r="J124"/>
  <c r="BK123"/>
  <c r="J123"/>
  <c r="J125"/>
  <c r="BE125"/>
  <c r="J72"/>
  <c r="J71"/>
  <c r="BI121"/>
  <c r="BH121"/>
  <c r="BG121"/>
  <c r="BF121"/>
  <c r="T121"/>
  <c r="T120"/>
  <c r="R121"/>
  <c r="R120"/>
  <c r="P121"/>
  <c r="P120"/>
  <c r="BK121"/>
  <c r="BK120"/>
  <c r="J120"/>
  <c r="J121"/>
  <c r="BE121"/>
  <c r="J70"/>
  <c r="BI118"/>
  <c r="BH118"/>
  <c r="BG118"/>
  <c r="BF118"/>
  <c r="T118"/>
  <c r="R118"/>
  <c r="P118"/>
  <c r="BK118"/>
  <c r="J118"/>
  <c r="BE118"/>
  <c r="BI116"/>
  <c r="BH116"/>
  <c r="BG116"/>
  <c r="BF116"/>
  <c r="T116"/>
  <c r="R116"/>
  <c r="P116"/>
  <c r="BK116"/>
  <c r="J116"/>
  <c r="BE116"/>
  <c r="BI114"/>
  <c r="BH114"/>
  <c r="BG114"/>
  <c r="BF114"/>
  <c r="T114"/>
  <c r="R114"/>
  <c r="P114"/>
  <c r="BK114"/>
  <c r="J114"/>
  <c r="BE114"/>
  <c r="BI112"/>
  <c r="BH112"/>
  <c r="BG112"/>
  <c r="BF112"/>
  <c r="T112"/>
  <c r="T111"/>
  <c r="R112"/>
  <c r="R111"/>
  <c r="P112"/>
  <c r="P111"/>
  <c r="BK112"/>
  <c r="BK111"/>
  <c r="J111"/>
  <c r="J112"/>
  <c r="BE112"/>
  <c r="J69"/>
  <c r="BI109"/>
  <c r="BH109"/>
  <c r="BG109"/>
  <c r="BF109"/>
  <c r="T109"/>
  <c r="R109"/>
  <c r="P109"/>
  <c r="BK109"/>
  <c r="J109"/>
  <c r="BE109"/>
  <c r="BI107"/>
  <c r="BH107"/>
  <c r="BG107"/>
  <c r="BF107"/>
  <c r="T107"/>
  <c r="T106"/>
  <c r="R107"/>
  <c r="R106"/>
  <c r="P107"/>
  <c r="P106"/>
  <c r="BK107"/>
  <c r="BK106"/>
  <c r="J106"/>
  <c r="J107"/>
  <c r="BE107"/>
  <c r="J68"/>
  <c r="BI104"/>
  <c r="BH104"/>
  <c r="BG104"/>
  <c r="BF104"/>
  <c r="T104"/>
  <c r="T103"/>
  <c r="R104"/>
  <c r="R103"/>
  <c r="P104"/>
  <c r="P103"/>
  <c r="BK104"/>
  <c r="BK103"/>
  <c r="J103"/>
  <c r="J104"/>
  <c r="BE104"/>
  <c r="J67"/>
  <c r="BI101"/>
  <c r="BH101"/>
  <c r="BG101"/>
  <c r="BF101"/>
  <c r="T101"/>
  <c r="R101"/>
  <c r="P101"/>
  <c r="BK101"/>
  <c r="J101"/>
  <c r="BE101"/>
  <c r="BI99"/>
  <c r="F38"/>
  <c i="1" r="BD192"/>
  <c i="80" r="BH99"/>
  <c r="F37"/>
  <c i="1" r="BC192"/>
  <c i="80" r="BG99"/>
  <c r="F36"/>
  <c i="1" r="BB192"/>
  <c i="80" r="BF99"/>
  <c r="J35"/>
  <c i="1" r="AW192"/>
  <c i="80" r="F35"/>
  <c i="1" r="BA192"/>
  <c i="80" r="T99"/>
  <c r="T98"/>
  <c r="T97"/>
  <c r="T96"/>
  <c r="R99"/>
  <c r="R98"/>
  <c r="R97"/>
  <c r="R96"/>
  <c r="P99"/>
  <c r="P98"/>
  <c r="P97"/>
  <c r="P96"/>
  <c i="1" r="AU192"/>
  <c i="80" r="BK99"/>
  <c r="BK98"/>
  <c r="J98"/>
  <c r="BK97"/>
  <c r="J97"/>
  <c r="BK96"/>
  <c r="J96"/>
  <c r="J64"/>
  <c r="J31"/>
  <c i="1" r="AG192"/>
  <c i="80" r="J99"/>
  <c r="BE99"/>
  <c r="J34"/>
  <c i="1" r="AV192"/>
  <c i="80" r="F34"/>
  <c i="1" r="AZ192"/>
  <c i="80" r="J66"/>
  <c r="J65"/>
  <c r="F90"/>
  <c r="E88"/>
  <c r="F57"/>
  <c r="E55"/>
  <c r="J40"/>
  <c r="J25"/>
  <c r="E25"/>
  <c r="J92"/>
  <c r="J59"/>
  <c r="J24"/>
  <c r="J22"/>
  <c r="E22"/>
  <c r="F93"/>
  <c r="F60"/>
  <c r="J21"/>
  <c r="J19"/>
  <c r="E19"/>
  <c r="F92"/>
  <c r="F59"/>
  <c r="J18"/>
  <c r="J16"/>
  <c r="J90"/>
  <c r="J57"/>
  <c r="E7"/>
  <c r="E82"/>
  <c r="E49"/>
  <c i="1" r="AY190"/>
  <c r="AX190"/>
  <c i="79" r="BI120"/>
  <c r="BH120"/>
  <c r="BG120"/>
  <c r="BF120"/>
  <c r="T120"/>
  <c r="T119"/>
  <c r="R120"/>
  <c r="R119"/>
  <c r="P120"/>
  <c r="P119"/>
  <c r="BK120"/>
  <c r="BK119"/>
  <c r="J119"/>
  <c r="J120"/>
  <c r="BE120"/>
  <c r="J70"/>
  <c r="BI118"/>
  <c r="BH118"/>
  <c r="BG118"/>
  <c r="BF118"/>
  <c r="T118"/>
  <c r="T117"/>
  <c r="T116"/>
  <c r="R118"/>
  <c r="R117"/>
  <c r="R116"/>
  <c r="P118"/>
  <c r="P117"/>
  <c r="P116"/>
  <c r="BK118"/>
  <c r="BK117"/>
  <c r="J117"/>
  <c r="BK116"/>
  <c r="J116"/>
  <c r="J118"/>
  <c r="BE118"/>
  <c r="J69"/>
  <c r="J68"/>
  <c r="BI115"/>
  <c r="BH115"/>
  <c r="BG115"/>
  <c r="BF115"/>
  <c r="T115"/>
  <c r="T114"/>
  <c r="R115"/>
  <c r="R114"/>
  <c r="P115"/>
  <c r="P114"/>
  <c r="BK115"/>
  <c r="BK114"/>
  <c r="J114"/>
  <c r="J115"/>
  <c r="BE115"/>
  <c r="J67"/>
  <c r="BI113"/>
  <c r="BH113"/>
  <c r="BG113"/>
  <c r="BF113"/>
  <c r="T113"/>
  <c r="R113"/>
  <c r="P113"/>
  <c r="BK113"/>
  <c r="J113"/>
  <c r="BE113"/>
  <c r="BI112"/>
  <c r="BH112"/>
  <c r="BG112"/>
  <c r="BF112"/>
  <c r="T112"/>
  <c r="R112"/>
  <c r="P112"/>
  <c r="BK112"/>
  <c r="J112"/>
  <c r="BE112"/>
  <c r="BI111"/>
  <c r="BH111"/>
  <c r="BG111"/>
  <c r="BF111"/>
  <c r="T111"/>
  <c r="R111"/>
  <c r="P111"/>
  <c r="BK111"/>
  <c r="J111"/>
  <c r="BE111"/>
  <c r="BI110"/>
  <c r="BH110"/>
  <c r="BG110"/>
  <c r="BF110"/>
  <c r="T110"/>
  <c r="T109"/>
  <c r="R110"/>
  <c r="R109"/>
  <c r="P110"/>
  <c r="P109"/>
  <c r="BK110"/>
  <c r="BK109"/>
  <c r="J109"/>
  <c r="J110"/>
  <c r="BE110"/>
  <c r="J66"/>
  <c r="BI108"/>
  <c r="BH108"/>
  <c r="BG108"/>
  <c r="BF108"/>
  <c r="T108"/>
  <c r="T107"/>
  <c r="R108"/>
  <c r="R107"/>
  <c r="P108"/>
  <c r="P107"/>
  <c r="BK108"/>
  <c r="BK107"/>
  <c r="J107"/>
  <c r="J108"/>
  <c r="BE108"/>
  <c r="J65"/>
  <c r="BI106"/>
  <c r="BH106"/>
  <c r="BG106"/>
  <c r="BF106"/>
  <c r="T106"/>
  <c r="T105"/>
  <c r="R106"/>
  <c r="R105"/>
  <c r="P106"/>
  <c r="P105"/>
  <c r="BK106"/>
  <c r="BK105"/>
  <c r="J105"/>
  <c r="J106"/>
  <c r="BE106"/>
  <c r="J64"/>
  <c r="BI104"/>
  <c r="BH104"/>
  <c r="BG104"/>
  <c r="BF104"/>
  <c r="T104"/>
  <c r="R104"/>
  <c r="P104"/>
  <c r="BK104"/>
  <c r="J104"/>
  <c r="BE104"/>
  <c r="BI103"/>
  <c r="BH103"/>
  <c r="BG103"/>
  <c r="BF103"/>
  <c r="T103"/>
  <c r="T102"/>
  <c r="R103"/>
  <c r="R102"/>
  <c r="P103"/>
  <c r="P102"/>
  <c r="BK103"/>
  <c r="BK102"/>
  <c r="J102"/>
  <c r="J103"/>
  <c r="BE103"/>
  <c r="J63"/>
  <c r="BI101"/>
  <c r="BH101"/>
  <c r="BG101"/>
  <c r="BF101"/>
  <c r="T101"/>
  <c r="R101"/>
  <c r="P101"/>
  <c r="BK101"/>
  <c r="J101"/>
  <c r="BE101"/>
  <c r="BI100"/>
  <c r="BH100"/>
  <c r="BG100"/>
  <c r="BF100"/>
  <c r="T100"/>
  <c r="R100"/>
  <c r="P100"/>
  <c r="BK100"/>
  <c r="J100"/>
  <c r="BE100"/>
  <c r="BI99"/>
  <c r="BH99"/>
  <c r="BG99"/>
  <c r="BF99"/>
  <c r="T99"/>
  <c r="R99"/>
  <c r="P99"/>
  <c r="BK99"/>
  <c r="J99"/>
  <c r="BE99"/>
  <c r="BI98"/>
  <c r="BH98"/>
  <c r="BG98"/>
  <c r="BF98"/>
  <c r="T98"/>
  <c r="R98"/>
  <c r="P98"/>
  <c r="BK98"/>
  <c r="J98"/>
  <c r="BE98"/>
  <c r="BI97"/>
  <c r="BH97"/>
  <c r="BG97"/>
  <c r="BF97"/>
  <c r="T97"/>
  <c r="R97"/>
  <c r="P97"/>
  <c r="BK97"/>
  <c r="J97"/>
  <c r="BE97"/>
  <c r="BI96"/>
  <c r="BH96"/>
  <c r="BG96"/>
  <c r="BF96"/>
  <c r="T96"/>
  <c r="R96"/>
  <c r="P96"/>
  <c r="BK96"/>
  <c r="J96"/>
  <c r="BE96"/>
  <c r="BI95"/>
  <c r="F36"/>
  <c i="1" r="BD190"/>
  <c i="79" r="BH95"/>
  <c r="F35"/>
  <c i="1" r="BC190"/>
  <c i="79" r="BG95"/>
  <c r="F34"/>
  <c i="1" r="BB190"/>
  <c i="79" r="BF95"/>
  <c r="J33"/>
  <c i="1" r="AW190"/>
  <c i="79" r="F33"/>
  <c i="1" r="BA190"/>
  <c i="79" r="T95"/>
  <c r="T94"/>
  <c r="T93"/>
  <c r="T92"/>
  <c r="R95"/>
  <c r="R94"/>
  <c r="R93"/>
  <c r="R92"/>
  <c r="P95"/>
  <c r="P94"/>
  <c r="P93"/>
  <c r="P92"/>
  <c i="1" r="AU190"/>
  <c i="79" r="BK95"/>
  <c r="BK94"/>
  <c r="J94"/>
  <c r="BK93"/>
  <c r="J93"/>
  <c r="BK92"/>
  <c r="J92"/>
  <c r="J60"/>
  <c r="J29"/>
  <c i="1" r="AG190"/>
  <c i="79" r="J95"/>
  <c r="BE95"/>
  <c r="J32"/>
  <c i="1" r="AV190"/>
  <c i="79" r="F32"/>
  <c i="1" r="AZ190"/>
  <c i="79" r="J62"/>
  <c r="J61"/>
  <c r="F86"/>
  <c r="E84"/>
  <c r="F53"/>
  <c r="E51"/>
  <c r="J38"/>
  <c r="J23"/>
  <c r="E23"/>
  <c r="J88"/>
  <c r="J55"/>
  <c r="J22"/>
  <c r="J20"/>
  <c r="E20"/>
  <c r="F89"/>
  <c r="F56"/>
  <c r="J19"/>
  <c r="J17"/>
  <c r="E17"/>
  <c r="F88"/>
  <c r="F55"/>
  <c r="J16"/>
  <c r="J14"/>
  <c r="J86"/>
  <c r="J53"/>
  <c r="E7"/>
  <c r="E80"/>
  <c r="E47"/>
  <c i="1" r="AY188"/>
  <c r="AX188"/>
  <c i="78" r="BI100"/>
  <c r="BH100"/>
  <c r="BG100"/>
  <c r="BF100"/>
  <c r="T100"/>
  <c r="T99"/>
  <c r="R100"/>
  <c r="R99"/>
  <c r="P100"/>
  <c r="P99"/>
  <c r="BK100"/>
  <c r="BK99"/>
  <c r="J99"/>
  <c r="J100"/>
  <c r="BE100"/>
  <c r="J68"/>
  <c r="BI98"/>
  <c r="BH98"/>
  <c r="BG98"/>
  <c r="BF98"/>
  <c r="T98"/>
  <c r="T97"/>
  <c r="R98"/>
  <c r="R97"/>
  <c r="P98"/>
  <c r="P97"/>
  <c r="BK98"/>
  <c r="BK97"/>
  <c r="J97"/>
  <c r="J98"/>
  <c r="BE98"/>
  <c r="J67"/>
  <c r="BI96"/>
  <c r="BH96"/>
  <c r="BG96"/>
  <c r="BF96"/>
  <c r="T96"/>
  <c r="R96"/>
  <c r="P96"/>
  <c r="BK96"/>
  <c r="J96"/>
  <c r="BE96"/>
  <c r="BI95"/>
  <c r="F38"/>
  <c i="1" r="BD188"/>
  <c i="78" r="BH95"/>
  <c r="F37"/>
  <c i="1" r="BC188"/>
  <c i="78" r="BG95"/>
  <c r="F36"/>
  <c i="1" r="BB188"/>
  <c i="78" r="BF95"/>
  <c r="J35"/>
  <c i="1" r="AW188"/>
  <c i="78" r="F35"/>
  <c i="1" r="BA188"/>
  <c i="78" r="T95"/>
  <c r="T94"/>
  <c r="T93"/>
  <c r="T92"/>
  <c r="R95"/>
  <c r="R94"/>
  <c r="R93"/>
  <c r="R92"/>
  <c r="P95"/>
  <c r="P94"/>
  <c r="P93"/>
  <c r="P92"/>
  <c i="1" r="AU188"/>
  <c i="78" r="BK95"/>
  <c r="BK94"/>
  <c r="J94"/>
  <c r="BK93"/>
  <c r="J93"/>
  <c r="BK92"/>
  <c r="J92"/>
  <c r="J64"/>
  <c r="J31"/>
  <c i="1" r="AG188"/>
  <c i="78" r="J95"/>
  <c r="BE95"/>
  <c r="J34"/>
  <c i="1" r="AV188"/>
  <c i="78" r="F34"/>
  <c i="1" r="AZ188"/>
  <c i="78" r="J66"/>
  <c r="J65"/>
  <c r="F86"/>
  <c r="E84"/>
  <c r="F57"/>
  <c r="E55"/>
  <c r="J40"/>
  <c r="J25"/>
  <c r="E25"/>
  <c r="J88"/>
  <c r="J59"/>
  <c r="J24"/>
  <c r="J22"/>
  <c r="E22"/>
  <c r="F89"/>
  <c r="F60"/>
  <c r="J21"/>
  <c r="J19"/>
  <c r="E19"/>
  <c r="F88"/>
  <c r="F59"/>
  <c r="J18"/>
  <c r="J16"/>
  <c r="J86"/>
  <c r="J57"/>
  <c r="E7"/>
  <c r="E78"/>
  <c r="E49"/>
  <c i="1" r="AY187"/>
  <c r="AX187"/>
  <c i="77" r="BI110"/>
  <c r="BH110"/>
  <c r="BG110"/>
  <c r="BF110"/>
  <c r="T110"/>
  <c r="R110"/>
  <c r="P110"/>
  <c r="BK110"/>
  <c r="J110"/>
  <c r="BE110"/>
  <c r="BI108"/>
  <c r="BH108"/>
  <c r="BG108"/>
  <c r="BF108"/>
  <c r="T108"/>
  <c r="R108"/>
  <c r="P108"/>
  <c r="BK108"/>
  <c r="J108"/>
  <c r="BE108"/>
  <c r="BI107"/>
  <c r="BH107"/>
  <c r="BG107"/>
  <c r="BF107"/>
  <c r="T107"/>
  <c r="R107"/>
  <c r="P107"/>
  <c r="BK107"/>
  <c r="J107"/>
  <c r="BE107"/>
  <c r="BI105"/>
  <c r="BH105"/>
  <c r="BG105"/>
  <c r="BF105"/>
  <c r="T105"/>
  <c r="T104"/>
  <c r="T103"/>
  <c r="R105"/>
  <c r="R104"/>
  <c r="R103"/>
  <c r="P105"/>
  <c r="P104"/>
  <c r="P103"/>
  <c r="BK105"/>
  <c r="BK104"/>
  <c r="J104"/>
  <c r="BK103"/>
  <c r="J103"/>
  <c r="J105"/>
  <c r="BE105"/>
  <c r="J69"/>
  <c r="J68"/>
  <c r="BI102"/>
  <c r="BH102"/>
  <c r="BG102"/>
  <c r="BF102"/>
  <c r="T102"/>
  <c r="T101"/>
  <c r="R102"/>
  <c r="R101"/>
  <c r="P102"/>
  <c r="P101"/>
  <c r="BK102"/>
  <c r="BK101"/>
  <c r="J101"/>
  <c r="J102"/>
  <c r="BE102"/>
  <c r="J67"/>
  <c r="BI100"/>
  <c r="BH100"/>
  <c r="BG100"/>
  <c r="BF100"/>
  <c r="T100"/>
  <c r="R100"/>
  <c r="P100"/>
  <c r="BK100"/>
  <c r="J100"/>
  <c r="BE100"/>
  <c r="BI98"/>
  <c r="BH98"/>
  <c r="BG98"/>
  <c r="BF98"/>
  <c r="T98"/>
  <c r="R98"/>
  <c r="P98"/>
  <c r="BK98"/>
  <c r="J98"/>
  <c r="BE98"/>
  <c r="BI96"/>
  <c r="F38"/>
  <c i="1" r="BD187"/>
  <c i="77" r="BH96"/>
  <c r="F37"/>
  <c i="1" r="BC187"/>
  <c i="77" r="BG96"/>
  <c r="F36"/>
  <c i="1" r="BB187"/>
  <c i="77" r="BF96"/>
  <c r="J35"/>
  <c i="1" r="AW187"/>
  <c i="77" r="F35"/>
  <c i="1" r="BA187"/>
  <c i="77" r="T96"/>
  <c r="T95"/>
  <c r="T94"/>
  <c r="T93"/>
  <c r="R96"/>
  <c r="R95"/>
  <c r="R94"/>
  <c r="R93"/>
  <c r="P96"/>
  <c r="P95"/>
  <c r="P94"/>
  <c r="P93"/>
  <c i="1" r="AU187"/>
  <c i="77" r="BK96"/>
  <c r="BK95"/>
  <c r="J95"/>
  <c r="BK94"/>
  <c r="J94"/>
  <c r="BK93"/>
  <c r="J93"/>
  <c r="J64"/>
  <c r="J31"/>
  <c i="1" r="AG187"/>
  <c i="77" r="J96"/>
  <c r="BE96"/>
  <c r="J34"/>
  <c i="1" r="AV187"/>
  <c i="77" r="F34"/>
  <c i="1" r="AZ187"/>
  <c i="77" r="J66"/>
  <c r="J65"/>
  <c r="F87"/>
  <c r="E85"/>
  <c r="F57"/>
  <c r="E55"/>
  <c r="J40"/>
  <c r="J25"/>
  <c r="E25"/>
  <c r="J89"/>
  <c r="J59"/>
  <c r="J24"/>
  <c r="J22"/>
  <c r="E22"/>
  <c r="F90"/>
  <c r="F60"/>
  <c r="J21"/>
  <c r="J19"/>
  <c r="E19"/>
  <c r="F89"/>
  <c r="F59"/>
  <c r="J18"/>
  <c r="J16"/>
  <c r="J87"/>
  <c r="J57"/>
  <c r="E7"/>
  <c r="E79"/>
  <c r="E49"/>
  <c i="1" r="AY186"/>
  <c r="AX186"/>
  <c i="76" r="BI107"/>
  <c r="BH107"/>
  <c r="BG107"/>
  <c r="BF107"/>
  <c r="T107"/>
  <c r="R107"/>
  <c r="P107"/>
  <c r="BK107"/>
  <c r="J107"/>
  <c r="BE107"/>
  <c r="BI106"/>
  <c r="BH106"/>
  <c r="BG106"/>
  <c r="BF106"/>
  <c r="T106"/>
  <c r="R106"/>
  <c r="P106"/>
  <c r="BK106"/>
  <c r="J106"/>
  <c r="BE106"/>
  <c r="BI105"/>
  <c r="BH105"/>
  <c r="BG105"/>
  <c r="BF105"/>
  <c r="T105"/>
  <c r="R105"/>
  <c r="P105"/>
  <c r="BK105"/>
  <c r="J105"/>
  <c r="BE105"/>
  <c r="BI104"/>
  <c r="BH104"/>
  <c r="BG104"/>
  <c r="BF104"/>
  <c r="T104"/>
  <c r="R104"/>
  <c r="P104"/>
  <c r="BK104"/>
  <c r="J104"/>
  <c r="BE104"/>
  <c r="BI103"/>
  <c r="BH103"/>
  <c r="BG103"/>
  <c r="BF103"/>
  <c r="T103"/>
  <c r="R103"/>
  <c r="P103"/>
  <c r="BK103"/>
  <c r="J103"/>
  <c r="BE103"/>
  <c r="BI102"/>
  <c r="BH102"/>
  <c r="BG102"/>
  <c r="BF102"/>
  <c r="T102"/>
  <c r="R102"/>
  <c r="P102"/>
  <c r="BK102"/>
  <c r="J102"/>
  <c r="BE102"/>
  <c r="BI101"/>
  <c r="BH101"/>
  <c r="BG101"/>
  <c r="BF101"/>
  <c r="T101"/>
  <c r="R101"/>
  <c r="P101"/>
  <c r="BK101"/>
  <c r="J101"/>
  <c r="BE101"/>
  <c r="BI100"/>
  <c r="BH100"/>
  <c r="BG100"/>
  <c r="BF100"/>
  <c r="T100"/>
  <c r="R100"/>
  <c r="P100"/>
  <c r="BK100"/>
  <c r="J100"/>
  <c r="BE100"/>
  <c r="BI99"/>
  <c r="BH99"/>
  <c r="BG99"/>
  <c r="BF99"/>
  <c r="T99"/>
  <c r="R99"/>
  <c r="P99"/>
  <c r="BK99"/>
  <c r="J99"/>
  <c r="BE99"/>
  <c r="BI98"/>
  <c r="BH98"/>
  <c r="BG98"/>
  <c r="BF98"/>
  <c r="T98"/>
  <c r="R98"/>
  <c r="P98"/>
  <c r="BK98"/>
  <c r="J98"/>
  <c r="BE98"/>
  <c r="BI96"/>
  <c r="BH96"/>
  <c r="BG96"/>
  <c r="BF96"/>
  <c r="T96"/>
  <c r="R96"/>
  <c r="P96"/>
  <c r="BK96"/>
  <c r="J96"/>
  <c r="BE96"/>
  <c r="BI94"/>
  <c r="BH94"/>
  <c r="BG94"/>
  <c r="BF94"/>
  <c r="T94"/>
  <c r="R94"/>
  <c r="P94"/>
  <c r="BK94"/>
  <c r="J94"/>
  <c r="BE94"/>
  <c r="BI93"/>
  <c r="BH93"/>
  <c r="BG93"/>
  <c r="BF93"/>
  <c r="T93"/>
  <c r="R93"/>
  <c r="P93"/>
  <c r="BK93"/>
  <c r="J93"/>
  <c r="BE93"/>
  <c r="BI92"/>
  <c r="BH92"/>
  <c r="BG92"/>
  <c r="BF92"/>
  <c r="T92"/>
  <c r="R92"/>
  <c r="P92"/>
  <c r="BK92"/>
  <c r="J92"/>
  <c r="BE92"/>
  <c r="BI91"/>
  <c r="F38"/>
  <c i="1" r="BD186"/>
  <c i="76" r="BH91"/>
  <c r="F37"/>
  <c i="1" r="BC186"/>
  <c i="76" r="BG91"/>
  <c r="F36"/>
  <c i="1" r="BB186"/>
  <c i="76" r="BF91"/>
  <c r="J35"/>
  <c i="1" r="AW186"/>
  <c i="76" r="F35"/>
  <c i="1" r="BA186"/>
  <c i="76" r="T91"/>
  <c r="T90"/>
  <c r="T89"/>
  <c r="R91"/>
  <c r="R90"/>
  <c r="R89"/>
  <c r="P91"/>
  <c r="P90"/>
  <c r="P89"/>
  <c i="1" r="AU186"/>
  <c i="76" r="BK91"/>
  <c r="BK90"/>
  <c r="J90"/>
  <c r="BK89"/>
  <c r="J89"/>
  <c r="J64"/>
  <c r="J31"/>
  <c i="1" r="AG186"/>
  <c i="76" r="J91"/>
  <c r="BE91"/>
  <c r="J34"/>
  <c i="1" r="AV186"/>
  <c i="76" r="F34"/>
  <c i="1" r="AZ186"/>
  <c i="76" r="J65"/>
  <c r="F83"/>
  <c r="E81"/>
  <c r="F57"/>
  <c r="E55"/>
  <c r="J40"/>
  <c r="J25"/>
  <c r="E25"/>
  <c r="J85"/>
  <c r="J59"/>
  <c r="J24"/>
  <c r="J22"/>
  <c r="E22"/>
  <c r="F86"/>
  <c r="F60"/>
  <c r="J21"/>
  <c r="J19"/>
  <c r="E19"/>
  <c r="F85"/>
  <c r="F59"/>
  <c r="J18"/>
  <c r="J16"/>
  <c r="J83"/>
  <c r="J57"/>
  <c r="E7"/>
  <c r="E75"/>
  <c r="E49"/>
  <c i="1" r="AY184"/>
  <c r="AX184"/>
  <c i="75" r="BI152"/>
  <c r="BH152"/>
  <c r="BG152"/>
  <c r="BF152"/>
  <c r="T152"/>
  <c r="T151"/>
  <c r="R152"/>
  <c r="R151"/>
  <c r="P152"/>
  <c r="P151"/>
  <c r="BK152"/>
  <c r="BK151"/>
  <c r="J151"/>
  <c r="J152"/>
  <c r="BE152"/>
  <c r="J76"/>
  <c r="BI150"/>
  <c r="BH150"/>
  <c r="BG150"/>
  <c r="BF150"/>
  <c r="T150"/>
  <c r="T149"/>
  <c r="T148"/>
  <c r="R150"/>
  <c r="R149"/>
  <c r="R148"/>
  <c r="P150"/>
  <c r="P149"/>
  <c r="P148"/>
  <c r="BK150"/>
  <c r="BK149"/>
  <c r="J149"/>
  <c r="BK148"/>
  <c r="J148"/>
  <c r="J150"/>
  <c r="BE150"/>
  <c r="J75"/>
  <c r="J74"/>
  <c r="BI147"/>
  <c r="BH147"/>
  <c r="BG147"/>
  <c r="BF147"/>
  <c r="T147"/>
  <c r="T146"/>
  <c r="R147"/>
  <c r="R146"/>
  <c r="P147"/>
  <c r="P146"/>
  <c r="BK147"/>
  <c r="BK146"/>
  <c r="J146"/>
  <c r="J147"/>
  <c r="BE147"/>
  <c r="J73"/>
  <c r="BI145"/>
  <c r="BH145"/>
  <c r="BG145"/>
  <c r="BF145"/>
  <c r="T145"/>
  <c r="R145"/>
  <c r="P145"/>
  <c r="BK145"/>
  <c r="J145"/>
  <c r="BE145"/>
  <c r="BI144"/>
  <c r="BH144"/>
  <c r="BG144"/>
  <c r="BF144"/>
  <c r="T144"/>
  <c r="R144"/>
  <c r="P144"/>
  <c r="BK144"/>
  <c r="J144"/>
  <c r="BE144"/>
  <c r="BI143"/>
  <c r="BH143"/>
  <c r="BG143"/>
  <c r="BF143"/>
  <c r="T143"/>
  <c r="R143"/>
  <c r="P143"/>
  <c r="BK143"/>
  <c r="J143"/>
  <c r="BE143"/>
  <c r="BI142"/>
  <c r="BH142"/>
  <c r="BG142"/>
  <c r="BF142"/>
  <c r="T142"/>
  <c r="T141"/>
  <c r="R142"/>
  <c r="R141"/>
  <c r="P142"/>
  <c r="P141"/>
  <c r="BK142"/>
  <c r="BK141"/>
  <c r="J141"/>
  <c r="J142"/>
  <c r="BE142"/>
  <c r="J72"/>
  <c r="BI140"/>
  <c r="BH140"/>
  <c r="BG140"/>
  <c r="BF140"/>
  <c r="T140"/>
  <c r="R140"/>
  <c r="P140"/>
  <c r="BK140"/>
  <c r="J140"/>
  <c r="BE140"/>
  <c r="BI138"/>
  <c r="BH138"/>
  <c r="BG138"/>
  <c r="BF138"/>
  <c r="T138"/>
  <c r="R138"/>
  <c r="P138"/>
  <c r="BK138"/>
  <c r="J138"/>
  <c r="BE138"/>
  <c r="BI136"/>
  <c r="BH136"/>
  <c r="BG136"/>
  <c r="BF136"/>
  <c r="T136"/>
  <c r="R136"/>
  <c r="P136"/>
  <c r="BK136"/>
  <c r="J136"/>
  <c r="BE136"/>
  <c r="BI134"/>
  <c r="BH134"/>
  <c r="BG134"/>
  <c r="BF134"/>
  <c r="T134"/>
  <c r="R134"/>
  <c r="P134"/>
  <c r="BK134"/>
  <c r="J134"/>
  <c r="BE134"/>
  <c r="BI132"/>
  <c r="BH132"/>
  <c r="BG132"/>
  <c r="BF132"/>
  <c r="T132"/>
  <c r="R132"/>
  <c r="P132"/>
  <c r="BK132"/>
  <c r="J132"/>
  <c r="BE132"/>
  <c r="BI131"/>
  <c r="BH131"/>
  <c r="BG131"/>
  <c r="BF131"/>
  <c r="T131"/>
  <c r="T130"/>
  <c r="T129"/>
  <c r="R131"/>
  <c r="R130"/>
  <c r="R129"/>
  <c r="P131"/>
  <c r="P130"/>
  <c r="P129"/>
  <c r="BK131"/>
  <c r="BK130"/>
  <c r="J130"/>
  <c r="BK129"/>
  <c r="J129"/>
  <c r="J131"/>
  <c r="BE131"/>
  <c r="J71"/>
  <c r="J70"/>
  <c r="BI128"/>
  <c r="BH128"/>
  <c r="BG128"/>
  <c r="BF128"/>
  <c r="T128"/>
  <c r="T127"/>
  <c r="R128"/>
  <c r="R127"/>
  <c r="P128"/>
  <c r="P127"/>
  <c r="BK128"/>
  <c r="BK127"/>
  <c r="J127"/>
  <c r="J128"/>
  <c r="BE128"/>
  <c r="J69"/>
  <c r="BI126"/>
  <c r="BH126"/>
  <c r="BG126"/>
  <c r="BF126"/>
  <c r="T126"/>
  <c r="T125"/>
  <c r="R126"/>
  <c r="R125"/>
  <c r="P126"/>
  <c r="P125"/>
  <c r="BK126"/>
  <c r="BK125"/>
  <c r="J125"/>
  <c r="J126"/>
  <c r="BE126"/>
  <c r="J68"/>
  <c r="BI124"/>
  <c r="BH124"/>
  <c r="BG124"/>
  <c r="BF124"/>
  <c r="T124"/>
  <c r="R124"/>
  <c r="P124"/>
  <c r="BK124"/>
  <c r="J124"/>
  <c r="BE124"/>
  <c r="BI122"/>
  <c r="BH122"/>
  <c r="BG122"/>
  <c r="BF122"/>
  <c r="T122"/>
  <c r="R122"/>
  <c r="P122"/>
  <c r="BK122"/>
  <c r="J122"/>
  <c r="BE122"/>
  <c r="BI121"/>
  <c r="BH121"/>
  <c r="BG121"/>
  <c r="BF121"/>
  <c r="T121"/>
  <c r="T120"/>
  <c r="R121"/>
  <c r="R120"/>
  <c r="P121"/>
  <c r="P120"/>
  <c r="BK121"/>
  <c r="BK120"/>
  <c r="J120"/>
  <c r="J121"/>
  <c r="BE121"/>
  <c r="J67"/>
  <c r="BI119"/>
  <c r="BH119"/>
  <c r="BG119"/>
  <c r="BF119"/>
  <c r="T119"/>
  <c r="R119"/>
  <c r="P119"/>
  <c r="BK119"/>
  <c r="J119"/>
  <c r="BE119"/>
  <c r="BI118"/>
  <c r="BH118"/>
  <c r="BG118"/>
  <c r="BF118"/>
  <c r="T118"/>
  <c r="R118"/>
  <c r="P118"/>
  <c r="BK118"/>
  <c r="J118"/>
  <c r="BE118"/>
  <c r="BI117"/>
  <c r="BH117"/>
  <c r="BG117"/>
  <c r="BF117"/>
  <c r="T117"/>
  <c r="R117"/>
  <c r="P117"/>
  <c r="BK117"/>
  <c r="J117"/>
  <c r="BE117"/>
  <c r="BI116"/>
  <c r="BH116"/>
  <c r="BG116"/>
  <c r="BF116"/>
  <c r="T116"/>
  <c r="T115"/>
  <c r="R116"/>
  <c r="R115"/>
  <c r="P116"/>
  <c r="P115"/>
  <c r="BK116"/>
  <c r="BK115"/>
  <c r="J115"/>
  <c r="J116"/>
  <c r="BE116"/>
  <c r="J66"/>
  <c r="BI114"/>
  <c r="BH114"/>
  <c r="BG114"/>
  <c r="BF114"/>
  <c r="T114"/>
  <c r="T113"/>
  <c r="R114"/>
  <c r="R113"/>
  <c r="P114"/>
  <c r="P113"/>
  <c r="BK114"/>
  <c r="BK113"/>
  <c r="J113"/>
  <c r="J114"/>
  <c r="BE114"/>
  <c r="J65"/>
  <c r="BI112"/>
  <c r="BH112"/>
  <c r="BG112"/>
  <c r="BF112"/>
  <c r="T112"/>
  <c r="T111"/>
  <c r="R112"/>
  <c r="R111"/>
  <c r="P112"/>
  <c r="P111"/>
  <c r="BK112"/>
  <c r="BK111"/>
  <c r="J111"/>
  <c r="J112"/>
  <c r="BE112"/>
  <c r="J64"/>
  <c r="BI110"/>
  <c r="BH110"/>
  <c r="BG110"/>
  <c r="BF110"/>
  <c r="T110"/>
  <c r="R110"/>
  <c r="P110"/>
  <c r="BK110"/>
  <c r="J110"/>
  <c r="BE110"/>
  <c r="BI109"/>
  <c r="BH109"/>
  <c r="BG109"/>
  <c r="BF109"/>
  <c r="T109"/>
  <c r="T108"/>
  <c r="R109"/>
  <c r="R108"/>
  <c r="P109"/>
  <c r="P108"/>
  <c r="BK109"/>
  <c r="BK108"/>
  <c r="J108"/>
  <c r="J109"/>
  <c r="BE109"/>
  <c r="J63"/>
  <c r="BI107"/>
  <c r="BH107"/>
  <c r="BG107"/>
  <c r="BF107"/>
  <c r="T107"/>
  <c r="R107"/>
  <c r="P107"/>
  <c r="BK107"/>
  <c r="J107"/>
  <c r="BE107"/>
  <c r="BI106"/>
  <c r="BH106"/>
  <c r="BG106"/>
  <c r="BF106"/>
  <c r="T106"/>
  <c r="R106"/>
  <c r="P106"/>
  <c r="BK106"/>
  <c r="J106"/>
  <c r="BE106"/>
  <c r="BI105"/>
  <c r="BH105"/>
  <c r="BG105"/>
  <c r="BF105"/>
  <c r="T105"/>
  <c r="R105"/>
  <c r="P105"/>
  <c r="BK105"/>
  <c r="J105"/>
  <c r="BE105"/>
  <c r="BI104"/>
  <c r="BH104"/>
  <c r="BG104"/>
  <c r="BF104"/>
  <c r="T104"/>
  <c r="R104"/>
  <c r="P104"/>
  <c r="BK104"/>
  <c r="J104"/>
  <c r="BE104"/>
  <c r="BI103"/>
  <c r="BH103"/>
  <c r="BG103"/>
  <c r="BF103"/>
  <c r="T103"/>
  <c r="R103"/>
  <c r="P103"/>
  <c r="BK103"/>
  <c r="J103"/>
  <c r="BE103"/>
  <c r="BI102"/>
  <c r="BH102"/>
  <c r="BG102"/>
  <c r="BF102"/>
  <c r="T102"/>
  <c r="R102"/>
  <c r="P102"/>
  <c r="BK102"/>
  <c r="J102"/>
  <c r="BE102"/>
  <c r="BI101"/>
  <c r="F36"/>
  <c i="1" r="BD184"/>
  <c i="75" r="BH101"/>
  <c r="F35"/>
  <c i="1" r="BC184"/>
  <c i="75" r="BG101"/>
  <c r="F34"/>
  <c i="1" r="BB184"/>
  <c i="75" r="BF101"/>
  <c r="J33"/>
  <c i="1" r="AW184"/>
  <c i="75" r="F33"/>
  <c i="1" r="BA184"/>
  <c i="75" r="T101"/>
  <c r="T100"/>
  <c r="T99"/>
  <c r="T98"/>
  <c r="R101"/>
  <c r="R100"/>
  <c r="R99"/>
  <c r="R98"/>
  <c r="P101"/>
  <c r="P100"/>
  <c r="P99"/>
  <c r="P98"/>
  <c i="1" r="AU184"/>
  <c i="75" r="BK101"/>
  <c r="BK100"/>
  <c r="J100"/>
  <c r="BK99"/>
  <c r="J99"/>
  <c r="BK98"/>
  <c r="J98"/>
  <c r="J60"/>
  <c r="J29"/>
  <c i="1" r="AG184"/>
  <c i="75" r="J101"/>
  <c r="BE101"/>
  <c r="J32"/>
  <c i="1" r="AV184"/>
  <c i="75" r="F32"/>
  <c i="1" r="AZ184"/>
  <c i="75" r="J62"/>
  <c r="J61"/>
  <c r="F92"/>
  <c r="E90"/>
  <c r="F53"/>
  <c r="E51"/>
  <c r="J38"/>
  <c r="J23"/>
  <c r="E23"/>
  <c r="J94"/>
  <c r="J55"/>
  <c r="J22"/>
  <c r="J20"/>
  <c r="E20"/>
  <c r="F95"/>
  <c r="F56"/>
  <c r="J19"/>
  <c r="J17"/>
  <c r="E17"/>
  <c r="F94"/>
  <c r="F55"/>
  <c r="J16"/>
  <c r="J14"/>
  <c r="J92"/>
  <c r="J53"/>
  <c r="E7"/>
  <c r="E86"/>
  <c r="E47"/>
  <c i="1" r="AY183"/>
  <c r="AX183"/>
  <c i="74" r="BI127"/>
  <c r="BH127"/>
  <c r="BG127"/>
  <c r="BF127"/>
  <c r="T127"/>
  <c r="R127"/>
  <c r="P127"/>
  <c r="BK127"/>
  <c r="J127"/>
  <c r="BE127"/>
  <c r="BI125"/>
  <c r="BH125"/>
  <c r="BG125"/>
  <c r="BF125"/>
  <c r="T125"/>
  <c r="T124"/>
  <c r="T123"/>
  <c r="R125"/>
  <c r="R124"/>
  <c r="R123"/>
  <c r="P125"/>
  <c r="P124"/>
  <c r="P123"/>
  <c r="BK125"/>
  <c r="BK124"/>
  <c r="J124"/>
  <c r="BK123"/>
  <c r="J123"/>
  <c r="J125"/>
  <c r="BE125"/>
  <c r="J72"/>
  <c r="J71"/>
  <c r="BI121"/>
  <c r="BH121"/>
  <c r="BG121"/>
  <c r="BF121"/>
  <c r="T121"/>
  <c r="T120"/>
  <c r="R121"/>
  <c r="R120"/>
  <c r="P121"/>
  <c r="P120"/>
  <c r="BK121"/>
  <c r="BK120"/>
  <c r="J120"/>
  <c r="J121"/>
  <c r="BE121"/>
  <c r="J70"/>
  <c r="BI118"/>
  <c r="BH118"/>
  <c r="BG118"/>
  <c r="BF118"/>
  <c r="T118"/>
  <c r="R118"/>
  <c r="P118"/>
  <c r="BK118"/>
  <c r="J118"/>
  <c r="BE118"/>
  <c r="BI116"/>
  <c r="BH116"/>
  <c r="BG116"/>
  <c r="BF116"/>
  <c r="T116"/>
  <c r="R116"/>
  <c r="P116"/>
  <c r="BK116"/>
  <c r="J116"/>
  <c r="BE116"/>
  <c r="BI114"/>
  <c r="BH114"/>
  <c r="BG114"/>
  <c r="BF114"/>
  <c r="T114"/>
  <c r="R114"/>
  <c r="P114"/>
  <c r="BK114"/>
  <c r="J114"/>
  <c r="BE114"/>
  <c r="BI112"/>
  <c r="BH112"/>
  <c r="BG112"/>
  <c r="BF112"/>
  <c r="T112"/>
  <c r="T111"/>
  <c r="R112"/>
  <c r="R111"/>
  <c r="P112"/>
  <c r="P111"/>
  <c r="BK112"/>
  <c r="BK111"/>
  <c r="J111"/>
  <c r="J112"/>
  <c r="BE112"/>
  <c r="J69"/>
  <c r="BI109"/>
  <c r="BH109"/>
  <c r="BG109"/>
  <c r="BF109"/>
  <c r="T109"/>
  <c r="R109"/>
  <c r="P109"/>
  <c r="BK109"/>
  <c r="J109"/>
  <c r="BE109"/>
  <c r="BI107"/>
  <c r="BH107"/>
  <c r="BG107"/>
  <c r="BF107"/>
  <c r="T107"/>
  <c r="T106"/>
  <c r="R107"/>
  <c r="R106"/>
  <c r="P107"/>
  <c r="P106"/>
  <c r="BK107"/>
  <c r="BK106"/>
  <c r="J106"/>
  <c r="J107"/>
  <c r="BE107"/>
  <c r="J68"/>
  <c r="BI104"/>
  <c r="BH104"/>
  <c r="BG104"/>
  <c r="BF104"/>
  <c r="T104"/>
  <c r="T103"/>
  <c r="R104"/>
  <c r="R103"/>
  <c r="P104"/>
  <c r="P103"/>
  <c r="BK104"/>
  <c r="BK103"/>
  <c r="J103"/>
  <c r="J104"/>
  <c r="BE104"/>
  <c r="J67"/>
  <c r="BI101"/>
  <c r="BH101"/>
  <c r="BG101"/>
  <c r="BF101"/>
  <c r="T101"/>
  <c r="R101"/>
  <c r="P101"/>
  <c r="BK101"/>
  <c r="J101"/>
  <c r="BE101"/>
  <c r="BI99"/>
  <c r="F38"/>
  <c i="1" r="BD183"/>
  <c i="74" r="BH99"/>
  <c r="F37"/>
  <c i="1" r="BC183"/>
  <c i="74" r="BG99"/>
  <c r="F36"/>
  <c i="1" r="BB183"/>
  <c i="74" r="BF99"/>
  <c r="J35"/>
  <c i="1" r="AW183"/>
  <c i="74" r="F35"/>
  <c i="1" r="BA183"/>
  <c i="74" r="T99"/>
  <c r="T98"/>
  <c r="T97"/>
  <c r="T96"/>
  <c r="R99"/>
  <c r="R98"/>
  <c r="R97"/>
  <c r="R96"/>
  <c r="P99"/>
  <c r="P98"/>
  <c r="P97"/>
  <c r="P96"/>
  <c i="1" r="AU183"/>
  <c i="74" r="BK99"/>
  <c r="BK98"/>
  <c r="J98"/>
  <c r="BK97"/>
  <c r="J97"/>
  <c r="BK96"/>
  <c r="J96"/>
  <c r="J64"/>
  <c r="J31"/>
  <c i="1" r="AG183"/>
  <c i="74" r="J99"/>
  <c r="BE99"/>
  <c r="J34"/>
  <c i="1" r="AV183"/>
  <c i="74" r="F34"/>
  <c i="1" r="AZ183"/>
  <c i="74" r="J66"/>
  <c r="J65"/>
  <c r="F90"/>
  <c r="E88"/>
  <c r="F57"/>
  <c r="E55"/>
  <c r="J40"/>
  <c r="J25"/>
  <c r="E25"/>
  <c r="J92"/>
  <c r="J59"/>
  <c r="J24"/>
  <c r="J22"/>
  <c r="E22"/>
  <c r="F93"/>
  <c r="F60"/>
  <c r="J21"/>
  <c r="J19"/>
  <c r="E19"/>
  <c r="F92"/>
  <c r="F59"/>
  <c r="J18"/>
  <c r="J16"/>
  <c r="J90"/>
  <c r="J57"/>
  <c r="E7"/>
  <c r="E82"/>
  <c r="E49"/>
  <c i="1" r="AY180"/>
  <c r="AX180"/>
  <c i="73" r="BI100"/>
  <c r="BH100"/>
  <c r="BG100"/>
  <c r="BF100"/>
  <c r="T100"/>
  <c r="T99"/>
  <c r="R100"/>
  <c r="R99"/>
  <c r="P100"/>
  <c r="P99"/>
  <c r="BK100"/>
  <c r="BK99"/>
  <c r="J99"/>
  <c r="J100"/>
  <c r="BE100"/>
  <c r="J68"/>
  <c r="BI98"/>
  <c r="BH98"/>
  <c r="BG98"/>
  <c r="BF98"/>
  <c r="T98"/>
  <c r="T97"/>
  <c r="R98"/>
  <c r="R97"/>
  <c r="P98"/>
  <c r="P97"/>
  <c r="BK98"/>
  <c r="BK97"/>
  <c r="J97"/>
  <c r="J98"/>
  <c r="BE98"/>
  <c r="J67"/>
  <c r="BI96"/>
  <c r="BH96"/>
  <c r="BG96"/>
  <c r="BF96"/>
  <c r="T96"/>
  <c r="R96"/>
  <c r="P96"/>
  <c r="BK96"/>
  <c r="J96"/>
  <c r="BE96"/>
  <c r="BI95"/>
  <c r="F38"/>
  <c i="1" r="BD180"/>
  <c i="73" r="BH95"/>
  <c r="F37"/>
  <c i="1" r="BC180"/>
  <c i="73" r="BG95"/>
  <c r="F36"/>
  <c i="1" r="BB180"/>
  <c i="73" r="BF95"/>
  <c r="J35"/>
  <c i="1" r="AW180"/>
  <c i="73" r="F35"/>
  <c i="1" r="BA180"/>
  <c i="73" r="T95"/>
  <c r="T94"/>
  <c r="T93"/>
  <c r="T92"/>
  <c r="R95"/>
  <c r="R94"/>
  <c r="R93"/>
  <c r="R92"/>
  <c r="P95"/>
  <c r="P94"/>
  <c r="P93"/>
  <c r="P92"/>
  <c i="1" r="AU180"/>
  <c i="73" r="BK95"/>
  <c r="BK94"/>
  <c r="J94"/>
  <c r="BK93"/>
  <c r="J93"/>
  <c r="BK92"/>
  <c r="J92"/>
  <c r="J64"/>
  <c r="J31"/>
  <c i="1" r="AG180"/>
  <c i="73" r="J95"/>
  <c r="BE95"/>
  <c r="J34"/>
  <c i="1" r="AV180"/>
  <c i="73" r="F34"/>
  <c i="1" r="AZ180"/>
  <c i="73" r="J66"/>
  <c r="J65"/>
  <c r="F86"/>
  <c r="E84"/>
  <c r="F57"/>
  <c r="E55"/>
  <c r="J40"/>
  <c r="J25"/>
  <c r="E25"/>
  <c r="J88"/>
  <c r="J59"/>
  <c r="J24"/>
  <c r="J22"/>
  <c r="E22"/>
  <c r="F89"/>
  <c r="F60"/>
  <c r="J21"/>
  <c r="J19"/>
  <c r="E19"/>
  <c r="F88"/>
  <c r="F59"/>
  <c r="J18"/>
  <c r="J16"/>
  <c r="J86"/>
  <c r="J57"/>
  <c r="E7"/>
  <c r="E78"/>
  <c r="E49"/>
  <c i="1" r="AY179"/>
  <c r="AX179"/>
  <c i="72" r="BI112"/>
  <c r="BH112"/>
  <c r="BG112"/>
  <c r="BF112"/>
  <c r="T112"/>
  <c r="R112"/>
  <c r="P112"/>
  <c r="BK112"/>
  <c r="J112"/>
  <c r="BE112"/>
  <c r="BI110"/>
  <c r="BH110"/>
  <c r="BG110"/>
  <c r="BF110"/>
  <c r="T110"/>
  <c r="R110"/>
  <c r="P110"/>
  <c r="BK110"/>
  <c r="J110"/>
  <c r="BE110"/>
  <c r="BI109"/>
  <c r="BH109"/>
  <c r="BG109"/>
  <c r="BF109"/>
  <c r="T109"/>
  <c r="R109"/>
  <c r="P109"/>
  <c r="BK109"/>
  <c r="J109"/>
  <c r="BE109"/>
  <c r="BI107"/>
  <c r="BH107"/>
  <c r="BG107"/>
  <c r="BF107"/>
  <c r="T107"/>
  <c r="T106"/>
  <c r="T105"/>
  <c r="R107"/>
  <c r="R106"/>
  <c r="R105"/>
  <c r="P107"/>
  <c r="P106"/>
  <c r="P105"/>
  <c r="BK107"/>
  <c r="BK106"/>
  <c r="J106"/>
  <c r="BK105"/>
  <c r="J105"/>
  <c r="J107"/>
  <c r="BE107"/>
  <c r="J69"/>
  <c r="J68"/>
  <c r="BI104"/>
  <c r="BH104"/>
  <c r="BG104"/>
  <c r="BF104"/>
  <c r="T104"/>
  <c r="T103"/>
  <c r="R104"/>
  <c r="R103"/>
  <c r="P104"/>
  <c r="P103"/>
  <c r="BK104"/>
  <c r="BK103"/>
  <c r="J103"/>
  <c r="J104"/>
  <c r="BE104"/>
  <c r="J67"/>
  <c r="BI101"/>
  <c r="BH101"/>
  <c r="BG101"/>
  <c r="BF101"/>
  <c r="T101"/>
  <c r="R101"/>
  <c r="P101"/>
  <c r="BK101"/>
  <c r="J101"/>
  <c r="BE101"/>
  <c r="BI100"/>
  <c r="BH100"/>
  <c r="BG100"/>
  <c r="BF100"/>
  <c r="T100"/>
  <c r="R100"/>
  <c r="P100"/>
  <c r="BK100"/>
  <c r="J100"/>
  <c r="BE100"/>
  <c r="BI98"/>
  <c r="BH98"/>
  <c r="BG98"/>
  <c r="BF98"/>
  <c r="T98"/>
  <c r="R98"/>
  <c r="P98"/>
  <c r="BK98"/>
  <c r="J98"/>
  <c r="BE98"/>
  <c r="BI96"/>
  <c r="F38"/>
  <c i="1" r="BD179"/>
  <c i="72" r="BH96"/>
  <c r="F37"/>
  <c i="1" r="BC179"/>
  <c i="72" r="BG96"/>
  <c r="F36"/>
  <c i="1" r="BB179"/>
  <c i="72" r="BF96"/>
  <c r="J35"/>
  <c i="1" r="AW179"/>
  <c i="72" r="F35"/>
  <c i="1" r="BA179"/>
  <c i="72" r="T96"/>
  <c r="T95"/>
  <c r="T94"/>
  <c r="T93"/>
  <c r="R96"/>
  <c r="R95"/>
  <c r="R94"/>
  <c r="R93"/>
  <c r="P96"/>
  <c r="P95"/>
  <c r="P94"/>
  <c r="P93"/>
  <c i="1" r="AU179"/>
  <c i="72" r="BK96"/>
  <c r="BK95"/>
  <c r="J95"/>
  <c r="BK94"/>
  <c r="J94"/>
  <c r="BK93"/>
  <c r="J93"/>
  <c r="J64"/>
  <c r="J31"/>
  <c i="1" r="AG179"/>
  <c i="72" r="J96"/>
  <c r="BE96"/>
  <c r="J34"/>
  <c i="1" r="AV179"/>
  <c i="72" r="F34"/>
  <c i="1" r="AZ179"/>
  <c i="72" r="J66"/>
  <c r="J65"/>
  <c r="F87"/>
  <c r="E85"/>
  <c r="F57"/>
  <c r="E55"/>
  <c r="J40"/>
  <c r="J25"/>
  <c r="E25"/>
  <c r="J89"/>
  <c r="J59"/>
  <c r="J24"/>
  <c r="J22"/>
  <c r="E22"/>
  <c r="F90"/>
  <c r="F60"/>
  <c r="J21"/>
  <c r="J19"/>
  <c r="E19"/>
  <c r="F89"/>
  <c r="F59"/>
  <c r="J18"/>
  <c r="J16"/>
  <c r="J87"/>
  <c r="J57"/>
  <c r="E7"/>
  <c r="E79"/>
  <c r="E49"/>
  <c i="1" r="AY178"/>
  <c r="AX178"/>
  <c i="71" r="BI105"/>
  <c r="BH105"/>
  <c r="BG105"/>
  <c r="BF105"/>
  <c r="T105"/>
  <c r="R105"/>
  <c r="P105"/>
  <c r="BK105"/>
  <c r="J105"/>
  <c r="BE105"/>
  <c r="BI104"/>
  <c r="BH104"/>
  <c r="BG104"/>
  <c r="BF104"/>
  <c r="T104"/>
  <c r="R104"/>
  <c r="P104"/>
  <c r="BK104"/>
  <c r="J104"/>
  <c r="BE104"/>
  <c r="BI103"/>
  <c r="BH103"/>
  <c r="BG103"/>
  <c r="BF103"/>
  <c r="T103"/>
  <c r="R103"/>
  <c r="P103"/>
  <c r="BK103"/>
  <c r="J103"/>
  <c r="BE103"/>
  <c r="BI102"/>
  <c r="BH102"/>
  <c r="BG102"/>
  <c r="BF102"/>
  <c r="T102"/>
  <c r="R102"/>
  <c r="P102"/>
  <c r="BK102"/>
  <c r="J102"/>
  <c r="BE102"/>
  <c r="BI101"/>
  <c r="BH101"/>
  <c r="BG101"/>
  <c r="BF101"/>
  <c r="T101"/>
  <c r="R101"/>
  <c r="P101"/>
  <c r="BK101"/>
  <c r="J101"/>
  <c r="BE101"/>
  <c r="BI100"/>
  <c r="BH100"/>
  <c r="BG100"/>
  <c r="BF100"/>
  <c r="T100"/>
  <c r="R100"/>
  <c r="P100"/>
  <c r="BK100"/>
  <c r="J100"/>
  <c r="BE100"/>
  <c r="BI99"/>
  <c r="BH99"/>
  <c r="BG99"/>
  <c r="BF99"/>
  <c r="T99"/>
  <c r="R99"/>
  <c r="P99"/>
  <c r="BK99"/>
  <c r="J99"/>
  <c r="BE99"/>
  <c r="BI98"/>
  <c r="BH98"/>
  <c r="BG98"/>
  <c r="BF98"/>
  <c r="T98"/>
  <c r="R98"/>
  <c r="P98"/>
  <c r="BK98"/>
  <c r="J98"/>
  <c r="BE98"/>
  <c r="BI97"/>
  <c r="BH97"/>
  <c r="BG97"/>
  <c r="BF97"/>
  <c r="T97"/>
  <c r="R97"/>
  <c r="P97"/>
  <c r="BK97"/>
  <c r="J97"/>
  <c r="BE97"/>
  <c r="BI95"/>
  <c r="BH95"/>
  <c r="BG95"/>
  <c r="BF95"/>
  <c r="T95"/>
  <c r="R95"/>
  <c r="P95"/>
  <c r="BK95"/>
  <c r="J95"/>
  <c r="BE95"/>
  <c r="BI93"/>
  <c r="BH93"/>
  <c r="BG93"/>
  <c r="BF93"/>
  <c r="T93"/>
  <c r="R93"/>
  <c r="P93"/>
  <c r="BK93"/>
  <c r="J93"/>
  <c r="BE93"/>
  <c r="BI92"/>
  <c r="BH92"/>
  <c r="BG92"/>
  <c r="BF92"/>
  <c r="T92"/>
  <c r="R92"/>
  <c r="P92"/>
  <c r="BK92"/>
  <c r="J92"/>
  <c r="BE92"/>
  <c r="BI91"/>
  <c r="F38"/>
  <c i="1" r="BD178"/>
  <c i="71" r="BH91"/>
  <c r="F37"/>
  <c i="1" r="BC178"/>
  <c i="71" r="BG91"/>
  <c r="F36"/>
  <c i="1" r="BB178"/>
  <c i="71" r="BF91"/>
  <c r="J35"/>
  <c i="1" r="AW178"/>
  <c i="71" r="F35"/>
  <c i="1" r="BA178"/>
  <c i="71" r="T91"/>
  <c r="T90"/>
  <c r="T89"/>
  <c r="R91"/>
  <c r="R90"/>
  <c r="R89"/>
  <c r="P91"/>
  <c r="P90"/>
  <c r="P89"/>
  <c i="1" r="AU178"/>
  <c i="71" r="BK91"/>
  <c r="BK90"/>
  <c r="J90"/>
  <c r="BK89"/>
  <c r="J89"/>
  <c r="J64"/>
  <c r="J31"/>
  <c i="1" r="AG178"/>
  <c i="71" r="J91"/>
  <c r="BE91"/>
  <c r="J34"/>
  <c i="1" r="AV178"/>
  <c i="71" r="F34"/>
  <c i="1" r="AZ178"/>
  <c i="71" r="J65"/>
  <c r="F83"/>
  <c r="E81"/>
  <c r="F57"/>
  <c r="E55"/>
  <c r="J40"/>
  <c r="J25"/>
  <c r="E25"/>
  <c r="J85"/>
  <c r="J59"/>
  <c r="J24"/>
  <c r="J22"/>
  <c r="E22"/>
  <c r="F86"/>
  <c r="F60"/>
  <c r="J21"/>
  <c r="J19"/>
  <c r="E19"/>
  <c r="F85"/>
  <c r="F59"/>
  <c r="J18"/>
  <c r="J16"/>
  <c r="J83"/>
  <c r="J57"/>
  <c r="E7"/>
  <c r="E75"/>
  <c r="E49"/>
  <c i="1" r="AY176"/>
  <c r="AX176"/>
  <c i="70" r="BI108"/>
  <c r="BH108"/>
  <c r="BG108"/>
  <c r="BF108"/>
  <c r="T108"/>
  <c r="T107"/>
  <c r="R108"/>
  <c r="R107"/>
  <c r="P108"/>
  <c r="P107"/>
  <c r="BK108"/>
  <c r="BK107"/>
  <c r="J107"/>
  <c r="J108"/>
  <c r="BE108"/>
  <c r="J67"/>
  <c r="BI106"/>
  <c r="BH106"/>
  <c r="BG106"/>
  <c r="BF106"/>
  <c r="T106"/>
  <c r="T105"/>
  <c r="T104"/>
  <c r="R106"/>
  <c r="R105"/>
  <c r="R104"/>
  <c r="P106"/>
  <c r="P105"/>
  <c r="P104"/>
  <c r="BK106"/>
  <c r="BK105"/>
  <c r="J105"/>
  <c r="BK104"/>
  <c r="J104"/>
  <c r="J106"/>
  <c r="BE106"/>
  <c r="J66"/>
  <c r="J65"/>
  <c r="BI103"/>
  <c r="BH103"/>
  <c r="BG103"/>
  <c r="BF103"/>
  <c r="T103"/>
  <c r="R103"/>
  <c r="P103"/>
  <c r="BK103"/>
  <c r="J103"/>
  <c r="BE103"/>
  <c r="BI102"/>
  <c r="BH102"/>
  <c r="BG102"/>
  <c r="BF102"/>
  <c r="T102"/>
  <c r="T101"/>
  <c r="T100"/>
  <c r="R102"/>
  <c r="R101"/>
  <c r="R100"/>
  <c r="P102"/>
  <c r="P101"/>
  <c r="P100"/>
  <c r="BK102"/>
  <c r="BK101"/>
  <c r="J101"/>
  <c r="BK100"/>
  <c r="J100"/>
  <c r="J102"/>
  <c r="BE102"/>
  <c r="J64"/>
  <c r="J63"/>
  <c r="BI97"/>
  <c r="BH97"/>
  <c r="BG97"/>
  <c r="BF97"/>
  <c r="T97"/>
  <c r="R97"/>
  <c r="P97"/>
  <c r="BK97"/>
  <c r="J97"/>
  <c r="BE97"/>
  <c r="BI92"/>
  <c r="F36"/>
  <c i="1" r="BD176"/>
  <c i="70" r="BH92"/>
  <c r="F35"/>
  <c i="1" r="BC176"/>
  <c i="70" r="BG92"/>
  <c r="F34"/>
  <c i="1" r="BB176"/>
  <c i="70" r="BF92"/>
  <c r="J33"/>
  <c i="1" r="AW176"/>
  <c i="70" r="F33"/>
  <c i="1" r="BA176"/>
  <c i="70" r="T92"/>
  <c r="T91"/>
  <c r="T90"/>
  <c r="T89"/>
  <c r="R92"/>
  <c r="R91"/>
  <c r="R90"/>
  <c r="R89"/>
  <c r="P92"/>
  <c r="P91"/>
  <c r="P90"/>
  <c r="P89"/>
  <c i="1" r="AU176"/>
  <c i="70" r="BK92"/>
  <c r="BK91"/>
  <c r="J91"/>
  <c r="BK90"/>
  <c r="J90"/>
  <c r="BK89"/>
  <c r="J89"/>
  <c r="J60"/>
  <c r="J29"/>
  <c i="1" r="AG176"/>
  <c i="70" r="J92"/>
  <c r="BE92"/>
  <c r="J32"/>
  <c i="1" r="AV176"/>
  <c i="70" r="F32"/>
  <c i="1" r="AZ176"/>
  <c i="70" r="J62"/>
  <c r="J61"/>
  <c r="F83"/>
  <c r="E81"/>
  <c r="F53"/>
  <c r="E51"/>
  <c r="J38"/>
  <c r="J23"/>
  <c r="E23"/>
  <c r="J85"/>
  <c r="J55"/>
  <c r="J22"/>
  <c r="J20"/>
  <c r="E20"/>
  <c r="F86"/>
  <c r="F56"/>
  <c r="J19"/>
  <c r="J17"/>
  <c r="E17"/>
  <c r="F85"/>
  <c r="F55"/>
  <c r="J16"/>
  <c r="J14"/>
  <c r="J83"/>
  <c r="J53"/>
  <c r="E7"/>
  <c r="E77"/>
  <c r="E47"/>
  <c i="1" r="AY175"/>
  <c r="AX175"/>
  <c i="69" r="BI127"/>
  <c r="BH127"/>
  <c r="BG127"/>
  <c r="BF127"/>
  <c r="T127"/>
  <c r="R127"/>
  <c r="P127"/>
  <c r="BK127"/>
  <c r="J127"/>
  <c r="BE127"/>
  <c r="BI125"/>
  <c r="BH125"/>
  <c r="BG125"/>
  <c r="BF125"/>
  <c r="T125"/>
  <c r="T124"/>
  <c r="T123"/>
  <c r="R125"/>
  <c r="R124"/>
  <c r="R123"/>
  <c r="P125"/>
  <c r="P124"/>
  <c r="P123"/>
  <c r="BK125"/>
  <c r="BK124"/>
  <c r="J124"/>
  <c r="BK123"/>
  <c r="J123"/>
  <c r="J125"/>
  <c r="BE125"/>
  <c r="J72"/>
  <c r="J71"/>
  <c r="BI121"/>
  <c r="BH121"/>
  <c r="BG121"/>
  <c r="BF121"/>
  <c r="T121"/>
  <c r="T120"/>
  <c r="R121"/>
  <c r="R120"/>
  <c r="P121"/>
  <c r="P120"/>
  <c r="BK121"/>
  <c r="BK120"/>
  <c r="J120"/>
  <c r="J121"/>
  <c r="BE121"/>
  <c r="J70"/>
  <c r="BI118"/>
  <c r="BH118"/>
  <c r="BG118"/>
  <c r="BF118"/>
  <c r="T118"/>
  <c r="R118"/>
  <c r="P118"/>
  <c r="BK118"/>
  <c r="J118"/>
  <c r="BE118"/>
  <c r="BI116"/>
  <c r="BH116"/>
  <c r="BG116"/>
  <c r="BF116"/>
  <c r="T116"/>
  <c r="R116"/>
  <c r="P116"/>
  <c r="BK116"/>
  <c r="J116"/>
  <c r="BE116"/>
  <c r="BI114"/>
  <c r="BH114"/>
  <c r="BG114"/>
  <c r="BF114"/>
  <c r="T114"/>
  <c r="R114"/>
  <c r="P114"/>
  <c r="BK114"/>
  <c r="J114"/>
  <c r="BE114"/>
  <c r="BI112"/>
  <c r="BH112"/>
  <c r="BG112"/>
  <c r="BF112"/>
  <c r="T112"/>
  <c r="T111"/>
  <c r="R112"/>
  <c r="R111"/>
  <c r="P112"/>
  <c r="P111"/>
  <c r="BK112"/>
  <c r="BK111"/>
  <c r="J111"/>
  <c r="J112"/>
  <c r="BE112"/>
  <c r="J69"/>
  <c r="BI109"/>
  <c r="BH109"/>
  <c r="BG109"/>
  <c r="BF109"/>
  <c r="T109"/>
  <c r="R109"/>
  <c r="P109"/>
  <c r="BK109"/>
  <c r="J109"/>
  <c r="BE109"/>
  <c r="BI107"/>
  <c r="BH107"/>
  <c r="BG107"/>
  <c r="BF107"/>
  <c r="T107"/>
  <c r="T106"/>
  <c r="R107"/>
  <c r="R106"/>
  <c r="P107"/>
  <c r="P106"/>
  <c r="BK107"/>
  <c r="BK106"/>
  <c r="J106"/>
  <c r="J107"/>
  <c r="BE107"/>
  <c r="J68"/>
  <c r="BI104"/>
  <c r="BH104"/>
  <c r="BG104"/>
  <c r="BF104"/>
  <c r="T104"/>
  <c r="T103"/>
  <c r="R104"/>
  <c r="R103"/>
  <c r="P104"/>
  <c r="P103"/>
  <c r="BK104"/>
  <c r="BK103"/>
  <c r="J103"/>
  <c r="J104"/>
  <c r="BE104"/>
  <c r="J67"/>
  <c r="BI101"/>
  <c r="BH101"/>
  <c r="BG101"/>
  <c r="BF101"/>
  <c r="T101"/>
  <c r="R101"/>
  <c r="P101"/>
  <c r="BK101"/>
  <c r="J101"/>
  <c r="BE101"/>
  <c r="BI99"/>
  <c r="F38"/>
  <c i="1" r="BD175"/>
  <c i="69" r="BH99"/>
  <c r="F37"/>
  <c i="1" r="BC175"/>
  <c i="69" r="BG99"/>
  <c r="F36"/>
  <c i="1" r="BB175"/>
  <c i="69" r="BF99"/>
  <c r="J35"/>
  <c i="1" r="AW175"/>
  <c i="69" r="F35"/>
  <c i="1" r="BA175"/>
  <c i="69" r="T99"/>
  <c r="T98"/>
  <c r="T97"/>
  <c r="T96"/>
  <c r="R99"/>
  <c r="R98"/>
  <c r="R97"/>
  <c r="R96"/>
  <c r="P99"/>
  <c r="P98"/>
  <c r="P97"/>
  <c r="P96"/>
  <c i="1" r="AU175"/>
  <c i="69" r="BK99"/>
  <c r="BK98"/>
  <c r="J98"/>
  <c r="BK97"/>
  <c r="J97"/>
  <c r="BK96"/>
  <c r="J96"/>
  <c r="J64"/>
  <c r="J31"/>
  <c i="1" r="AG175"/>
  <c i="69" r="J99"/>
  <c r="BE99"/>
  <c r="J34"/>
  <c i="1" r="AV175"/>
  <c i="69" r="F34"/>
  <c i="1" r="AZ175"/>
  <c i="69" r="J66"/>
  <c r="J65"/>
  <c r="F90"/>
  <c r="E88"/>
  <c r="F57"/>
  <c r="E55"/>
  <c r="J40"/>
  <c r="J25"/>
  <c r="E25"/>
  <c r="J92"/>
  <c r="J59"/>
  <c r="J24"/>
  <c r="J22"/>
  <c r="E22"/>
  <c r="F93"/>
  <c r="F60"/>
  <c r="J21"/>
  <c r="J19"/>
  <c r="E19"/>
  <c r="F92"/>
  <c r="F59"/>
  <c r="J18"/>
  <c r="J16"/>
  <c r="J90"/>
  <c r="J57"/>
  <c r="E7"/>
  <c r="E82"/>
  <c r="E49"/>
  <c i="1" r="AY172"/>
  <c r="AX172"/>
  <c i="68" r="BI100"/>
  <c r="BH100"/>
  <c r="BG100"/>
  <c r="BF100"/>
  <c r="T100"/>
  <c r="T99"/>
  <c r="R100"/>
  <c r="R99"/>
  <c r="P100"/>
  <c r="P99"/>
  <c r="BK100"/>
  <c r="BK99"/>
  <c r="J99"/>
  <c r="J100"/>
  <c r="BE100"/>
  <c r="J68"/>
  <c r="BI98"/>
  <c r="BH98"/>
  <c r="BG98"/>
  <c r="BF98"/>
  <c r="T98"/>
  <c r="T97"/>
  <c r="R98"/>
  <c r="R97"/>
  <c r="P98"/>
  <c r="P97"/>
  <c r="BK98"/>
  <c r="BK97"/>
  <c r="J97"/>
  <c r="J98"/>
  <c r="BE98"/>
  <c r="J67"/>
  <c r="BI96"/>
  <c r="BH96"/>
  <c r="BG96"/>
  <c r="BF96"/>
  <c r="T96"/>
  <c r="R96"/>
  <c r="P96"/>
  <c r="BK96"/>
  <c r="J96"/>
  <c r="BE96"/>
  <c r="BI95"/>
  <c r="F38"/>
  <c i="1" r="BD172"/>
  <c i="68" r="BH95"/>
  <c r="F37"/>
  <c i="1" r="BC172"/>
  <c i="68" r="BG95"/>
  <c r="F36"/>
  <c i="1" r="BB172"/>
  <c i="68" r="BF95"/>
  <c r="J35"/>
  <c i="1" r="AW172"/>
  <c i="68" r="F35"/>
  <c i="1" r="BA172"/>
  <c i="68" r="T95"/>
  <c r="T94"/>
  <c r="T93"/>
  <c r="T92"/>
  <c r="R95"/>
  <c r="R94"/>
  <c r="R93"/>
  <c r="R92"/>
  <c r="P95"/>
  <c r="P94"/>
  <c r="P93"/>
  <c r="P92"/>
  <c i="1" r="AU172"/>
  <c i="68" r="BK95"/>
  <c r="BK94"/>
  <c r="J94"/>
  <c r="BK93"/>
  <c r="J93"/>
  <c r="BK92"/>
  <c r="J92"/>
  <c r="J64"/>
  <c r="J31"/>
  <c i="1" r="AG172"/>
  <c i="68" r="J95"/>
  <c r="BE95"/>
  <c r="J34"/>
  <c i="1" r="AV172"/>
  <c i="68" r="F34"/>
  <c i="1" r="AZ172"/>
  <c i="68" r="J66"/>
  <c r="J65"/>
  <c r="F86"/>
  <c r="E84"/>
  <c r="F57"/>
  <c r="E55"/>
  <c r="J40"/>
  <c r="J25"/>
  <c r="E25"/>
  <c r="J88"/>
  <c r="J59"/>
  <c r="J24"/>
  <c r="J22"/>
  <c r="E22"/>
  <c r="F89"/>
  <c r="F60"/>
  <c r="J21"/>
  <c r="J19"/>
  <c r="E19"/>
  <c r="F88"/>
  <c r="F59"/>
  <c r="J18"/>
  <c r="J16"/>
  <c r="J86"/>
  <c r="J57"/>
  <c r="E7"/>
  <c r="E78"/>
  <c r="E49"/>
  <c i="1" r="AY171"/>
  <c r="AX171"/>
  <c i="67" r="BI112"/>
  <c r="BH112"/>
  <c r="BG112"/>
  <c r="BF112"/>
  <c r="T112"/>
  <c r="R112"/>
  <c r="P112"/>
  <c r="BK112"/>
  <c r="J112"/>
  <c r="BE112"/>
  <c r="BI110"/>
  <c r="BH110"/>
  <c r="BG110"/>
  <c r="BF110"/>
  <c r="T110"/>
  <c r="R110"/>
  <c r="P110"/>
  <c r="BK110"/>
  <c r="J110"/>
  <c r="BE110"/>
  <c r="BI109"/>
  <c r="BH109"/>
  <c r="BG109"/>
  <c r="BF109"/>
  <c r="T109"/>
  <c r="R109"/>
  <c r="P109"/>
  <c r="BK109"/>
  <c r="J109"/>
  <c r="BE109"/>
  <c r="BI107"/>
  <c r="BH107"/>
  <c r="BG107"/>
  <c r="BF107"/>
  <c r="T107"/>
  <c r="T106"/>
  <c r="T105"/>
  <c r="R107"/>
  <c r="R106"/>
  <c r="R105"/>
  <c r="P107"/>
  <c r="P106"/>
  <c r="P105"/>
  <c r="BK107"/>
  <c r="BK106"/>
  <c r="J106"/>
  <c r="BK105"/>
  <c r="J105"/>
  <c r="J107"/>
  <c r="BE107"/>
  <c r="J69"/>
  <c r="J68"/>
  <c r="BI104"/>
  <c r="BH104"/>
  <c r="BG104"/>
  <c r="BF104"/>
  <c r="T104"/>
  <c r="T103"/>
  <c r="R104"/>
  <c r="R103"/>
  <c r="P104"/>
  <c r="P103"/>
  <c r="BK104"/>
  <c r="BK103"/>
  <c r="J103"/>
  <c r="J104"/>
  <c r="BE104"/>
  <c r="J67"/>
  <c r="BI102"/>
  <c r="BH102"/>
  <c r="BG102"/>
  <c r="BF102"/>
  <c r="T102"/>
  <c r="R102"/>
  <c r="P102"/>
  <c r="BK102"/>
  <c r="J102"/>
  <c r="BE102"/>
  <c r="BI98"/>
  <c r="BH98"/>
  <c r="BG98"/>
  <c r="BF98"/>
  <c r="T98"/>
  <c r="R98"/>
  <c r="P98"/>
  <c r="BK98"/>
  <c r="J98"/>
  <c r="BE98"/>
  <c r="BI96"/>
  <c r="F38"/>
  <c i="1" r="BD171"/>
  <c i="67" r="BH96"/>
  <c r="F37"/>
  <c i="1" r="BC171"/>
  <c i="67" r="BG96"/>
  <c r="F36"/>
  <c i="1" r="BB171"/>
  <c i="67" r="BF96"/>
  <c r="J35"/>
  <c i="1" r="AW171"/>
  <c i="67" r="F35"/>
  <c i="1" r="BA171"/>
  <c i="67" r="T96"/>
  <c r="T95"/>
  <c r="T94"/>
  <c r="T93"/>
  <c r="R96"/>
  <c r="R95"/>
  <c r="R94"/>
  <c r="R93"/>
  <c r="P96"/>
  <c r="P95"/>
  <c r="P94"/>
  <c r="P93"/>
  <c i="1" r="AU171"/>
  <c i="67" r="BK96"/>
  <c r="BK95"/>
  <c r="J95"/>
  <c r="BK94"/>
  <c r="J94"/>
  <c r="BK93"/>
  <c r="J93"/>
  <c r="J64"/>
  <c r="J31"/>
  <c i="1" r="AG171"/>
  <c i="67" r="J96"/>
  <c r="BE96"/>
  <c r="J34"/>
  <c i="1" r="AV171"/>
  <c i="67" r="F34"/>
  <c i="1" r="AZ171"/>
  <c i="67" r="J66"/>
  <c r="J65"/>
  <c r="F87"/>
  <c r="E85"/>
  <c r="F57"/>
  <c r="E55"/>
  <c r="J40"/>
  <c r="J25"/>
  <c r="E25"/>
  <c r="J89"/>
  <c r="J59"/>
  <c r="J24"/>
  <c r="J22"/>
  <c r="E22"/>
  <c r="F90"/>
  <c r="F60"/>
  <c r="J21"/>
  <c r="J19"/>
  <c r="E19"/>
  <c r="F89"/>
  <c r="F59"/>
  <c r="J18"/>
  <c r="J16"/>
  <c r="J87"/>
  <c r="J57"/>
  <c r="E7"/>
  <c r="E79"/>
  <c r="E49"/>
  <c i="1" r="AY170"/>
  <c r="AX170"/>
  <c i="66" r="BI109"/>
  <c r="BH109"/>
  <c r="BG109"/>
  <c r="BF109"/>
  <c r="T109"/>
  <c r="R109"/>
  <c r="P109"/>
  <c r="BK109"/>
  <c r="J109"/>
  <c r="BE109"/>
  <c r="BI108"/>
  <c r="BH108"/>
  <c r="BG108"/>
  <c r="BF108"/>
  <c r="T108"/>
  <c r="R108"/>
  <c r="P108"/>
  <c r="BK108"/>
  <c r="J108"/>
  <c r="BE108"/>
  <c r="BI107"/>
  <c r="BH107"/>
  <c r="BG107"/>
  <c r="BF107"/>
  <c r="T107"/>
  <c r="R107"/>
  <c r="P107"/>
  <c r="BK107"/>
  <c r="J107"/>
  <c r="BE107"/>
  <c r="BI106"/>
  <c r="BH106"/>
  <c r="BG106"/>
  <c r="BF106"/>
  <c r="T106"/>
  <c r="R106"/>
  <c r="P106"/>
  <c r="BK106"/>
  <c r="J106"/>
  <c r="BE106"/>
  <c r="BI105"/>
  <c r="BH105"/>
  <c r="BG105"/>
  <c r="BF105"/>
  <c r="T105"/>
  <c r="R105"/>
  <c r="P105"/>
  <c r="BK105"/>
  <c r="J105"/>
  <c r="BE105"/>
  <c r="BI103"/>
  <c r="BH103"/>
  <c r="BG103"/>
  <c r="BF103"/>
  <c r="T103"/>
  <c r="R103"/>
  <c r="P103"/>
  <c r="BK103"/>
  <c r="J103"/>
  <c r="BE103"/>
  <c r="BI102"/>
  <c r="BH102"/>
  <c r="BG102"/>
  <c r="BF102"/>
  <c r="T102"/>
  <c r="R102"/>
  <c r="P102"/>
  <c r="BK102"/>
  <c r="J102"/>
  <c r="BE102"/>
  <c r="BI101"/>
  <c r="BH101"/>
  <c r="BG101"/>
  <c r="BF101"/>
  <c r="T101"/>
  <c r="R101"/>
  <c r="P101"/>
  <c r="BK101"/>
  <c r="J101"/>
  <c r="BE101"/>
  <c r="BI100"/>
  <c r="BH100"/>
  <c r="BG100"/>
  <c r="BF100"/>
  <c r="T100"/>
  <c r="R100"/>
  <c r="P100"/>
  <c r="BK100"/>
  <c r="J100"/>
  <c r="BE100"/>
  <c r="BI99"/>
  <c r="BH99"/>
  <c r="BG99"/>
  <c r="BF99"/>
  <c r="T99"/>
  <c r="R99"/>
  <c r="P99"/>
  <c r="BK99"/>
  <c r="J99"/>
  <c r="BE99"/>
  <c r="BI98"/>
  <c r="BH98"/>
  <c r="BG98"/>
  <c r="BF98"/>
  <c r="T98"/>
  <c r="R98"/>
  <c r="P98"/>
  <c r="BK98"/>
  <c r="J98"/>
  <c r="BE98"/>
  <c r="BI97"/>
  <c r="BH97"/>
  <c r="BG97"/>
  <c r="BF97"/>
  <c r="T97"/>
  <c r="R97"/>
  <c r="P97"/>
  <c r="BK97"/>
  <c r="J97"/>
  <c r="BE97"/>
  <c r="BI95"/>
  <c r="BH95"/>
  <c r="BG95"/>
  <c r="BF95"/>
  <c r="T95"/>
  <c r="R95"/>
  <c r="P95"/>
  <c r="BK95"/>
  <c r="J95"/>
  <c r="BE95"/>
  <c r="BI93"/>
  <c r="BH93"/>
  <c r="BG93"/>
  <c r="BF93"/>
  <c r="T93"/>
  <c r="R93"/>
  <c r="P93"/>
  <c r="BK93"/>
  <c r="J93"/>
  <c r="BE93"/>
  <c r="BI92"/>
  <c r="BH92"/>
  <c r="BG92"/>
  <c r="BF92"/>
  <c r="T92"/>
  <c r="R92"/>
  <c r="P92"/>
  <c r="BK92"/>
  <c r="J92"/>
  <c r="BE92"/>
  <c r="BI91"/>
  <c r="F38"/>
  <c i="1" r="BD170"/>
  <c i="66" r="BH91"/>
  <c r="F37"/>
  <c i="1" r="BC170"/>
  <c i="66" r="BG91"/>
  <c r="F36"/>
  <c i="1" r="BB170"/>
  <c i="66" r="BF91"/>
  <c r="J35"/>
  <c i="1" r="AW170"/>
  <c i="66" r="F35"/>
  <c i="1" r="BA170"/>
  <c i="66" r="T91"/>
  <c r="T90"/>
  <c r="T89"/>
  <c r="R91"/>
  <c r="R90"/>
  <c r="R89"/>
  <c r="P91"/>
  <c r="P90"/>
  <c r="P89"/>
  <c i="1" r="AU170"/>
  <c i="66" r="BK91"/>
  <c r="BK90"/>
  <c r="J90"/>
  <c r="BK89"/>
  <c r="J89"/>
  <c r="J64"/>
  <c r="J31"/>
  <c i="1" r="AG170"/>
  <c i="66" r="J91"/>
  <c r="BE91"/>
  <c r="J34"/>
  <c i="1" r="AV170"/>
  <c i="66" r="F34"/>
  <c i="1" r="AZ170"/>
  <c i="66" r="J65"/>
  <c r="F83"/>
  <c r="E81"/>
  <c r="F57"/>
  <c r="E55"/>
  <c r="J40"/>
  <c r="J25"/>
  <c r="E25"/>
  <c r="J85"/>
  <c r="J59"/>
  <c r="J24"/>
  <c r="J22"/>
  <c r="E22"/>
  <c r="F86"/>
  <c r="F60"/>
  <c r="J21"/>
  <c r="J19"/>
  <c r="E19"/>
  <c r="F85"/>
  <c r="F59"/>
  <c r="J18"/>
  <c r="J16"/>
  <c r="J83"/>
  <c r="J57"/>
  <c r="E7"/>
  <c r="E75"/>
  <c r="E49"/>
  <c i="1" r="AY168"/>
  <c r="AX168"/>
  <c i="65" r="BI121"/>
  <c r="BH121"/>
  <c r="BG121"/>
  <c r="BF121"/>
  <c r="T121"/>
  <c r="T120"/>
  <c r="R121"/>
  <c r="R120"/>
  <c r="P121"/>
  <c r="P120"/>
  <c r="BK121"/>
  <c r="BK120"/>
  <c r="J120"/>
  <c r="J121"/>
  <c r="BE121"/>
  <c r="J70"/>
  <c r="BI119"/>
  <c r="BH119"/>
  <c r="BG119"/>
  <c r="BF119"/>
  <c r="T119"/>
  <c r="T118"/>
  <c r="T117"/>
  <c r="R119"/>
  <c r="R118"/>
  <c r="R117"/>
  <c r="P119"/>
  <c r="P118"/>
  <c r="P117"/>
  <c r="BK119"/>
  <c r="BK118"/>
  <c r="J118"/>
  <c r="BK117"/>
  <c r="J117"/>
  <c r="J119"/>
  <c r="BE119"/>
  <c r="J69"/>
  <c r="J68"/>
  <c r="BI116"/>
  <c r="BH116"/>
  <c r="BG116"/>
  <c r="BF116"/>
  <c r="T116"/>
  <c r="T115"/>
  <c r="R116"/>
  <c r="R115"/>
  <c r="P116"/>
  <c r="P115"/>
  <c r="BK116"/>
  <c r="BK115"/>
  <c r="J115"/>
  <c r="J116"/>
  <c r="BE116"/>
  <c r="J67"/>
  <c r="BI114"/>
  <c r="BH114"/>
  <c r="BG114"/>
  <c r="BF114"/>
  <c r="T114"/>
  <c r="R114"/>
  <c r="P114"/>
  <c r="BK114"/>
  <c r="J114"/>
  <c r="BE114"/>
  <c r="BI113"/>
  <c r="BH113"/>
  <c r="BG113"/>
  <c r="BF113"/>
  <c r="T113"/>
  <c r="R113"/>
  <c r="P113"/>
  <c r="BK113"/>
  <c r="J113"/>
  <c r="BE113"/>
  <c r="BI112"/>
  <c r="BH112"/>
  <c r="BG112"/>
  <c r="BF112"/>
  <c r="T112"/>
  <c r="R112"/>
  <c r="P112"/>
  <c r="BK112"/>
  <c r="J112"/>
  <c r="BE112"/>
  <c r="BI111"/>
  <c r="BH111"/>
  <c r="BG111"/>
  <c r="BF111"/>
  <c r="T111"/>
  <c r="T110"/>
  <c r="R111"/>
  <c r="R110"/>
  <c r="P111"/>
  <c r="P110"/>
  <c r="BK111"/>
  <c r="BK110"/>
  <c r="J110"/>
  <c r="J111"/>
  <c r="BE111"/>
  <c r="J66"/>
  <c r="BI109"/>
  <c r="BH109"/>
  <c r="BG109"/>
  <c r="BF109"/>
  <c r="T109"/>
  <c r="T108"/>
  <c r="R109"/>
  <c r="R108"/>
  <c r="P109"/>
  <c r="P108"/>
  <c r="BK109"/>
  <c r="BK108"/>
  <c r="J108"/>
  <c r="J109"/>
  <c r="BE109"/>
  <c r="J65"/>
  <c r="BI107"/>
  <c r="BH107"/>
  <c r="BG107"/>
  <c r="BF107"/>
  <c r="T107"/>
  <c r="R107"/>
  <c r="P107"/>
  <c r="BK107"/>
  <c r="J107"/>
  <c r="BE107"/>
  <c r="BI106"/>
  <c r="BH106"/>
  <c r="BG106"/>
  <c r="BF106"/>
  <c r="T106"/>
  <c r="T105"/>
  <c r="R106"/>
  <c r="R105"/>
  <c r="P106"/>
  <c r="P105"/>
  <c r="BK106"/>
  <c r="BK105"/>
  <c r="J105"/>
  <c r="J106"/>
  <c r="BE106"/>
  <c r="J64"/>
  <c r="BI104"/>
  <c r="BH104"/>
  <c r="BG104"/>
  <c r="BF104"/>
  <c r="T104"/>
  <c r="R104"/>
  <c r="P104"/>
  <c r="BK104"/>
  <c r="J104"/>
  <c r="BE104"/>
  <c r="BI103"/>
  <c r="BH103"/>
  <c r="BG103"/>
  <c r="BF103"/>
  <c r="T103"/>
  <c r="T102"/>
  <c r="R103"/>
  <c r="R102"/>
  <c r="P103"/>
  <c r="P102"/>
  <c r="BK103"/>
  <c r="BK102"/>
  <c r="J102"/>
  <c r="J103"/>
  <c r="BE103"/>
  <c r="J63"/>
  <c r="BI101"/>
  <c r="BH101"/>
  <c r="BG101"/>
  <c r="BF101"/>
  <c r="T101"/>
  <c r="R101"/>
  <c r="P101"/>
  <c r="BK101"/>
  <c r="J101"/>
  <c r="BE101"/>
  <c r="BI100"/>
  <c r="BH100"/>
  <c r="BG100"/>
  <c r="BF100"/>
  <c r="T100"/>
  <c r="R100"/>
  <c r="P100"/>
  <c r="BK100"/>
  <c r="J100"/>
  <c r="BE100"/>
  <c r="BI99"/>
  <c r="BH99"/>
  <c r="BG99"/>
  <c r="BF99"/>
  <c r="T99"/>
  <c r="R99"/>
  <c r="P99"/>
  <c r="BK99"/>
  <c r="J99"/>
  <c r="BE99"/>
  <c r="BI98"/>
  <c r="BH98"/>
  <c r="BG98"/>
  <c r="BF98"/>
  <c r="T98"/>
  <c r="R98"/>
  <c r="P98"/>
  <c r="BK98"/>
  <c r="J98"/>
  <c r="BE98"/>
  <c r="BI97"/>
  <c r="BH97"/>
  <c r="BG97"/>
  <c r="BF97"/>
  <c r="T97"/>
  <c r="R97"/>
  <c r="P97"/>
  <c r="BK97"/>
  <c r="J97"/>
  <c r="BE97"/>
  <c r="BI96"/>
  <c r="BH96"/>
  <c r="BG96"/>
  <c r="BF96"/>
  <c r="T96"/>
  <c r="R96"/>
  <c r="P96"/>
  <c r="BK96"/>
  <c r="J96"/>
  <c r="BE96"/>
  <c r="BI95"/>
  <c r="F36"/>
  <c i="1" r="BD168"/>
  <c i="65" r="BH95"/>
  <c r="F35"/>
  <c i="1" r="BC168"/>
  <c i="65" r="BG95"/>
  <c r="F34"/>
  <c i="1" r="BB168"/>
  <c i="65" r="BF95"/>
  <c r="J33"/>
  <c i="1" r="AW168"/>
  <c i="65" r="F33"/>
  <c i="1" r="BA168"/>
  <c i="65" r="T95"/>
  <c r="T94"/>
  <c r="T93"/>
  <c r="T92"/>
  <c r="R95"/>
  <c r="R94"/>
  <c r="R93"/>
  <c r="R92"/>
  <c r="P95"/>
  <c r="P94"/>
  <c r="P93"/>
  <c r="P92"/>
  <c i="1" r="AU168"/>
  <c i="65" r="BK95"/>
  <c r="BK94"/>
  <c r="J94"/>
  <c r="BK93"/>
  <c r="J93"/>
  <c r="BK92"/>
  <c r="J92"/>
  <c r="J60"/>
  <c r="J29"/>
  <c i="1" r="AG168"/>
  <c i="65" r="J95"/>
  <c r="BE95"/>
  <c r="J32"/>
  <c i="1" r="AV168"/>
  <c i="65" r="F32"/>
  <c i="1" r="AZ168"/>
  <c i="65" r="J62"/>
  <c r="J61"/>
  <c r="F86"/>
  <c r="E84"/>
  <c r="F53"/>
  <c r="E51"/>
  <c r="J38"/>
  <c r="J23"/>
  <c r="E23"/>
  <c r="J88"/>
  <c r="J55"/>
  <c r="J22"/>
  <c r="J20"/>
  <c r="E20"/>
  <c r="F89"/>
  <c r="F56"/>
  <c r="J19"/>
  <c r="J17"/>
  <c r="E17"/>
  <c r="F88"/>
  <c r="F55"/>
  <c r="J16"/>
  <c r="J14"/>
  <c r="J86"/>
  <c r="J53"/>
  <c r="E7"/>
  <c r="E80"/>
  <c r="E47"/>
  <c i="1" r="AY166"/>
  <c r="AX166"/>
  <c i="64" r="BI96"/>
  <c r="BH96"/>
  <c r="BG96"/>
  <c r="BF96"/>
  <c r="T96"/>
  <c r="T95"/>
  <c r="R96"/>
  <c r="R95"/>
  <c r="P96"/>
  <c r="P95"/>
  <c r="BK96"/>
  <c r="BK95"/>
  <c r="J95"/>
  <c r="J96"/>
  <c r="BE96"/>
  <c r="J67"/>
  <c r="BI94"/>
  <c r="F38"/>
  <c i="1" r="BD166"/>
  <c i="64" r="BH94"/>
  <c r="F37"/>
  <c i="1" r="BC166"/>
  <c i="64" r="BG94"/>
  <c r="F36"/>
  <c i="1" r="BB166"/>
  <c i="64" r="BF94"/>
  <c r="J35"/>
  <c i="1" r="AW166"/>
  <c i="64" r="F35"/>
  <c i="1" r="BA166"/>
  <c i="64" r="T94"/>
  <c r="T93"/>
  <c r="T92"/>
  <c r="T91"/>
  <c r="R94"/>
  <c r="R93"/>
  <c r="R92"/>
  <c r="R91"/>
  <c r="P94"/>
  <c r="P93"/>
  <c r="P92"/>
  <c r="P91"/>
  <c i="1" r="AU166"/>
  <c i="64" r="BK94"/>
  <c r="BK93"/>
  <c r="J93"/>
  <c r="BK92"/>
  <c r="J92"/>
  <c r="BK91"/>
  <c r="J91"/>
  <c r="J64"/>
  <c r="J31"/>
  <c i="1" r="AG166"/>
  <c i="64" r="J94"/>
  <c r="BE94"/>
  <c r="J34"/>
  <c i="1" r="AV166"/>
  <c i="64" r="F34"/>
  <c i="1" r="AZ166"/>
  <c i="64" r="J66"/>
  <c r="J65"/>
  <c r="F85"/>
  <c r="E83"/>
  <c r="F57"/>
  <c r="E55"/>
  <c r="J40"/>
  <c r="J25"/>
  <c r="E25"/>
  <c r="J87"/>
  <c r="J59"/>
  <c r="J24"/>
  <c r="J22"/>
  <c r="E22"/>
  <c r="F88"/>
  <c r="F60"/>
  <c r="J21"/>
  <c r="J19"/>
  <c r="E19"/>
  <c r="F87"/>
  <c r="F59"/>
  <c r="J18"/>
  <c r="J16"/>
  <c r="J85"/>
  <c r="J57"/>
  <c r="E7"/>
  <c r="E77"/>
  <c r="E49"/>
  <c i="1" r="AY165"/>
  <c r="AX165"/>
  <c i="63" r="BI100"/>
  <c r="BH100"/>
  <c r="BG100"/>
  <c r="BF100"/>
  <c r="T100"/>
  <c r="T99"/>
  <c r="T98"/>
  <c r="R100"/>
  <c r="R99"/>
  <c r="R98"/>
  <c r="P100"/>
  <c r="P99"/>
  <c r="P98"/>
  <c r="BK100"/>
  <c r="BK99"/>
  <c r="J99"/>
  <c r="BK98"/>
  <c r="J98"/>
  <c r="J100"/>
  <c r="BE100"/>
  <c r="J68"/>
  <c r="J67"/>
  <c r="BI97"/>
  <c r="BH97"/>
  <c r="BG97"/>
  <c r="BF97"/>
  <c r="T97"/>
  <c r="R97"/>
  <c r="P97"/>
  <c r="BK97"/>
  <c r="J97"/>
  <c r="BE97"/>
  <c r="BI95"/>
  <c r="F38"/>
  <c i="1" r="BD165"/>
  <c i="63" r="BH95"/>
  <c r="F37"/>
  <c i="1" r="BC165"/>
  <c i="63" r="BG95"/>
  <c r="F36"/>
  <c i="1" r="BB165"/>
  <c i="63" r="BF95"/>
  <c r="J35"/>
  <c i="1" r="AW165"/>
  <c i="63" r="F35"/>
  <c i="1" r="BA165"/>
  <c i="63" r="T95"/>
  <c r="T94"/>
  <c r="T93"/>
  <c r="T92"/>
  <c r="R95"/>
  <c r="R94"/>
  <c r="R93"/>
  <c r="R92"/>
  <c r="P95"/>
  <c r="P94"/>
  <c r="P93"/>
  <c r="P92"/>
  <c i="1" r="AU165"/>
  <c i="63" r="BK95"/>
  <c r="BK94"/>
  <c r="J94"/>
  <c r="BK93"/>
  <c r="J93"/>
  <c r="BK92"/>
  <c r="J92"/>
  <c r="J64"/>
  <c r="J31"/>
  <c i="1" r="AG165"/>
  <c i="63" r="J95"/>
  <c r="BE95"/>
  <c r="J34"/>
  <c i="1" r="AV165"/>
  <c i="63" r="F34"/>
  <c i="1" r="AZ165"/>
  <c i="63" r="J66"/>
  <c r="J65"/>
  <c r="F86"/>
  <c r="E84"/>
  <c r="F57"/>
  <c r="E55"/>
  <c r="J40"/>
  <c r="J25"/>
  <c r="E25"/>
  <c r="J88"/>
  <c r="J59"/>
  <c r="J24"/>
  <c r="J22"/>
  <c r="E22"/>
  <c r="F89"/>
  <c r="F60"/>
  <c r="J21"/>
  <c r="J19"/>
  <c r="E19"/>
  <c r="F88"/>
  <c r="F59"/>
  <c r="J18"/>
  <c r="J16"/>
  <c r="J86"/>
  <c r="J57"/>
  <c r="E7"/>
  <c r="E78"/>
  <c r="E49"/>
  <c i="1" r="AY164"/>
  <c r="AX164"/>
  <c i="62" r="BI104"/>
  <c r="BH104"/>
  <c r="BG104"/>
  <c r="BF104"/>
  <c r="T104"/>
  <c r="R104"/>
  <c r="P104"/>
  <c r="BK104"/>
  <c r="J104"/>
  <c r="BE104"/>
  <c r="BI103"/>
  <c r="BH103"/>
  <c r="BG103"/>
  <c r="BF103"/>
  <c r="T103"/>
  <c r="R103"/>
  <c r="P103"/>
  <c r="BK103"/>
  <c r="J103"/>
  <c r="BE103"/>
  <c r="BI101"/>
  <c r="BH101"/>
  <c r="BG101"/>
  <c r="BF101"/>
  <c r="T101"/>
  <c r="R101"/>
  <c r="P101"/>
  <c r="BK101"/>
  <c r="J101"/>
  <c r="BE101"/>
  <c r="BI99"/>
  <c r="BH99"/>
  <c r="BG99"/>
  <c r="BF99"/>
  <c r="T99"/>
  <c r="R99"/>
  <c r="P99"/>
  <c r="BK99"/>
  <c r="J99"/>
  <c r="BE99"/>
  <c r="BI98"/>
  <c r="BH98"/>
  <c r="BG98"/>
  <c r="BF98"/>
  <c r="T98"/>
  <c r="R98"/>
  <c r="P98"/>
  <c r="BK98"/>
  <c r="J98"/>
  <c r="BE98"/>
  <c r="BI96"/>
  <c r="BH96"/>
  <c r="BG96"/>
  <c r="BF96"/>
  <c r="T96"/>
  <c r="R96"/>
  <c r="P96"/>
  <c r="BK96"/>
  <c r="J96"/>
  <c r="BE96"/>
  <c r="BI95"/>
  <c r="BH95"/>
  <c r="BG95"/>
  <c r="BF95"/>
  <c r="T95"/>
  <c r="R95"/>
  <c r="P95"/>
  <c r="BK95"/>
  <c r="J95"/>
  <c r="BE95"/>
  <c r="BI93"/>
  <c r="BH93"/>
  <c r="BG93"/>
  <c r="BF93"/>
  <c r="T93"/>
  <c r="R93"/>
  <c r="P93"/>
  <c r="BK93"/>
  <c r="J93"/>
  <c r="BE93"/>
  <c r="BI92"/>
  <c r="BH92"/>
  <c r="BG92"/>
  <c r="BF92"/>
  <c r="T92"/>
  <c r="R92"/>
  <c r="P92"/>
  <c r="BK92"/>
  <c r="J92"/>
  <c r="BE92"/>
  <c r="BI91"/>
  <c r="F38"/>
  <c i="1" r="BD164"/>
  <c i="62" r="BH91"/>
  <c r="F37"/>
  <c i="1" r="BC164"/>
  <c i="62" r="BG91"/>
  <c r="F36"/>
  <c i="1" r="BB164"/>
  <c i="62" r="BF91"/>
  <c r="J35"/>
  <c i="1" r="AW164"/>
  <c i="62" r="F35"/>
  <c i="1" r="BA164"/>
  <c i="62" r="T91"/>
  <c r="T90"/>
  <c r="T89"/>
  <c r="R91"/>
  <c r="R90"/>
  <c r="R89"/>
  <c r="P91"/>
  <c r="P90"/>
  <c r="P89"/>
  <c i="1" r="AU164"/>
  <c i="62" r="BK91"/>
  <c r="BK90"/>
  <c r="J90"/>
  <c r="BK89"/>
  <c r="J89"/>
  <c r="J64"/>
  <c r="J31"/>
  <c i="1" r="AG164"/>
  <c i="62" r="J91"/>
  <c r="BE91"/>
  <c r="J34"/>
  <c i="1" r="AV164"/>
  <c i="62" r="F34"/>
  <c i="1" r="AZ164"/>
  <c i="62" r="J65"/>
  <c r="F83"/>
  <c r="E81"/>
  <c r="F57"/>
  <c r="E55"/>
  <c r="J40"/>
  <c r="J25"/>
  <c r="E25"/>
  <c r="J85"/>
  <c r="J59"/>
  <c r="J24"/>
  <c r="J22"/>
  <c r="E22"/>
  <c r="F86"/>
  <c r="F60"/>
  <c r="J21"/>
  <c r="J19"/>
  <c r="E19"/>
  <c r="F85"/>
  <c r="F59"/>
  <c r="J18"/>
  <c r="J16"/>
  <c r="J83"/>
  <c r="J57"/>
  <c r="E7"/>
  <c r="E75"/>
  <c r="E49"/>
  <c i="1" r="AY161"/>
  <c r="AX161"/>
  <c i="61" r="BI93"/>
  <c r="F38"/>
  <c i="1" r="BD161"/>
  <c i="61" r="BH93"/>
  <c r="F37"/>
  <c i="1" r="BC161"/>
  <c i="61" r="BG93"/>
  <c r="F36"/>
  <c i="1" r="BB161"/>
  <c i="61" r="BF93"/>
  <c r="J35"/>
  <c i="1" r="AW161"/>
  <c i="61" r="F35"/>
  <c i="1" r="BA161"/>
  <c i="61" r="T93"/>
  <c r="T92"/>
  <c r="T91"/>
  <c r="T90"/>
  <c r="R93"/>
  <c r="R92"/>
  <c r="R91"/>
  <c r="R90"/>
  <c r="P93"/>
  <c r="P92"/>
  <c r="P91"/>
  <c r="P90"/>
  <c i="1" r="AU161"/>
  <c i="61" r="BK93"/>
  <c r="BK92"/>
  <c r="J92"/>
  <c r="BK91"/>
  <c r="J91"/>
  <c r="BK90"/>
  <c r="J90"/>
  <c r="J64"/>
  <c r="J31"/>
  <c i="1" r="AG161"/>
  <c i="61" r="J93"/>
  <c r="BE93"/>
  <c r="J34"/>
  <c i="1" r="AV161"/>
  <c i="61" r="F34"/>
  <c i="1" r="AZ161"/>
  <c i="61" r="J66"/>
  <c r="J65"/>
  <c r="F84"/>
  <c r="E82"/>
  <c r="F57"/>
  <c r="E55"/>
  <c r="J40"/>
  <c r="J25"/>
  <c r="E25"/>
  <c r="J86"/>
  <c r="J59"/>
  <c r="J24"/>
  <c r="J22"/>
  <c r="E22"/>
  <c r="F87"/>
  <c r="F60"/>
  <c r="J21"/>
  <c r="J19"/>
  <c r="E19"/>
  <c r="F86"/>
  <c r="F59"/>
  <c r="J18"/>
  <c r="J16"/>
  <c r="J84"/>
  <c r="J57"/>
  <c r="E7"/>
  <c r="E76"/>
  <c r="E49"/>
  <c i="1" r="AY160"/>
  <c r="AX160"/>
  <c i="60" r="BI96"/>
  <c r="BH96"/>
  <c r="BG96"/>
  <c r="BF96"/>
  <c r="T96"/>
  <c r="R96"/>
  <c r="P96"/>
  <c r="BK96"/>
  <c r="J96"/>
  <c r="BE96"/>
  <c r="BI95"/>
  <c r="BH95"/>
  <c r="BG95"/>
  <c r="BF95"/>
  <c r="T95"/>
  <c r="R95"/>
  <c r="P95"/>
  <c r="BK95"/>
  <c r="J95"/>
  <c r="BE95"/>
  <c r="BI93"/>
  <c r="BH93"/>
  <c r="BG93"/>
  <c r="BF93"/>
  <c r="T93"/>
  <c r="R93"/>
  <c r="P93"/>
  <c r="BK93"/>
  <c r="J93"/>
  <c r="BE93"/>
  <c r="BI92"/>
  <c r="BH92"/>
  <c r="BG92"/>
  <c r="BF92"/>
  <c r="T92"/>
  <c r="R92"/>
  <c r="P92"/>
  <c r="BK92"/>
  <c r="J92"/>
  <c r="BE92"/>
  <c r="BI91"/>
  <c r="F38"/>
  <c i="1" r="BD160"/>
  <c i="60" r="BH91"/>
  <c r="F37"/>
  <c i="1" r="BC160"/>
  <c i="60" r="BG91"/>
  <c r="F36"/>
  <c i="1" r="BB160"/>
  <c i="60" r="BF91"/>
  <c r="J35"/>
  <c i="1" r="AW160"/>
  <c i="60" r="F35"/>
  <c i="1" r="BA160"/>
  <c i="60" r="T91"/>
  <c r="T90"/>
  <c r="T89"/>
  <c r="R91"/>
  <c r="R90"/>
  <c r="R89"/>
  <c r="P91"/>
  <c r="P90"/>
  <c r="P89"/>
  <c i="1" r="AU160"/>
  <c i="60" r="BK91"/>
  <c r="BK90"/>
  <c r="J90"/>
  <c r="BK89"/>
  <c r="J89"/>
  <c r="J64"/>
  <c r="J31"/>
  <c i="1" r="AG160"/>
  <c i="60" r="J91"/>
  <c r="BE91"/>
  <c r="J34"/>
  <c i="1" r="AV160"/>
  <c i="60" r="F34"/>
  <c i="1" r="AZ160"/>
  <c i="60" r="J65"/>
  <c r="F83"/>
  <c r="E81"/>
  <c r="F57"/>
  <c r="E55"/>
  <c r="J40"/>
  <c r="J25"/>
  <c r="E25"/>
  <c r="J85"/>
  <c r="J59"/>
  <c r="J24"/>
  <c r="J22"/>
  <c r="E22"/>
  <c r="F86"/>
  <c r="F60"/>
  <c r="J21"/>
  <c r="J19"/>
  <c r="E19"/>
  <c r="F85"/>
  <c r="F59"/>
  <c r="J18"/>
  <c r="J16"/>
  <c r="J83"/>
  <c r="J57"/>
  <c r="E7"/>
  <c r="E75"/>
  <c r="E49"/>
  <c i="1" r="AY157"/>
  <c r="AX157"/>
  <c i="59" r="BI93"/>
  <c r="F38"/>
  <c i="1" r="BD157"/>
  <c i="59" r="BH93"/>
  <c r="F37"/>
  <c i="1" r="BC157"/>
  <c i="59" r="BG93"/>
  <c r="F36"/>
  <c i="1" r="BB157"/>
  <c i="59" r="BF93"/>
  <c r="J35"/>
  <c i="1" r="AW157"/>
  <c i="59" r="F35"/>
  <c i="1" r="BA157"/>
  <c i="59" r="T93"/>
  <c r="T92"/>
  <c r="T91"/>
  <c r="T90"/>
  <c r="R93"/>
  <c r="R92"/>
  <c r="R91"/>
  <c r="R90"/>
  <c r="P93"/>
  <c r="P92"/>
  <c r="P91"/>
  <c r="P90"/>
  <c i="1" r="AU157"/>
  <c i="59" r="BK93"/>
  <c r="BK92"/>
  <c r="J92"/>
  <c r="BK91"/>
  <c r="J91"/>
  <c r="BK90"/>
  <c r="J90"/>
  <c r="J64"/>
  <c r="J31"/>
  <c i="1" r="AG157"/>
  <c i="59" r="J93"/>
  <c r="BE93"/>
  <c r="J34"/>
  <c i="1" r="AV157"/>
  <c i="59" r="F34"/>
  <c i="1" r="AZ157"/>
  <c i="59" r="J66"/>
  <c r="J65"/>
  <c r="F84"/>
  <c r="E82"/>
  <c r="F57"/>
  <c r="E55"/>
  <c r="J40"/>
  <c r="J25"/>
  <c r="E25"/>
  <c r="J86"/>
  <c r="J59"/>
  <c r="J24"/>
  <c r="J22"/>
  <c r="E22"/>
  <c r="F87"/>
  <c r="F60"/>
  <c r="J21"/>
  <c r="J19"/>
  <c r="E19"/>
  <c r="F86"/>
  <c r="F59"/>
  <c r="J18"/>
  <c r="J16"/>
  <c r="J84"/>
  <c r="J57"/>
  <c r="E7"/>
  <c r="E76"/>
  <c r="E49"/>
  <c i="1" r="AY156"/>
  <c r="AX156"/>
  <c i="58" r="BI141"/>
  <c r="BH141"/>
  <c r="BG141"/>
  <c r="BF141"/>
  <c r="T141"/>
  <c r="R141"/>
  <c r="P141"/>
  <c r="BK141"/>
  <c r="J141"/>
  <c r="BE141"/>
  <c r="BI140"/>
  <c r="BH140"/>
  <c r="BG140"/>
  <c r="BF140"/>
  <c r="T140"/>
  <c r="T139"/>
  <c r="R140"/>
  <c r="R139"/>
  <c r="P140"/>
  <c r="P139"/>
  <c r="BK140"/>
  <c r="BK139"/>
  <c r="J139"/>
  <c r="J140"/>
  <c r="BE140"/>
  <c r="J73"/>
  <c r="BI138"/>
  <c r="BH138"/>
  <c r="BG138"/>
  <c r="BF138"/>
  <c r="T138"/>
  <c r="R138"/>
  <c r="P138"/>
  <c r="BK138"/>
  <c r="J138"/>
  <c r="BE138"/>
  <c r="BI137"/>
  <c r="BH137"/>
  <c r="BG137"/>
  <c r="BF137"/>
  <c r="T137"/>
  <c r="R137"/>
  <c r="P137"/>
  <c r="BK137"/>
  <c r="J137"/>
  <c r="BE137"/>
  <c r="BI134"/>
  <c r="BH134"/>
  <c r="BG134"/>
  <c r="BF134"/>
  <c r="T134"/>
  <c r="R134"/>
  <c r="P134"/>
  <c r="BK134"/>
  <c r="J134"/>
  <c r="BE134"/>
  <c r="BI132"/>
  <c r="BH132"/>
  <c r="BG132"/>
  <c r="BF132"/>
  <c r="T132"/>
  <c r="R132"/>
  <c r="P132"/>
  <c r="BK132"/>
  <c r="J132"/>
  <c r="BE132"/>
  <c r="BI130"/>
  <c r="BH130"/>
  <c r="BG130"/>
  <c r="BF130"/>
  <c r="T130"/>
  <c r="T129"/>
  <c r="R130"/>
  <c r="R129"/>
  <c r="P130"/>
  <c r="P129"/>
  <c r="BK130"/>
  <c r="BK129"/>
  <c r="J129"/>
  <c r="J130"/>
  <c r="BE130"/>
  <c r="J72"/>
  <c r="BI127"/>
  <c r="BH127"/>
  <c r="BG127"/>
  <c r="BF127"/>
  <c r="T127"/>
  <c r="R127"/>
  <c r="P127"/>
  <c r="BK127"/>
  <c r="J127"/>
  <c r="BE127"/>
  <c r="BI126"/>
  <c r="BH126"/>
  <c r="BG126"/>
  <c r="BF126"/>
  <c r="T126"/>
  <c r="R126"/>
  <c r="P126"/>
  <c r="BK126"/>
  <c r="J126"/>
  <c r="BE126"/>
  <c r="BI123"/>
  <c r="BH123"/>
  <c r="BG123"/>
  <c r="BF123"/>
  <c r="T123"/>
  <c r="R123"/>
  <c r="P123"/>
  <c r="BK123"/>
  <c r="J123"/>
  <c r="BE123"/>
  <c r="BI122"/>
  <c r="BH122"/>
  <c r="BG122"/>
  <c r="BF122"/>
  <c r="T122"/>
  <c r="T121"/>
  <c r="R122"/>
  <c r="R121"/>
  <c r="P122"/>
  <c r="P121"/>
  <c r="BK122"/>
  <c r="BK121"/>
  <c r="J121"/>
  <c r="J122"/>
  <c r="BE122"/>
  <c r="J71"/>
  <c r="BI120"/>
  <c r="BH120"/>
  <c r="BG120"/>
  <c r="BF120"/>
  <c r="T120"/>
  <c r="T119"/>
  <c r="T118"/>
  <c r="R120"/>
  <c r="R119"/>
  <c r="R118"/>
  <c r="P120"/>
  <c r="P119"/>
  <c r="P118"/>
  <c r="BK120"/>
  <c r="BK119"/>
  <c r="J119"/>
  <c r="BK118"/>
  <c r="J118"/>
  <c r="J120"/>
  <c r="BE120"/>
  <c r="J70"/>
  <c r="J69"/>
  <c r="BI116"/>
  <c r="BH116"/>
  <c r="BG116"/>
  <c r="BF116"/>
  <c r="T116"/>
  <c r="T115"/>
  <c r="R116"/>
  <c r="R115"/>
  <c r="P116"/>
  <c r="P115"/>
  <c r="BK116"/>
  <c r="BK115"/>
  <c r="J115"/>
  <c r="J116"/>
  <c r="BE116"/>
  <c r="J68"/>
  <c r="BI111"/>
  <c r="BH111"/>
  <c r="BG111"/>
  <c r="BF111"/>
  <c r="T111"/>
  <c r="R111"/>
  <c r="P111"/>
  <c r="BK111"/>
  <c r="J111"/>
  <c r="BE111"/>
  <c r="BI109"/>
  <c r="BH109"/>
  <c r="BG109"/>
  <c r="BF109"/>
  <c r="T109"/>
  <c r="T108"/>
  <c r="R109"/>
  <c r="R108"/>
  <c r="P109"/>
  <c r="P108"/>
  <c r="BK109"/>
  <c r="BK108"/>
  <c r="J108"/>
  <c r="J109"/>
  <c r="BE109"/>
  <c r="J67"/>
  <c r="BI107"/>
  <c r="BH107"/>
  <c r="BG107"/>
  <c r="BF107"/>
  <c r="T107"/>
  <c r="R107"/>
  <c r="P107"/>
  <c r="BK107"/>
  <c r="J107"/>
  <c r="BE107"/>
  <c r="BI104"/>
  <c r="BH104"/>
  <c r="BG104"/>
  <c r="BF104"/>
  <c r="T104"/>
  <c r="R104"/>
  <c r="P104"/>
  <c r="BK104"/>
  <c r="J104"/>
  <c r="BE104"/>
  <c r="BI103"/>
  <c r="BH103"/>
  <c r="BG103"/>
  <c r="BF103"/>
  <c r="T103"/>
  <c r="R103"/>
  <c r="P103"/>
  <c r="BK103"/>
  <c r="J103"/>
  <c r="BE103"/>
  <c r="BI101"/>
  <c r="BH101"/>
  <c r="BG101"/>
  <c r="BF101"/>
  <c r="T101"/>
  <c r="R101"/>
  <c r="P101"/>
  <c r="BK101"/>
  <c r="J101"/>
  <c r="BE101"/>
  <c r="BI100"/>
  <c r="F38"/>
  <c i="1" r="BD156"/>
  <c i="58" r="BH100"/>
  <c r="F37"/>
  <c i="1" r="BC156"/>
  <c i="58" r="BG100"/>
  <c r="F36"/>
  <c i="1" r="BB156"/>
  <c i="58" r="BF100"/>
  <c r="J35"/>
  <c i="1" r="AW156"/>
  <c i="58" r="F35"/>
  <c i="1" r="BA156"/>
  <c i="58" r="T100"/>
  <c r="T99"/>
  <c r="T98"/>
  <c r="T97"/>
  <c r="R100"/>
  <c r="R99"/>
  <c r="R98"/>
  <c r="R97"/>
  <c r="P100"/>
  <c r="P99"/>
  <c r="P98"/>
  <c r="P97"/>
  <c i="1" r="AU156"/>
  <c i="58" r="BK100"/>
  <c r="BK99"/>
  <c r="J99"/>
  <c r="BK98"/>
  <c r="J98"/>
  <c r="BK97"/>
  <c r="J97"/>
  <c r="J64"/>
  <c r="J31"/>
  <c i="1" r="AG156"/>
  <c i="58" r="J100"/>
  <c r="BE100"/>
  <c r="J34"/>
  <c i="1" r="AV156"/>
  <c i="58" r="F34"/>
  <c i="1" r="AZ156"/>
  <c i="58" r="J66"/>
  <c r="J65"/>
  <c r="F91"/>
  <c r="E89"/>
  <c r="F57"/>
  <c r="E55"/>
  <c r="J40"/>
  <c r="J25"/>
  <c r="E25"/>
  <c r="J93"/>
  <c r="J59"/>
  <c r="J24"/>
  <c r="J22"/>
  <c r="E22"/>
  <c r="F94"/>
  <c r="F60"/>
  <c r="J21"/>
  <c r="J19"/>
  <c r="E19"/>
  <c r="F93"/>
  <c r="F59"/>
  <c r="J18"/>
  <c r="J16"/>
  <c r="J91"/>
  <c r="J57"/>
  <c r="E7"/>
  <c r="E83"/>
  <c r="E49"/>
  <c i="1" r="AY154"/>
  <c r="AX154"/>
  <c i="57" r="BI93"/>
  <c r="F38"/>
  <c i="1" r="BD154"/>
  <c i="57" r="BH93"/>
  <c r="F37"/>
  <c i="1" r="BC154"/>
  <c i="57" r="BG93"/>
  <c r="F36"/>
  <c i="1" r="BB154"/>
  <c i="57" r="BF93"/>
  <c r="J35"/>
  <c i="1" r="AW154"/>
  <c i="57" r="F35"/>
  <c i="1" r="BA154"/>
  <c i="57" r="T93"/>
  <c r="T92"/>
  <c r="T91"/>
  <c r="T90"/>
  <c r="R93"/>
  <c r="R92"/>
  <c r="R91"/>
  <c r="R90"/>
  <c r="P93"/>
  <c r="P92"/>
  <c r="P91"/>
  <c r="P90"/>
  <c i="1" r="AU154"/>
  <c i="57" r="BK93"/>
  <c r="BK92"/>
  <c r="J92"/>
  <c r="BK91"/>
  <c r="J91"/>
  <c r="BK90"/>
  <c r="J90"/>
  <c r="J64"/>
  <c r="J31"/>
  <c i="1" r="AG154"/>
  <c i="57" r="J93"/>
  <c r="BE93"/>
  <c r="J34"/>
  <c i="1" r="AV154"/>
  <c i="57" r="F34"/>
  <c i="1" r="AZ154"/>
  <c i="57" r="J66"/>
  <c r="J65"/>
  <c r="F84"/>
  <c r="E82"/>
  <c r="F57"/>
  <c r="E55"/>
  <c r="J40"/>
  <c r="J25"/>
  <c r="E25"/>
  <c r="J86"/>
  <c r="J59"/>
  <c r="J24"/>
  <c r="J22"/>
  <c r="E22"/>
  <c r="F87"/>
  <c r="F60"/>
  <c r="J21"/>
  <c r="J19"/>
  <c r="E19"/>
  <c r="F86"/>
  <c r="F59"/>
  <c r="J18"/>
  <c r="J16"/>
  <c r="J84"/>
  <c r="J57"/>
  <c r="E7"/>
  <c r="E76"/>
  <c r="E49"/>
  <c i="1" r="AY153"/>
  <c r="AX153"/>
  <c i="56" r="BI93"/>
  <c r="BH93"/>
  <c r="BG93"/>
  <c r="BF93"/>
  <c r="T93"/>
  <c r="R93"/>
  <c r="P93"/>
  <c r="BK93"/>
  <c r="J93"/>
  <c r="BE93"/>
  <c r="BI92"/>
  <c r="BH92"/>
  <c r="BG92"/>
  <c r="BF92"/>
  <c r="T92"/>
  <c r="R92"/>
  <c r="P92"/>
  <c r="BK92"/>
  <c r="J92"/>
  <c r="BE92"/>
  <c r="BI91"/>
  <c r="F38"/>
  <c i="1" r="BD153"/>
  <c i="56" r="BH91"/>
  <c r="F37"/>
  <c i="1" r="BC153"/>
  <c i="56" r="BG91"/>
  <c r="F36"/>
  <c i="1" r="BB153"/>
  <c i="56" r="BF91"/>
  <c r="J35"/>
  <c i="1" r="AW153"/>
  <c i="56" r="F35"/>
  <c i="1" r="BA153"/>
  <c i="56" r="T91"/>
  <c r="T90"/>
  <c r="T89"/>
  <c r="R91"/>
  <c r="R90"/>
  <c r="R89"/>
  <c r="P91"/>
  <c r="P90"/>
  <c r="P89"/>
  <c i="1" r="AU153"/>
  <c i="56" r="BK91"/>
  <c r="BK90"/>
  <c r="J90"/>
  <c r="BK89"/>
  <c r="J89"/>
  <c r="J64"/>
  <c r="J31"/>
  <c i="1" r="AG153"/>
  <c i="56" r="J91"/>
  <c r="BE91"/>
  <c r="J34"/>
  <c i="1" r="AV153"/>
  <c i="56" r="F34"/>
  <c i="1" r="AZ153"/>
  <c i="56" r="J65"/>
  <c r="F83"/>
  <c r="E81"/>
  <c r="F57"/>
  <c r="E55"/>
  <c r="J40"/>
  <c r="J25"/>
  <c r="E25"/>
  <c r="J85"/>
  <c r="J59"/>
  <c r="J24"/>
  <c r="J22"/>
  <c r="E22"/>
  <c r="F86"/>
  <c r="F60"/>
  <c r="J21"/>
  <c r="J19"/>
  <c r="E19"/>
  <c r="F85"/>
  <c r="F59"/>
  <c r="J18"/>
  <c r="J16"/>
  <c r="J83"/>
  <c r="J57"/>
  <c r="E7"/>
  <c r="E75"/>
  <c r="E49"/>
  <c i="1" r="AY150"/>
  <c r="AX150"/>
  <c i="55" r="BI93"/>
  <c r="F38"/>
  <c i="1" r="BD150"/>
  <c i="55" r="BH93"/>
  <c r="F37"/>
  <c i="1" r="BC150"/>
  <c i="55" r="BG93"/>
  <c r="F36"/>
  <c i="1" r="BB150"/>
  <c i="55" r="BF93"/>
  <c r="J35"/>
  <c i="1" r="AW150"/>
  <c i="55" r="F35"/>
  <c i="1" r="BA150"/>
  <c i="55" r="T93"/>
  <c r="T92"/>
  <c r="T91"/>
  <c r="T90"/>
  <c r="R93"/>
  <c r="R92"/>
  <c r="R91"/>
  <c r="R90"/>
  <c r="P93"/>
  <c r="P92"/>
  <c r="P91"/>
  <c r="P90"/>
  <c i="1" r="AU150"/>
  <c i="55" r="BK93"/>
  <c r="BK92"/>
  <c r="J92"/>
  <c r="BK91"/>
  <c r="J91"/>
  <c r="BK90"/>
  <c r="J90"/>
  <c r="J64"/>
  <c r="J31"/>
  <c i="1" r="AG150"/>
  <c i="55" r="J93"/>
  <c r="BE93"/>
  <c r="J34"/>
  <c i="1" r="AV150"/>
  <c i="55" r="F34"/>
  <c i="1" r="AZ150"/>
  <c i="55" r="J66"/>
  <c r="J65"/>
  <c r="F84"/>
  <c r="E82"/>
  <c r="F57"/>
  <c r="E55"/>
  <c r="J40"/>
  <c r="J25"/>
  <c r="E25"/>
  <c r="J86"/>
  <c r="J59"/>
  <c r="J24"/>
  <c r="J22"/>
  <c r="E22"/>
  <c r="F87"/>
  <c r="F60"/>
  <c r="J21"/>
  <c r="J19"/>
  <c r="E19"/>
  <c r="F86"/>
  <c r="F59"/>
  <c r="J18"/>
  <c r="J16"/>
  <c r="J84"/>
  <c r="J57"/>
  <c r="E7"/>
  <c r="E76"/>
  <c r="E49"/>
  <c i="1" r="AY149"/>
  <c r="AX149"/>
  <c i="54" r="BI93"/>
  <c r="BH93"/>
  <c r="BG93"/>
  <c r="BF93"/>
  <c r="T93"/>
  <c r="R93"/>
  <c r="P93"/>
  <c r="BK93"/>
  <c r="J93"/>
  <c r="BE93"/>
  <c r="BI92"/>
  <c r="BH92"/>
  <c r="BG92"/>
  <c r="BF92"/>
  <c r="T92"/>
  <c r="R92"/>
  <c r="P92"/>
  <c r="BK92"/>
  <c r="J92"/>
  <c r="BE92"/>
  <c r="BI91"/>
  <c r="F38"/>
  <c i="1" r="BD149"/>
  <c i="54" r="BH91"/>
  <c r="F37"/>
  <c i="1" r="BC149"/>
  <c i="54" r="BG91"/>
  <c r="F36"/>
  <c i="1" r="BB149"/>
  <c i="54" r="BF91"/>
  <c r="J35"/>
  <c i="1" r="AW149"/>
  <c i="54" r="F35"/>
  <c i="1" r="BA149"/>
  <c i="54" r="T91"/>
  <c r="T90"/>
  <c r="T89"/>
  <c r="R91"/>
  <c r="R90"/>
  <c r="R89"/>
  <c r="P91"/>
  <c r="P90"/>
  <c r="P89"/>
  <c i="1" r="AU149"/>
  <c i="54" r="BK91"/>
  <c r="BK90"/>
  <c r="J90"/>
  <c r="BK89"/>
  <c r="J89"/>
  <c r="J64"/>
  <c r="J31"/>
  <c i="1" r="AG149"/>
  <c i="54" r="J91"/>
  <c r="BE91"/>
  <c r="J34"/>
  <c i="1" r="AV149"/>
  <c i="54" r="F34"/>
  <c i="1" r="AZ149"/>
  <c i="54" r="J65"/>
  <c r="F83"/>
  <c r="E81"/>
  <c r="F57"/>
  <c r="E55"/>
  <c r="J40"/>
  <c r="J25"/>
  <c r="E25"/>
  <c r="J85"/>
  <c r="J59"/>
  <c r="J24"/>
  <c r="J22"/>
  <c r="E22"/>
  <c r="F86"/>
  <c r="F60"/>
  <c r="J21"/>
  <c r="J19"/>
  <c r="E19"/>
  <c r="F85"/>
  <c r="F59"/>
  <c r="J18"/>
  <c r="J16"/>
  <c r="J83"/>
  <c r="J57"/>
  <c r="E7"/>
  <c r="E75"/>
  <c r="E49"/>
  <c i="1" r="AY146"/>
  <c r="AX146"/>
  <c i="53" r="BI93"/>
  <c r="F38"/>
  <c i="1" r="BD146"/>
  <c i="53" r="BH93"/>
  <c r="F37"/>
  <c i="1" r="BC146"/>
  <c i="53" r="BG93"/>
  <c r="F36"/>
  <c i="1" r="BB146"/>
  <c i="53" r="BF93"/>
  <c r="J35"/>
  <c i="1" r="AW146"/>
  <c i="53" r="F35"/>
  <c i="1" r="BA146"/>
  <c i="53" r="T93"/>
  <c r="T92"/>
  <c r="T91"/>
  <c r="T90"/>
  <c r="R93"/>
  <c r="R92"/>
  <c r="R91"/>
  <c r="R90"/>
  <c r="P93"/>
  <c r="P92"/>
  <c r="P91"/>
  <c r="P90"/>
  <c i="1" r="AU146"/>
  <c i="53" r="BK93"/>
  <c r="BK92"/>
  <c r="J92"/>
  <c r="BK91"/>
  <c r="J91"/>
  <c r="BK90"/>
  <c r="J90"/>
  <c r="J64"/>
  <c r="J31"/>
  <c i="1" r="AG146"/>
  <c i="53" r="J93"/>
  <c r="BE93"/>
  <c r="J34"/>
  <c i="1" r="AV146"/>
  <c i="53" r="F34"/>
  <c i="1" r="AZ146"/>
  <c i="53" r="J66"/>
  <c r="J65"/>
  <c r="F84"/>
  <c r="E82"/>
  <c r="F57"/>
  <c r="E55"/>
  <c r="J40"/>
  <c r="J25"/>
  <c r="E25"/>
  <c r="J86"/>
  <c r="J59"/>
  <c r="J24"/>
  <c r="J22"/>
  <c r="E22"/>
  <c r="F87"/>
  <c r="F60"/>
  <c r="J21"/>
  <c r="J19"/>
  <c r="E19"/>
  <c r="F86"/>
  <c r="F59"/>
  <c r="J18"/>
  <c r="J16"/>
  <c r="J84"/>
  <c r="J57"/>
  <c r="E7"/>
  <c r="E76"/>
  <c r="E49"/>
  <c i="1" r="AY145"/>
  <c r="AX145"/>
  <c i="52" r="BI139"/>
  <c r="BH139"/>
  <c r="BG139"/>
  <c r="BF139"/>
  <c r="T139"/>
  <c r="R139"/>
  <c r="P139"/>
  <c r="BK139"/>
  <c r="J139"/>
  <c r="BE139"/>
  <c r="BI138"/>
  <c r="BH138"/>
  <c r="BG138"/>
  <c r="BF138"/>
  <c r="T138"/>
  <c r="T137"/>
  <c r="R138"/>
  <c r="R137"/>
  <c r="P138"/>
  <c r="P137"/>
  <c r="BK138"/>
  <c r="BK137"/>
  <c r="J137"/>
  <c r="J138"/>
  <c r="BE138"/>
  <c r="J73"/>
  <c r="BI136"/>
  <c r="BH136"/>
  <c r="BG136"/>
  <c r="BF136"/>
  <c r="T136"/>
  <c r="R136"/>
  <c r="P136"/>
  <c r="BK136"/>
  <c r="J136"/>
  <c r="BE136"/>
  <c r="BI135"/>
  <c r="BH135"/>
  <c r="BG135"/>
  <c r="BF135"/>
  <c r="T135"/>
  <c r="R135"/>
  <c r="P135"/>
  <c r="BK135"/>
  <c r="J135"/>
  <c r="BE135"/>
  <c r="BI134"/>
  <c r="BH134"/>
  <c r="BG134"/>
  <c r="BF134"/>
  <c r="T134"/>
  <c r="R134"/>
  <c r="P134"/>
  <c r="BK134"/>
  <c r="J134"/>
  <c r="BE134"/>
  <c r="BI132"/>
  <c r="BH132"/>
  <c r="BG132"/>
  <c r="BF132"/>
  <c r="T132"/>
  <c r="R132"/>
  <c r="P132"/>
  <c r="BK132"/>
  <c r="J132"/>
  <c r="BE132"/>
  <c r="BI130"/>
  <c r="BH130"/>
  <c r="BG130"/>
  <c r="BF130"/>
  <c r="T130"/>
  <c r="T129"/>
  <c r="R130"/>
  <c r="R129"/>
  <c r="P130"/>
  <c r="P129"/>
  <c r="BK130"/>
  <c r="BK129"/>
  <c r="J129"/>
  <c r="J130"/>
  <c r="BE130"/>
  <c r="J72"/>
  <c r="BI127"/>
  <c r="BH127"/>
  <c r="BG127"/>
  <c r="BF127"/>
  <c r="T127"/>
  <c r="R127"/>
  <c r="P127"/>
  <c r="BK127"/>
  <c r="J127"/>
  <c r="BE127"/>
  <c r="BI126"/>
  <c r="BH126"/>
  <c r="BG126"/>
  <c r="BF126"/>
  <c r="T126"/>
  <c r="R126"/>
  <c r="P126"/>
  <c r="BK126"/>
  <c r="J126"/>
  <c r="BE126"/>
  <c r="BI123"/>
  <c r="BH123"/>
  <c r="BG123"/>
  <c r="BF123"/>
  <c r="T123"/>
  <c r="R123"/>
  <c r="P123"/>
  <c r="BK123"/>
  <c r="J123"/>
  <c r="BE123"/>
  <c r="BI122"/>
  <c r="BH122"/>
  <c r="BG122"/>
  <c r="BF122"/>
  <c r="T122"/>
  <c r="T121"/>
  <c r="R122"/>
  <c r="R121"/>
  <c r="P122"/>
  <c r="P121"/>
  <c r="BK122"/>
  <c r="BK121"/>
  <c r="J121"/>
  <c r="J122"/>
  <c r="BE122"/>
  <c r="J71"/>
  <c r="BI120"/>
  <c r="BH120"/>
  <c r="BG120"/>
  <c r="BF120"/>
  <c r="T120"/>
  <c r="T119"/>
  <c r="T118"/>
  <c r="R120"/>
  <c r="R119"/>
  <c r="R118"/>
  <c r="P120"/>
  <c r="P119"/>
  <c r="P118"/>
  <c r="BK120"/>
  <c r="BK119"/>
  <c r="J119"/>
  <c r="BK118"/>
  <c r="J118"/>
  <c r="J120"/>
  <c r="BE120"/>
  <c r="J70"/>
  <c r="J69"/>
  <c r="BI116"/>
  <c r="BH116"/>
  <c r="BG116"/>
  <c r="BF116"/>
  <c r="T116"/>
  <c r="T115"/>
  <c r="R116"/>
  <c r="R115"/>
  <c r="P116"/>
  <c r="P115"/>
  <c r="BK116"/>
  <c r="BK115"/>
  <c r="J115"/>
  <c r="J116"/>
  <c r="BE116"/>
  <c r="J68"/>
  <c r="BI111"/>
  <c r="BH111"/>
  <c r="BG111"/>
  <c r="BF111"/>
  <c r="T111"/>
  <c r="R111"/>
  <c r="P111"/>
  <c r="BK111"/>
  <c r="J111"/>
  <c r="BE111"/>
  <c r="BI109"/>
  <c r="BH109"/>
  <c r="BG109"/>
  <c r="BF109"/>
  <c r="T109"/>
  <c r="T108"/>
  <c r="R109"/>
  <c r="R108"/>
  <c r="P109"/>
  <c r="P108"/>
  <c r="BK109"/>
  <c r="BK108"/>
  <c r="J108"/>
  <c r="J109"/>
  <c r="BE109"/>
  <c r="J67"/>
  <c r="BI107"/>
  <c r="BH107"/>
  <c r="BG107"/>
  <c r="BF107"/>
  <c r="T107"/>
  <c r="R107"/>
  <c r="P107"/>
  <c r="BK107"/>
  <c r="J107"/>
  <c r="BE107"/>
  <c r="BI104"/>
  <c r="BH104"/>
  <c r="BG104"/>
  <c r="BF104"/>
  <c r="T104"/>
  <c r="R104"/>
  <c r="P104"/>
  <c r="BK104"/>
  <c r="J104"/>
  <c r="BE104"/>
  <c r="BI103"/>
  <c r="BH103"/>
  <c r="BG103"/>
  <c r="BF103"/>
  <c r="T103"/>
  <c r="R103"/>
  <c r="P103"/>
  <c r="BK103"/>
  <c r="J103"/>
  <c r="BE103"/>
  <c r="BI101"/>
  <c r="BH101"/>
  <c r="BG101"/>
  <c r="BF101"/>
  <c r="T101"/>
  <c r="R101"/>
  <c r="P101"/>
  <c r="BK101"/>
  <c r="J101"/>
  <c r="BE101"/>
  <c r="BI100"/>
  <c r="F38"/>
  <c i="1" r="BD145"/>
  <c i="52" r="BH100"/>
  <c r="F37"/>
  <c i="1" r="BC145"/>
  <c i="52" r="BG100"/>
  <c r="F36"/>
  <c i="1" r="BB145"/>
  <c i="52" r="BF100"/>
  <c r="J35"/>
  <c i="1" r="AW145"/>
  <c i="52" r="F35"/>
  <c i="1" r="BA145"/>
  <c i="52" r="T100"/>
  <c r="T99"/>
  <c r="T98"/>
  <c r="T97"/>
  <c r="R100"/>
  <c r="R99"/>
  <c r="R98"/>
  <c r="R97"/>
  <c r="P100"/>
  <c r="P99"/>
  <c r="P98"/>
  <c r="P97"/>
  <c i="1" r="AU145"/>
  <c i="52" r="BK100"/>
  <c r="BK99"/>
  <c r="J99"/>
  <c r="BK98"/>
  <c r="J98"/>
  <c r="BK97"/>
  <c r="J97"/>
  <c r="J64"/>
  <c r="J31"/>
  <c i="1" r="AG145"/>
  <c i="52" r="J100"/>
  <c r="BE100"/>
  <c r="J34"/>
  <c i="1" r="AV145"/>
  <c i="52" r="F34"/>
  <c i="1" r="AZ145"/>
  <c i="52" r="J66"/>
  <c r="J65"/>
  <c r="F91"/>
  <c r="E89"/>
  <c r="F57"/>
  <c r="E55"/>
  <c r="J40"/>
  <c r="J25"/>
  <c r="E25"/>
  <c r="J93"/>
  <c r="J59"/>
  <c r="J24"/>
  <c r="J22"/>
  <c r="E22"/>
  <c r="F94"/>
  <c r="F60"/>
  <c r="J21"/>
  <c r="J19"/>
  <c r="E19"/>
  <c r="F93"/>
  <c r="F59"/>
  <c r="J18"/>
  <c r="J16"/>
  <c r="J91"/>
  <c r="J57"/>
  <c r="E7"/>
  <c r="E83"/>
  <c r="E49"/>
  <c i="1" r="AY143"/>
  <c r="AX143"/>
  <c i="51" r="BI93"/>
  <c r="F38"/>
  <c i="1" r="BD143"/>
  <c i="51" r="BH93"/>
  <c r="F37"/>
  <c i="1" r="BC143"/>
  <c i="51" r="BG93"/>
  <c r="F36"/>
  <c i="1" r="BB143"/>
  <c i="51" r="BF93"/>
  <c r="J35"/>
  <c i="1" r="AW143"/>
  <c i="51" r="F35"/>
  <c i="1" r="BA143"/>
  <c i="51" r="T93"/>
  <c r="T92"/>
  <c r="T91"/>
  <c r="T90"/>
  <c r="R93"/>
  <c r="R92"/>
  <c r="R91"/>
  <c r="R90"/>
  <c r="P93"/>
  <c r="P92"/>
  <c r="P91"/>
  <c r="P90"/>
  <c i="1" r="AU143"/>
  <c i="51" r="BK93"/>
  <c r="BK92"/>
  <c r="J92"/>
  <c r="BK91"/>
  <c r="J91"/>
  <c r="BK90"/>
  <c r="J90"/>
  <c r="J64"/>
  <c r="J31"/>
  <c i="1" r="AG143"/>
  <c i="51" r="J93"/>
  <c r="BE93"/>
  <c r="J34"/>
  <c i="1" r="AV143"/>
  <c i="51" r="F34"/>
  <c i="1" r="AZ143"/>
  <c i="51" r="J66"/>
  <c r="J65"/>
  <c r="F84"/>
  <c r="E82"/>
  <c r="F57"/>
  <c r="E55"/>
  <c r="J40"/>
  <c r="J25"/>
  <c r="E25"/>
  <c r="J86"/>
  <c r="J59"/>
  <c r="J24"/>
  <c r="J22"/>
  <c r="E22"/>
  <c r="F87"/>
  <c r="F60"/>
  <c r="J21"/>
  <c r="J19"/>
  <c r="E19"/>
  <c r="F86"/>
  <c r="F59"/>
  <c r="J18"/>
  <c r="J16"/>
  <c r="J84"/>
  <c r="J57"/>
  <c r="E7"/>
  <c r="E76"/>
  <c r="E49"/>
  <c i="1" r="AY142"/>
  <c r="AX142"/>
  <c i="50" r="BI93"/>
  <c r="BH93"/>
  <c r="BG93"/>
  <c r="BF93"/>
  <c r="T93"/>
  <c r="R93"/>
  <c r="P93"/>
  <c r="BK93"/>
  <c r="J93"/>
  <c r="BE93"/>
  <c r="BI92"/>
  <c r="BH92"/>
  <c r="BG92"/>
  <c r="BF92"/>
  <c r="T92"/>
  <c r="R92"/>
  <c r="P92"/>
  <c r="BK92"/>
  <c r="J92"/>
  <c r="BE92"/>
  <c r="BI91"/>
  <c r="F38"/>
  <c i="1" r="BD142"/>
  <c i="50" r="BH91"/>
  <c r="F37"/>
  <c i="1" r="BC142"/>
  <c i="50" r="BG91"/>
  <c r="F36"/>
  <c i="1" r="BB142"/>
  <c i="50" r="BF91"/>
  <c r="J35"/>
  <c i="1" r="AW142"/>
  <c i="50" r="F35"/>
  <c i="1" r="BA142"/>
  <c i="50" r="T91"/>
  <c r="T90"/>
  <c r="T89"/>
  <c r="R91"/>
  <c r="R90"/>
  <c r="R89"/>
  <c r="P91"/>
  <c r="P90"/>
  <c r="P89"/>
  <c i="1" r="AU142"/>
  <c i="50" r="BK91"/>
  <c r="BK90"/>
  <c r="J90"/>
  <c r="BK89"/>
  <c r="J89"/>
  <c r="J64"/>
  <c r="J31"/>
  <c i="1" r="AG142"/>
  <c i="50" r="J91"/>
  <c r="BE91"/>
  <c r="J34"/>
  <c i="1" r="AV142"/>
  <c i="50" r="F34"/>
  <c i="1" r="AZ142"/>
  <c i="50" r="J65"/>
  <c r="F83"/>
  <c r="E81"/>
  <c r="F57"/>
  <c r="E55"/>
  <c r="J40"/>
  <c r="J25"/>
  <c r="E25"/>
  <c r="J85"/>
  <c r="J59"/>
  <c r="J24"/>
  <c r="J22"/>
  <c r="E22"/>
  <c r="F86"/>
  <c r="F60"/>
  <c r="J21"/>
  <c r="J19"/>
  <c r="E19"/>
  <c r="F85"/>
  <c r="F59"/>
  <c r="J18"/>
  <c r="J16"/>
  <c r="J83"/>
  <c r="J57"/>
  <c r="E7"/>
  <c r="E75"/>
  <c r="E49"/>
  <c i="1" r="AY139"/>
  <c r="AX139"/>
  <c i="49" r="BI96"/>
  <c r="BH96"/>
  <c r="BG96"/>
  <c r="BF96"/>
  <c r="T96"/>
  <c r="T95"/>
  <c r="R96"/>
  <c r="R95"/>
  <c r="P96"/>
  <c r="P95"/>
  <c r="BK96"/>
  <c r="BK95"/>
  <c r="J95"/>
  <c r="J96"/>
  <c r="BE96"/>
  <c r="J67"/>
  <c r="BI94"/>
  <c r="F38"/>
  <c i="1" r="BD139"/>
  <c i="49" r="BH94"/>
  <c r="F37"/>
  <c i="1" r="BC139"/>
  <c i="49" r="BG94"/>
  <c r="F36"/>
  <c i="1" r="BB139"/>
  <c i="49" r="BF94"/>
  <c r="J35"/>
  <c i="1" r="AW139"/>
  <c i="49" r="F35"/>
  <c i="1" r="BA139"/>
  <c i="49" r="T94"/>
  <c r="T93"/>
  <c r="T92"/>
  <c r="T91"/>
  <c r="R94"/>
  <c r="R93"/>
  <c r="R92"/>
  <c r="R91"/>
  <c r="P94"/>
  <c r="P93"/>
  <c r="P92"/>
  <c r="P91"/>
  <c i="1" r="AU139"/>
  <c i="49" r="BK94"/>
  <c r="BK93"/>
  <c r="J93"/>
  <c r="BK92"/>
  <c r="J92"/>
  <c r="BK91"/>
  <c r="J91"/>
  <c r="J64"/>
  <c r="J31"/>
  <c i="1" r="AG139"/>
  <c i="49" r="J94"/>
  <c r="BE94"/>
  <c r="J34"/>
  <c i="1" r="AV139"/>
  <c i="49" r="F34"/>
  <c i="1" r="AZ139"/>
  <c i="49" r="J66"/>
  <c r="J65"/>
  <c r="F85"/>
  <c r="E83"/>
  <c r="F57"/>
  <c r="E55"/>
  <c r="J40"/>
  <c r="J25"/>
  <c r="E25"/>
  <c r="J87"/>
  <c r="J59"/>
  <c r="J24"/>
  <c r="J22"/>
  <c r="E22"/>
  <c r="F88"/>
  <c r="F60"/>
  <c r="J21"/>
  <c r="J19"/>
  <c r="E19"/>
  <c r="F87"/>
  <c r="F59"/>
  <c r="J18"/>
  <c r="J16"/>
  <c r="J85"/>
  <c r="J57"/>
  <c r="E7"/>
  <c r="E77"/>
  <c r="E49"/>
  <c i="1" r="AY138"/>
  <c r="AX138"/>
  <c i="48" r="BI106"/>
  <c r="BH106"/>
  <c r="BG106"/>
  <c r="BF106"/>
  <c r="T106"/>
  <c r="R106"/>
  <c r="P106"/>
  <c r="BK106"/>
  <c r="J106"/>
  <c r="BE106"/>
  <c r="BI104"/>
  <c r="BH104"/>
  <c r="BG104"/>
  <c r="BF104"/>
  <c r="T104"/>
  <c r="T103"/>
  <c r="T102"/>
  <c r="R104"/>
  <c r="R103"/>
  <c r="R102"/>
  <c r="P104"/>
  <c r="P103"/>
  <c r="P102"/>
  <c r="BK104"/>
  <c r="BK103"/>
  <c r="J103"/>
  <c r="BK102"/>
  <c r="J102"/>
  <c r="J104"/>
  <c r="BE104"/>
  <c r="J68"/>
  <c r="J67"/>
  <c r="BI101"/>
  <c r="BH101"/>
  <c r="BG101"/>
  <c r="BF101"/>
  <c r="T101"/>
  <c r="R101"/>
  <c r="P101"/>
  <c r="BK101"/>
  <c r="J101"/>
  <c r="BE101"/>
  <c r="BI100"/>
  <c r="BH100"/>
  <c r="BG100"/>
  <c r="BF100"/>
  <c r="T100"/>
  <c r="R100"/>
  <c r="P100"/>
  <c r="BK100"/>
  <c r="J100"/>
  <c r="BE100"/>
  <c r="BI99"/>
  <c r="BH99"/>
  <c r="BG99"/>
  <c r="BF99"/>
  <c r="T99"/>
  <c r="R99"/>
  <c r="P99"/>
  <c r="BK99"/>
  <c r="J99"/>
  <c r="BE99"/>
  <c r="BI97"/>
  <c r="BH97"/>
  <c r="BG97"/>
  <c r="BF97"/>
  <c r="T97"/>
  <c r="R97"/>
  <c r="P97"/>
  <c r="BK97"/>
  <c r="J97"/>
  <c r="BE97"/>
  <c r="BI95"/>
  <c r="F38"/>
  <c i="1" r="BD138"/>
  <c i="48" r="BH95"/>
  <c r="F37"/>
  <c i="1" r="BC138"/>
  <c i="48" r="BG95"/>
  <c r="F36"/>
  <c i="1" r="BB138"/>
  <c i="48" r="BF95"/>
  <c r="J35"/>
  <c i="1" r="AW138"/>
  <c i="48" r="F35"/>
  <c i="1" r="BA138"/>
  <c i="48" r="T95"/>
  <c r="T94"/>
  <c r="T93"/>
  <c r="T92"/>
  <c r="R95"/>
  <c r="R94"/>
  <c r="R93"/>
  <c r="R92"/>
  <c r="P95"/>
  <c r="P94"/>
  <c r="P93"/>
  <c r="P92"/>
  <c i="1" r="AU138"/>
  <c i="48" r="BK95"/>
  <c r="BK94"/>
  <c r="J94"/>
  <c r="BK93"/>
  <c r="J93"/>
  <c r="BK92"/>
  <c r="J92"/>
  <c r="J64"/>
  <c r="J31"/>
  <c i="1" r="AG138"/>
  <c i="48" r="J95"/>
  <c r="BE95"/>
  <c r="J34"/>
  <c i="1" r="AV138"/>
  <c i="48" r="F34"/>
  <c i="1" r="AZ138"/>
  <c i="48" r="J66"/>
  <c r="J65"/>
  <c r="F86"/>
  <c r="E84"/>
  <c r="F57"/>
  <c r="E55"/>
  <c r="J40"/>
  <c r="J25"/>
  <c r="E25"/>
  <c r="J88"/>
  <c r="J59"/>
  <c r="J24"/>
  <c r="J22"/>
  <c r="E22"/>
  <c r="F89"/>
  <c r="F60"/>
  <c r="J21"/>
  <c r="J19"/>
  <c r="E19"/>
  <c r="F88"/>
  <c r="F59"/>
  <c r="J18"/>
  <c r="J16"/>
  <c r="J86"/>
  <c r="J57"/>
  <c r="E7"/>
  <c r="E78"/>
  <c r="E49"/>
  <c i="1" r="AY137"/>
  <c r="AX137"/>
  <c i="47" r="BI107"/>
  <c r="BH107"/>
  <c r="BG107"/>
  <c r="BF107"/>
  <c r="T107"/>
  <c r="R107"/>
  <c r="P107"/>
  <c r="BK107"/>
  <c r="J107"/>
  <c r="BE107"/>
  <c r="BI106"/>
  <c r="BH106"/>
  <c r="BG106"/>
  <c r="BF106"/>
  <c r="T106"/>
  <c r="R106"/>
  <c r="P106"/>
  <c r="BK106"/>
  <c r="J106"/>
  <c r="BE106"/>
  <c r="BI105"/>
  <c r="BH105"/>
  <c r="BG105"/>
  <c r="BF105"/>
  <c r="T105"/>
  <c r="R105"/>
  <c r="P105"/>
  <c r="BK105"/>
  <c r="J105"/>
  <c r="BE105"/>
  <c r="BI104"/>
  <c r="BH104"/>
  <c r="BG104"/>
  <c r="BF104"/>
  <c r="T104"/>
  <c r="R104"/>
  <c r="P104"/>
  <c r="BK104"/>
  <c r="J104"/>
  <c r="BE104"/>
  <c r="BI103"/>
  <c r="BH103"/>
  <c r="BG103"/>
  <c r="BF103"/>
  <c r="T103"/>
  <c r="R103"/>
  <c r="P103"/>
  <c r="BK103"/>
  <c r="J103"/>
  <c r="BE103"/>
  <c r="BI101"/>
  <c r="BH101"/>
  <c r="BG101"/>
  <c r="BF101"/>
  <c r="T101"/>
  <c r="R101"/>
  <c r="P101"/>
  <c r="BK101"/>
  <c r="J101"/>
  <c r="BE101"/>
  <c r="BI99"/>
  <c r="BH99"/>
  <c r="BG99"/>
  <c r="BF99"/>
  <c r="T99"/>
  <c r="R99"/>
  <c r="P99"/>
  <c r="BK99"/>
  <c r="J99"/>
  <c r="BE99"/>
  <c r="BI98"/>
  <c r="BH98"/>
  <c r="BG98"/>
  <c r="BF98"/>
  <c r="T98"/>
  <c r="R98"/>
  <c r="P98"/>
  <c r="BK98"/>
  <c r="J98"/>
  <c r="BE98"/>
  <c r="BI96"/>
  <c r="BH96"/>
  <c r="BG96"/>
  <c r="BF96"/>
  <c r="T96"/>
  <c r="R96"/>
  <c r="P96"/>
  <c r="BK96"/>
  <c r="J96"/>
  <c r="BE96"/>
  <c r="BI95"/>
  <c r="BH95"/>
  <c r="BG95"/>
  <c r="BF95"/>
  <c r="T95"/>
  <c r="R95"/>
  <c r="P95"/>
  <c r="BK95"/>
  <c r="J95"/>
  <c r="BE95"/>
  <c r="BI93"/>
  <c r="BH93"/>
  <c r="BG93"/>
  <c r="BF93"/>
  <c r="T93"/>
  <c r="R93"/>
  <c r="P93"/>
  <c r="BK93"/>
  <c r="J93"/>
  <c r="BE93"/>
  <c r="BI92"/>
  <c r="BH92"/>
  <c r="BG92"/>
  <c r="BF92"/>
  <c r="T92"/>
  <c r="R92"/>
  <c r="P92"/>
  <c r="BK92"/>
  <c r="J92"/>
  <c r="BE92"/>
  <c r="BI91"/>
  <c r="F38"/>
  <c i="1" r="BD137"/>
  <c i="47" r="BH91"/>
  <c r="F37"/>
  <c i="1" r="BC137"/>
  <c i="47" r="BG91"/>
  <c r="F36"/>
  <c i="1" r="BB137"/>
  <c i="47" r="BF91"/>
  <c r="J35"/>
  <c i="1" r="AW137"/>
  <c i="47" r="F35"/>
  <c i="1" r="BA137"/>
  <c i="47" r="T91"/>
  <c r="T90"/>
  <c r="T89"/>
  <c r="R91"/>
  <c r="R90"/>
  <c r="R89"/>
  <c r="P91"/>
  <c r="P90"/>
  <c r="P89"/>
  <c i="1" r="AU137"/>
  <c i="47" r="BK91"/>
  <c r="BK90"/>
  <c r="J90"/>
  <c r="BK89"/>
  <c r="J89"/>
  <c r="J64"/>
  <c r="J31"/>
  <c i="1" r="AG137"/>
  <c i="47" r="J91"/>
  <c r="BE91"/>
  <c r="J34"/>
  <c i="1" r="AV137"/>
  <c i="47" r="F34"/>
  <c i="1" r="AZ137"/>
  <c i="47" r="J65"/>
  <c r="F83"/>
  <c r="E81"/>
  <c r="F57"/>
  <c r="E55"/>
  <c r="J40"/>
  <c r="J25"/>
  <c r="E25"/>
  <c r="J85"/>
  <c r="J59"/>
  <c r="J24"/>
  <c r="J22"/>
  <c r="E22"/>
  <c r="F86"/>
  <c r="F60"/>
  <c r="J21"/>
  <c r="J19"/>
  <c r="E19"/>
  <c r="F85"/>
  <c r="F59"/>
  <c r="J18"/>
  <c r="J16"/>
  <c r="J83"/>
  <c r="J57"/>
  <c r="E7"/>
  <c r="E75"/>
  <c r="E49"/>
  <c i="1" r="AY135"/>
  <c r="AX135"/>
  <c i="46" r="BI93"/>
  <c r="BH93"/>
  <c r="BG93"/>
  <c r="BF93"/>
  <c r="T93"/>
  <c r="R93"/>
  <c r="P93"/>
  <c r="BK93"/>
  <c r="J93"/>
  <c r="BE93"/>
  <c r="BI91"/>
  <c r="F38"/>
  <c i="1" r="BD135"/>
  <c i="46" r="BH91"/>
  <c r="F37"/>
  <c i="1" r="BC135"/>
  <c i="46" r="BG91"/>
  <c r="F36"/>
  <c i="1" r="BB135"/>
  <c i="46" r="BF91"/>
  <c r="J35"/>
  <c i="1" r="AW135"/>
  <c i="46" r="F35"/>
  <c i="1" r="BA135"/>
  <c i="46" r="T91"/>
  <c r="T90"/>
  <c r="T89"/>
  <c r="R91"/>
  <c r="R90"/>
  <c r="R89"/>
  <c r="P91"/>
  <c r="P90"/>
  <c r="P89"/>
  <c i="1" r="AU135"/>
  <c i="46" r="BK91"/>
  <c r="BK90"/>
  <c r="J90"/>
  <c r="BK89"/>
  <c r="J89"/>
  <c r="J64"/>
  <c r="J31"/>
  <c i="1" r="AG135"/>
  <c i="46" r="J91"/>
  <c r="BE91"/>
  <c r="J34"/>
  <c i="1" r="AV135"/>
  <c i="46" r="F34"/>
  <c i="1" r="AZ135"/>
  <c i="46" r="J65"/>
  <c r="F83"/>
  <c r="E81"/>
  <c r="F57"/>
  <c r="E55"/>
  <c r="J40"/>
  <c r="J25"/>
  <c r="E25"/>
  <c r="J85"/>
  <c r="J59"/>
  <c r="J24"/>
  <c r="J22"/>
  <c r="E22"/>
  <c r="F86"/>
  <c r="F60"/>
  <c r="J21"/>
  <c r="J19"/>
  <c r="E19"/>
  <c r="F85"/>
  <c r="F59"/>
  <c r="J18"/>
  <c r="J16"/>
  <c r="J83"/>
  <c r="J57"/>
  <c r="E7"/>
  <c r="E75"/>
  <c r="E49"/>
  <c i="1" r="AY134"/>
  <c r="AX134"/>
  <c i="45" r="BI128"/>
  <c r="BH128"/>
  <c r="BG128"/>
  <c r="BF128"/>
  <c r="T128"/>
  <c r="R128"/>
  <c r="P128"/>
  <c r="BK128"/>
  <c r="J128"/>
  <c r="BE128"/>
  <c r="BI126"/>
  <c r="BH126"/>
  <c r="BG126"/>
  <c r="BF126"/>
  <c r="T126"/>
  <c r="T125"/>
  <c r="T124"/>
  <c r="R126"/>
  <c r="R125"/>
  <c r="R124"/>
  <c r="P126"/>
  <c r="P125"/>
  <c r="P124"/>
  <c r="BK126"/>
  <c r="BK125"/>
  <c r="J125"/>
  <c r="BK124"/>
  <c r="J124"/>
  <c r="J126"/>
  <c r="BE126"/>
  <c r="J72"/>
  <c r="J71"/>
  <c r="BI122"/>
  <c r="BH122"/>
  <c r="BG122"/>
  <c r="BF122"/>
  <c r="T122"/>
  <c r="T121"/>
  <c r="R122"/>
  <c r="R121"/>
  <c r="P122"/>
  <c r="P121"/>
  <c r="BK122"/>
  <c r="BK121"/>
  <c r="J121"/>
  <c r="J122"/>
  <c r="BE122"/>
  <c r="J70"/>
  <c r="BI119"/>
  <c r="BH119"/>
  <c r="BG119"/>
  <c r="BF119"/>
  <c r="T119"/>
  <c r="R119"/>
  <c r="P119"/>
  <c r="BK119"/>
  <c r="J119"/>
  <c r="BE119"/>
  <c r="BI117"/>
  <c r="BH117"/>
  <c r="BG117"/>
  <c r="BF117"/>
  <c r="T117"/>
  <c r="R117"/>
  <c r="P117"/>
  <c r="BK117"/>
  <c r="J117"/>
  <c r="BE117"/>
  <c r="BI115"/>
  <c r="BH115"/>
  <c r="BG115"/>
  <c r="BF115"/>
  <c r="T115"/>
  <c r="R115"/>
  <c r="P115"/>
  <c r="BK115"/>
  <c r="J115"/>
  <c r="BE115"/>
  <c r="BI113"/>
  <c r="BH113"/>
  <c r="BG113"/>
  <c r="BF113"/>
  <c r="T113"/>
  <c r="T112"/>
  <c r="R113"/>
  <c r="R112"/>
  <c r="P113"/>
  <c r="P112"/>
  <c r="BK113"/>
  <c r="BK112"/>
  <c r="J112"/>
  <c r="J113"/>
  <c r="BE113"/>
  <c r="J69"/>
  <c r="BI109"/>
  <c r="BH109"/>
  <c r="BG109"/>
  <c r="BF109"/>
  <c r="T109"/>
  <c r="R109"/>
  <c r="P109"/>
  <c r="BK109"/>
  <c r="J109"/>
  <c r="BE109"/>
  <c r="BI107"/>
  <c r="BH107"/>
  <c r="BG107"/>
  <c r="BF107"/>
  <c r="T107"/>
  <c r="T106"/>
  <c r="R107"/>
  <c r="R106"/>
  <c r="P107"/>
  <c r="P106"/>
  <c r="BK107"/>
  <c r="BK106"/>
  <c r="J106"/>
  <c r="J107"/>
  <c r="BE107"/>
  <c r="J68"/>
  <c r="BI104"/>
  <c r="BH104"/>
  <c r="BG104"/>
  <c r="BF104"/>
  <c r="T104"/>
  <c r="T103"/>
  <c r="R104"/>
  <c r="R103"/>
  <c r="P104"/>
  <c r="P103"/>
  <c r="BK104"/>
  <c r="BK103"/>
  <c r="J103"/>
  <c r="J104"/>
  <c r="BE104"/>
  <c r="J67"/>
  <c r="BI101"/>
  <c r="BH101"/>
  <c r="BG101"/>
  <c r="BF101"/>
  <c r="T101"/>
  <c r="R101"/>
  <c r="P101"/>
  <c r="BK101"/>
  <c r="J101"/>
  <c r="BE101"/>
  <c r="BI99"/>
  <c r="F38"/>
  <c i="1" r="BD134"/>
  <c i="45" r="BH99"/>
  <c r="F37"/>
  <c i="1" r="BC134"/>
  <c i="45" r="BG99"/>
  <c r="F36"/>
  <c i="1" r="BB134"/>
  <c i="45" r="BF99"/>
  <c r="J35"/>
  <c i="1" r="AW134"/>
  <c i="45" r="F35"/>
  <c i="1" r="BA134"/>
  <c i="45" r="T99"/>
  <c r="T98"/>
  <c r="T97"/>
  <c r="T96"/>
  <c r="R99"/>
  <c r="R98"/>
  <c r="R97"/>
  <c r="R96"/>
  <c r="P99"/>
  <c r="P98"/>
  <c r="P97"/>
  <c r="P96"/>
  <c i="1" r="AU134"/>
  <c i="45" r="BK99"/>
  <c r="BK98"/>
  <c r="J98"/>
  <c r="BK97"/>
  <c r="J97"/>
  <c r="BK96"/>
  <c r="J96"/>
  <c r="J64"/>
  <c r="J31"/>
  <c i="1" r="AG134"/>
  <c i="45" r="J99"/>
  <c r="BE99"/>
  <c r="J34"/>
  <c i="1" r="AV134"/>
  <c i="45" r="F34"/>
  <c i="1" r="AZ134"/>
  <c i="45" r="J66"/>
  <c r="J65"/>
  <c r="F90"/>
  <c r="E88"/>
  <c r="F57"/>
  <c r="E55"/>
  <c r="J40"/>
  <c r="J25"/>
  <c r="E25"/>
  <c r="J92"/>
  <c r="J59"/>
  <c r="J24"/>
  <c r="J22"/>
  <c r="E22"/>
  <c r="F93"/>
  <c r="F60"/>
  <c r="J21"/>
  <c r="J19"/>
  <c r="E19"/>
  <c r="F92"/>
  <c r="F59"/>
  <c r="J18"/>
  <c r="J16"/>
  <c r="J90"/>
  <c r="J57"/>
  <c r="E7"/>
  <c r="E82"/>
  <c r="E49"/>
  <c i="1" r="AY131"/>
  <c r="AX131"/>
  <c i="44" r="BI93"/>
  <c r="F38"/>
  <c i="1" r="BD131"/>
  <c i="44" r="BH93"/>
  <c r="F37"/>
  <c i="1" r="BC131"/>
  <c i="44" r="BG93"/>
  <c r="F36"/>
  <c i="1" r="BB131"/>
  <c i="44" r="BF93"/>
  <c r="J35"/>
  <c i="1" r="AW131"/>
  <c i="44" r="F35"/>
  <c i="1" r="BA131"/>
  <c i="44" r="T93"/>
  <c r="T92"/>
  <c r="T91"/>
  <c r="T90"/>
  <c r="R93"/>
  <c r="R92"/>
  <c r="R91"/>
  <c r="R90"/>
  <c r="P93"/>
  <c r="P92"/>
  <c r="P91"/>
  <c r="P90"/>
  <c i="1" r="AU131"/>
  <c i="44" r="BK93"/>
  <c r="BK92"/>
  <c r="J92"/>
  <c r="BK91"/>
  <c r="J91"/>
  <c r="BK90"/>
  <c r="J90"/>
  <c r="J64"/>
  <c r="J31"/>
  <c i="1" r="AG131"/>
  <c i="44" r="J93"/>
  <c r="BE93"/>
  <c r="J34"/>
  <c i="1" r="AV131"/>
  <c i="44" r="F34"/>
  <c i="1" r="AZ131"/>
  <c i="44" r="J66"/>
  <c r="J65"/>
  <c r="F84"/>
  <c r="E82"/>
  <c r="F57"/>
  <c r="E55"/>
  <c r="J40"/>
  <c r="J25"/>
  <c r="E25"/>
  <c r="J86"/>
  <c r="J59"/>
  <c r="J24"/>
  <c r="J22"/>
  <c r="E22"/>
  <c r="F87"/>
  <c r="F60"/>
  <c r="J21"/>
  <c r="J19"/>
  <c r="E19"/>
  <c r="F86"/>
  <c r="F59"/>
  <c r="J18"/>
  <c r="J16"/>
  <c r="J84"/>
  <c r="J57"/>
  <c r="E7"/>
  <c r="E76"/>
  <c r="E49"/>
  <c i="1" r="AY130"/>
  <c r="AX130"/>
  <c i="43" r="BI96"/>
  <c r="BH96"/>
  <c r="BG96"/>
  <c r="BF96"/>
  <c r="T96"/>
  <c r="R96"/>
  <c r="P96"/>
  <c r="BK96"/>
  <c r="J96"/>
  <c r="BE96"/>
  <c r="BI95"/>
  <c r="BH95"/>
  <c r="BG95"/>
  <c r="BF95"/>
  <c r="T95"/>
  <c r="R95"/>
  <c r="P95"/>
  <c r="BK95"/>
  <c r="J95"/>
  <c r="BE95"/>
  <c r="BI93"/>
  <c r="BH93"/>
  <c r="BG93"/>
  <c r="BF93"/>
  <c r="T93"/>
  <c r="R93"/>
  <c r="P93"/>
  <c r="BK93"/>
  <c r="J93"/>
  <c r="BE93"/>
  <c r="BI92"/>
  <c r="BH92"/>
  <c r="BG92"/>
  <c r="BF92"/>
  <c r="T92"/>
  <c r="R92"/>
  <c r="P92"/>
  <c r="BK92"/>
  <c r="J92"/>
  <c r="BE92"/>
  <c r="BI91"/>
  <c r="F38"/>
  <c i="1" r="BD130"/>
  <c i="43" r="BH91"/>
  <c r="F37"/>
  <c i="1" r="BC130"/>
  <c i="43" r="BG91"/>
  <c r="F36"/>
  <c i="1" r="BB130"/>
  <c i="43" r="BF91"/>
  <c r="J35"/>
  <c i="1" r="AW130"/>
  <c i="43" r="F35"/>
  <c i="1" r="BA130"/>
  <c i="43" r="T91"/>
  <c r="T90"/>
  <c r="T89"/>
  <c r="R91"/>
  <c r="R90"/>
  <c r="R89"/>
  <c r="P91"/>
  <c r="P90"/>
  <c r="P89"/>
  <c i="1" r="AU130"/>
  <c i="43" r="BK91"/>
  <c r="BK90"/>
  <c r="J90"/>
  <c r="BK89"/>
  <c r="J89"/>
  <c r="J64"/>
  <c r="J31"/>
  <c i="1" r="AG130"/>
  <c i="43" r="J91"/>
  <c r="BE91"/>
  <c r="J34"/>
  <c i="1" r="AV130"/>
  <c i="43" r="F34"/>
  <c i="1" r="AZ130"/>
  <c i="43" r="J65"/>
  <c r="F83"/>
  <c r="E81"/>
  <c r="F57"/>
  <c r="E55"/>
  <c r="J40"/>
  <c r="J25"/>
  <c r="E25"/>
  <c r="J85"/>
  <c r="J59"/>
  <c r="J24"/>
  <c r="J22"/>
  <c r="E22"/>
  <c r="F86"/>
  <c r="F60"/>
  <c r="J21"/>
  <c r="J19"/>
  <c r="E19"/>
  <c r="F85"/>
  <c r="F59"/>
  <c r="J18"/>
  <c r="J16"/>
  <c r="J83"/>
  <c r="J57"/>
  <c r="E7"/>
  <c r="E75"/>
  <c r="E49"/>
  <c i="1" r="AY128"/>
  <c r="AX128"/>
  <c i="42" r="BI93"/>
  <c r="BH93"/>
  <c r="BG93"/>
  <c r="BF93"/>
  <c r="T93"/>
  <c r="R93"/>
  <c r="P93"/>
  <c r="BK93"/>
  <c r="J93"/>
  <c r="BE93"/>
  <c r="BI91"/>
  <c r="F38"/>
  <c i="1" r="BD128"/>
  <c i="42" r="BH91"/>
  <c r="F37"/>
  <c i="1" r="BC128"/>
  <c i="42" r="BG91"/>
  <c r="F36"/>
  <c i="1" r="BB128"/>
  <c i="42" r="BF91"/>
  <c r="J35"/>
  <c i="1" r="AW128"/>
  <c i="42" r="F35"/>
  <c i="1" r="BA128"/>
  <c i="42" r="T91"/>
  <c r="T90"/>
  <c r="T89"/>
  <c r="R91"/>
  <c r="R90"/>
  <c r="R89"/>
  <c r="P91"/>
  <c r="P90"/>
  <c r="P89"/>
  <c i="1" r="AU128"/>
  <c i="42" r="BK91"/>
  <c r="BK90"/>
  <c r="J90"/>
  <c r="BK89"/>
  <c r="J89"/>
  <c r="J64"/>
  <c r="J31"/>
  <c i="1" r="AG128"/>
  <c i="42" r="J91"/>
  <c r="BE91"/>
  <c r="J34"/>
  <c i="1" r="AV128"/>
  <c i="42" r="F34"/>
  <c i="1" r="AZ128"/>
  <c i="42" r="J65"/>
  <c r="F83"/>
  <c r="E81"/>
  <c r="F57"/>
  <c r="E55"/>
  <c r="J40"/>
  <c r="J25"/>
  <c r="E25"/>
  <c r="J85"/>
  <c r="J59"/>
  <c r="J24"/>
  <c r="J22"/>
  <c r="E22"/>
  <c r="F86"/>
  <c r="F60"/>
  <c r="J21"/>
  <c r="J19"/>
  <c r="E19"/>
  <c r="F85"/>
  <c r="F59"/>
  <c r="J18"/>
  <c r="J16"/>
  <c r="J83"/>
  <c r="J57"/>
  <c r="E7"/>
  <c r="E75"/>
  <c r="E49"/>
  <c i="1" r="AY127"/>
  <c r="AX127"/>
  <c i="41" r="BI128"/>
  <c r="BH128"/>
  <c r="BG128"/>
  <c r="BF128"/>
  <c r="T128"/>
  <c r="R128"/>
  <c r="P128"/>
  <c r="BK128"/>
  <c r="J128"/>
  <c r="BE128"/>
  <c r="BI126"/>
  <c r="BH126"/>
  <c r="BG126"/>
  <c r="BF126"/>
  <c r="T126"/>
  <c r="T125"/>
  <c r="T124"/>
  <c r="R126"/>
  <c r="R125"/>
  <c r="R124"/>
  <c r="P126"/>
  <c r="P125"/>
  <c r="P124"/>
  <c r="BK126"/>
  <c r="BK125"/>
  <c r="J125"/>
  <c r="BK124"/>
  <c r="J124"/>
  <c r="J126"/>
  <c r="BE126"/>
  <c r="J72"/>
  <c r="J71"/>
  <c r="BI122"/>
  <c r="BH122"/>
  <c r="BG122"/>
  <c r="BF122"/>
  <c r="T122"/>
  <c r="T121"/>
  <c r="R122"/>
  <c r="R121"/>
  <c r="P122"/>
  <c r="P121"/>
  <c r="BK122"/>
  <c r="BK121"/>
  <c r="J121"/>
  <c r="J122"/>
  <c r="BE122"/>
  <c r="J70"/>
  <c r="BI119"/>
  <c r="BH119"/>
  <c r="BG119"/>
  <c r="BF119"/>
  <c r="T119"/>
  <c r="R119"/>
  <c r="P119"/>
  <c r="BK119"/>
  <c r="J119"/>
  <c r="BE119"/>
  <c r="BI117"/>
  <c r="BH117"/>
  <c r="BG117"/>
  <c r="BF117"/>
  <c r="T117"/>
  <c r="R117"/>
  <c r="P117"/>
  <c r="BK117"/>
  <c r="J117"/>
  <c r="BE117"/>
  <c r="BI115"/>
  <c r="BH115"/>
  <c r="BG115"/>
  <c r="BF115"/>
  <c r="T115"/>
  <c r="R115"/>
  <c r="P115"/>
  <c r="BK115"/>
  <c r="J115"/>
  <c r="BE115"/>
  <c r="BI113"/>
  <c r="BH113"/>
  <c r="BG113"/>
  <c r="BF113"/>
  <c r="T113"/>
  <c r="T112"/>
  <c r="R113"/>
  <c r="R112"/>
  <c r="P113"/>
  <c r="P112"/>
  <c r="BK113"/>
  <c r="BK112"/>
  <c r="J112"/>
  <c r="J113"/>
  <c r="BE113"/>
  <c r="J69"/>
  <c r="BI109"/>
  <c r="BH109"/>
  <c r="BG109"/>
  <c r="BF109"/>
  <c r="T109"/>
  <c r="R109"/>
  <c r="P109"/>
  <c r="BK109"/>
  <c r="J109"/>
  <c r="BE109"/>
  <c r="BI107"/>
  <c r="BH107"/>
  <c r="BG107"/>
  <c r="BF107"/>
  <c r="T107"/>
  <c r="T106"/>
  <c r="R107"/>
  <c r="R106"/>
  <c r="P107"/>
  <c r="P106"/>
  <c r="BK107"/>
  <c r="BK106"/>
  <c r="J106"/>
  <c r="J107"/>
  <c r="BE107"/>
  <c r="J68"/>
  <c r="BI104"/>
  <c r="BH104"/>
  <c r="BG104"/>
  <c r="BF104"/>
  <c r="T104"/>
  <c r="T103"/>
  <c r="R104"/>
  <c r="R103"/>
  <c r="P104"/>
  <c r="P103"/>
  <c r="BK104"/>
  <c r="BK103"/>
  <c r="J103"/>
  <c r="J104"/>
  <c r="BE104"/>
  <c r="J67"/>
  <c r="BI101"/>
  <c r="BH101"/>
  <c r="BG101"/>
  <c r="BF101"/>
  <c r="T101"/>
  <c r="R101"/>
  <c r="P101"/>
  <c r="BK101"/>
  <c r="J101"/>
  <c r="BE101"/>
  <c r="BI99"/>
  <c r="F38"/>
  <c i="1" r="BD127"/>
  <c i="41" r="BH99"/>
  <c r="F37"/>
  <c i="1" r="BC127"/>
  <c i="41" r="BG99"/>
  <c r="F36"/>
  <c i="1" r="BB127"/>
  <c i="41" r="BF99"/>
  <c r="J35"/>
  <c i="1" r="AW127"/>
  <c i="41" r="F35"/>
  <c i="1" r="BA127"/>
  <c i="41" r="T99"/>
  <c r="T98"/>
  <c r="T97"/>
  <c r="T96"/>
  <c r="R99"/>
  <c r="R98"/>
  <c r="R97"/>
  <c r="R96"/>
  <c r="P99"/>
  <c r="P98"/>
  <c r="P97"/>
  <c r="P96"/>
  <c i="1" r="AU127"/>
  <c i="41" r="BK99"/>
  <c r="BK98"/>
  <c r="J98"/>
  <c r="BK97"/>
  <c r="J97"/>
  <c r="BK96"/>
  <c r="J96"/>
  <c r="J64"/>
  <c r="J31"/>
  <c i="1" r="AG127"/>
  <c i="41" r="J99"/>
  <c r="BE99"/>
  <c r="J34"/>
  <c i="1" r="AV127"/>
  <c i="41" r="F34"/>
  <c i="1" r="AZ127"/>
  <c i="41" r="J66"/>
  <c r="J65"/>
  <c r="F90"/>
  <c r="E88"/>
  <c r="F57"/>
  <c r="E55"/>
  <c r="J40"/>
  <c r="J25"/>
  <c r="E25"/>
  <c r="J92"/>
  <c r="J59"/>
  <c r="J24"/>
  <c r="J22"/>
  <c r="E22"/>
  <c r="F93"/>
  <c r="F60"/>
  <c r="J21"/>
  <c r="J19"/>
  <c r="E19"/>
  <c r="F92"/>
  <c r="F59"/>
  <c r="J18"/>
  <c r="J16"/>
  <c r="J90"/>
  <c r="J57"/>
  <c r="E7"/>
  <c r="E82"/>
  <c r="E49"/>
  <c i="1" r="AY124"/>
  <c r="AX124"/>
  <c i="40" r="BI93"/>
  <c r="BH93"/>
  <c r="BG93"/>
  <c r="BF93"/>
  <c r="T93"/>
  <c r="R93"/>
  <c r="P93"/>
  <c r="BK93"/>
  <c r="J93"/>
  <c r="BE93"/>
  <c r="BI91"/>
  <c r="F38"/>
  <c i="1" r="BD124"/>
  <c i="40" r="BH91"/>
  <c r="F37"/>
  <c i="1" r="BC124"/>
  <c i="40" r="BG91"/>
  <c r="F36"/>
  <c i="1" r="BB124"/>
  <c i="40" r="BF91"/>
  <c r="J35"/>
  <c i="1" r="AW124"/>
  <c i="40" r="F35"/>
  <c i="1" r="BA124"/>
  <c i="40" r="T91"/>
  <c r="T90"/>
  <c r="T89"/>
  <c r="R91"/>
  <c r="R90"/>
  <c r="R89"/>
  <c r="P91"/>
  <c r="P90"/>
  <c r="P89"/>
  <c i="1" r="AU124"/>
  <c i="40" r="BK91"/>
  <c r="BK90"/>
  <c r="J90"/>
  <c r="BK89"/>
  <c r="J89"/>
  <c r="J64"/>
  <c r="J31"/>
  <c i="1" r="AG124"/>
  <c i="40" r="J91"/>
  <c r="BE91"/>
  <c r="J34"/>
  <c i="1" r="AV124"/>
  <c i="40" r="F34"/>
  <c i="1" r="AZ124"/>
  <c i="40" r="J65"/>
  <c r="F83"/>
  <c r="E81"/>
  <c r="F57"/>
  <c r="E55"/>
  <c r="J40"/>
  <c r="J25"/>
  <c r="E25"/>
  <c r="J85"/>
  <c r="J59"/>
  <c r="J24"/>
  <c r="J22"/>
  <c r="E22"/>
  <c r="F86"/>
  <c r="F60"/>
  <c r="J21"/>
  <c r="J19"/>
  <c r="E19"/>
  <c r="F85"/>
  <c r="F59"/>
  <c r="J18"/>
  <c r="J16"/>
  <c r="J83"/>
  <c r="J57"/>
  <c r="E7"/>
  <c r="E75"/>
  <c r="E49"/>
  <c i="1" r="AY123"/>
  <c r="AX123"/>
  <c i="39" r="BI127"/>
  <c r="BH127"/>
  <c r="BG127"/>
  <c r="BF127"/>
  <c r="T127"/>
  <c r="R127"/>
  <c r="P127"/>
  <c r="BK127"/>
  <c r="J127"/>
  <c r="BE127"/>
  <c r="BI125"/>
  <c r="BH125"/>
  <c r="BG125"/>
  <c r="BF125"/>
  <c r="T125"/>
  <c r="T124"/>
  <c r="T123"/>
  <c r="R125"/>
  <c r="R124"/>
  <c r="R123"/>
  <c r="P125"/>
  <c r="P124"/>
  <c r="P123"/>
  <c r="BK125"/>
  <c r="BK124"/>
  <c r="J124"/>
  <c r="BK123"/>
  <c r="J123"/>
  <c r="J125"/>
  <c r="BE125"/>
  <c r="J72"/>
  <c r="J71"/>
  <c r="BI121"/>
  <c r="BH121"/>
  <c r="BG121"/>
  <c r="BF121"/>
  <c r="T121"/>
  <c r="T120"/>
  <c r="R121"/>
  <c r="R120"/>
  <c r="P121"/>
  <c r="P120"/>
  <c r="BK121"/>
  <c r="BK120"/>
  <c r="J120"/>
  <c r="J121"/>
  <c r="BE121"/>
  <c r="J70"/>
  <c r="BI118"/>
  <c r="BH118"/>
  <c r="BG118"/>
  <c r="BF118"/>
  <c r="T118"/>
  <c r="R118"/>
  <c r="P118"/>
  <c r="BK118"/>
  <c r="J118"/>
  <c r="BE118"/>
  <c r="BI116"/>
  <c r="BH116"/>
  <c r="BG116"/>
  <c r="BF116"/>
  <c r="T116"/>
  <c r="R116"/>
  <c r="P116"/>
  <c r="BK116"/>
  <c r="J116"/>
  <c r="BE116"/>
  <c r="BI114"/>
  <c r="BH114"/>
  <c r="BG114"/>
  <c r="BF114"/>
  <c r="T114"/>
  <c r="R114"/>
  <c r="P114"/>
  <c r="BK114"/>
  <c r="J114"/>
  <c r="BE114"/>
  <c r="BI112"/>
  <c r="BH112"/>
  <c r="BG112"/>
  <c r="BF112"/>
  <c r="T112"/>
  <c r="T111"/>
  <c r="R112"/>
  <c r="R111"/>
  <c r="P112"/>
  <c r="P111"/>
  <c r="BK112"/>
  <c r="BK111"/>
  <c r="J111"/>
  <c r="J112"/>
  <c r="BE112"/>
  <c r="J69"/>
  <c r="BI109"/>
  <c r="BH109"/>
  <c r="BG109"/>
  <c r="BF109"/>
  <c r="T109"/>
  <c r="R109"/>
  <c r="P109"/>
  <c r="BK109"/>
  <c r="J109"/>
  <c r="BE109"/>
  <c r="BI107"/>
  <c r="BH107"/>
  <c r="BG107"/>
  <c r="BF107"/>
  <c r="T107"/>
  <c r="T106"/>
  <c r="R107"/>
  <c r="R106"/>
  <c r="P107"/>
  <c r="P106"/>
  <c r="BK107"/>
  <c r="BK106"/>
  <c r="J106"/>
  <c r="J107"/>
  <c r="BE107"/>
  <c r="J68"/>
  <c r="BI104"/>
  <c r="BH104"/>
  <c r="BG104"/>
  <c r="BF104"/>
  <c r="T104"/>
  <c r="T103"/>
  <c r="R104"/>
  <c r="R103"/>
  <c r="P104"/>
  <c r="P103"/>
  <c r="BK104"/>
  <c r="BK103"/>
  <c r="J103"/>
  <c r="J104"/>
  <c r="BE104"/>
  <c r="J67"/>
  <c r="BI101"/>
  <c r="BH101"/>
  <c r="BG101"/>
  <c r="BF101"/>
  <c r="T101"/>
  <c r="R101"/>
  <c r="P101"/>
  <c r="BK101"/>
  <c r="J101"/>
  <c r="BE101"/>
  <c r="BI99"/>
  <c r="F38"/>
  <c i="1" r="BD123"/>
  <c i="39" r="BH99"/>
  <c r="F37"/>
  <c i="1" r="BC123"/>
  <c i="39" r="BG99"/>
  <c r="F36"/>
  <c i="1" r="BB123"/>
  <c i="39" r="BF99"/>
  <c r="J35"/>
  <c i="1" r="AW123"/>
  <c i="39" r="F35"/>
  <c i="1" r="BA123"/>
  <c i="39" r="T99"/>
  <c r="T98"/>
  <c r="T97"/>
  <c r="T96"/>
  <c r="R99"/>
  <c r="R98"/>
  <c r="R97"/>
  <c r="R96"/>
  <c r="P99"/>
  <c r="P98"/>
  <c r="P97"/>
  <c r="P96"/>
  <c i="1" r="AU123"/>
  <c i="39" r="BK99"/>
  <c r="BK98"/>
  <c r="J98"/>
  <c r="BK97"/>
  <c r="J97"/>
  <c r="BK96"/>
  <c r="J96"/>
  <c r="J64"/>
  <c r="J31"/>
  <c i="1" r="AG123"/>
  <c i="39" r="J99"/>
  <c r="BE99"/>
  <c r="J34"/>
  <c i="1" r="AV123"/>
  <c i="39" r="F34"/>
  <c i="1" r="AZ123"/>
  <c i="39" r="J66"/>
  <c r="J65"/>
  <c r="F90"/>
  <c r="E88"/>
  <c r="F57"/>
  <c r="E55"/>
  <c r="J40"/>
  <c r="J25"/>
  <c r="E25"/>
  <c r="J92"/>
  <c r="J59"/>
  <c r="J24"/>
  <c r="J22"/>
  <c r="E22"/>
  <c r="F93"/>
  <c r="F60"/>
  <c r="J21"/>
  <c r="J19"/>
  <c r="E19"/>
  <c r="F92"/>
  <c r="F59"/>
  <c r="J18"/>
  <c r="J16"/>
  <c r="J90"/>
  <c r="J57"/>
  <c r="E7"/>
  <c r="E82"/>
  <c r="E49"/>
  <c i="1" r="AY120"/>
  <c r="AX120"/>
  <c i="38" r="BI103"/>
  <c r="BH103"/>
  <c r="BG103"/>
  <c r="BF103"/>
  <c r="T103"/>
  <c r="T102"/>
  <c r="R103"/>
  <c r="R102"/>
  <c r="P103"/>
  <c r="P102"/>
  <c r="BK103"/>
  <c r="BK102"/>
  <c r="J102"/>
  <c r="J103"/>
  <c r="BE103"/>
  <c r="J68"/>
  <c r="BI100"/>
  <c r="BH100"/>
  <c r="BG100"/>
  <c r="BF100"/>
  <c r="T100"/>
  <c r="T99"/>
  <c r="R100"/>
  <c r="R99"/>
  <c r="P100"/>
  <c r="P99"/>
  <c r="BK100"/>
  <c r="BK99"/>
  <c r="J99"/>
  <c r="J100"/>
  <c r="BE100"/>
  <c r="J67"/>
  <c r="BI97"/>
  <c r="BH97"/>
  <c r="BG97"/>
  <c r="BF97"/>
  <c r="T97"/>
  <c r="R97"/>
  <c r="P97"/>
  <c r="BK97"/>
  <c r="J97"/>
  <c r="BE97"/>
  <c r="BI95"/>
  <c r="F38"/>
  <c i="1" r="BD120"/>
  <c i="38" r="BH95"/>
  <c r="F37"/>
  <c i="1" r="BC120"/>
  <c i="38" r="BG95"/>
  <c r="F36"/>
  <c i="1" r="BB120"/>
  <c i="38" r="BF95"/>
  <c r="J35"/>
  <c i="1" r="AW120"/>
  <c i="38" r="F35"/>
  <c i="1" r="BA120"/>
  <c i="38" r="T95"/>
  <c r="T94"/>
  <c r="T93"/>
  <c r="T92"/>
  <c r="R95"/>
  <c r="R94"/>
  <c r="R93"/>
  <c r="R92"/>
  <c r="P95"/>
  <c r="P94"/>
  <c r="P93"/>
  <c r="P92"/>
  <c i="1" r="AU120"/>
  <c i="38" r="BK95"/>
  <c r="BK94"/>
  <c r="J94"/>
  <c r="BK93"/>
  <c r="J93"/>
  <c r="BK92"/>
  <c r="J92"/>
  <c r="J64"/>
  <c r="J31"/>
  <c i="1" r="AG120"/>
  <c i="38" r="J95"/>
  <c r="BE95"/>
  <c r="J34"/>
  <c i="1" r="AV120"/>
  <c i="38" r="F34"/>
  <c i="1" r="AZ120"/>
  <c i="38" r="J66"/>
  <c r="J65"/>
  <c r="F86"/>
  <c r="E84"/>
  <c r="F57"/>
  <c r="E55"/>
  <c r="J40"/>
  <c r="J25"/>
  <c r="E25"/>
  <c r="J88"/>
  <c r="J59"/>
  <c r="J24"/>
  <c r="J22"/>
  <c r="E22"/>
  <c r="F89"/>
  <c r="F60"/>
  <c r="J21"/>
  <c r="J19"/>
  <c r="E19"/>
  <c r="F88"/>
  <c r="F59"/>
  <c r="J18"/>
  <c r="J16"/>
  <c r="J86"/>
  <c r="J57"/>
  <c r="E7"/>
  <c r="E78"/>
  <c r="E49"/>
  <c i="1" r="AY119"/>
  <c r="AX119"/>
  <c i="37" r="BI302"/>
  <c r="BH302"/>
  <c r="BG302"/>
  <c r="BF302"/>
  <c r="T302"/>
  <c r="R302"/>
  <c r="P302"/>
  <c r="BK302"/>
  <c r="J302"/>
  <c r="BE302"/>
  <c r="BI300"/>
  <c r="BH300"/>
  <c r="BG300"/>
  <c r="BF300"/>
  <c r="T300"/>
  <c r="R300"/>
  <c r="P300"/>
  <c r="BK300"/>
  <c r="J300"/>
  <c r="BE300"/>
  <c r="BI298"/>
  <c r="BH298"/>
  <c r="BG298"/>
  <c r="BF298"/>
  <c r="T298"/>
  <c r="R298"/>
  <c r="P298"/>
  <c r="BK298"/>
  <c r="J298"/>
  <c r="BE298"/>
  <c r="BI297"/>
  <c r="BH297"/>
  <c r="BG297"/>
  <c r="BF297"/>
  <c r="T297"/>
  <c r="R297"/>
  <c r="P297"/>
  <c r="BK297"/>
  <c r="J297"/>
  <c r="BE297"/>
  <c r="BI296"/>
  <c r="BH296"/>
  <c r="BG296"/>
  <c r="BF296"/>
  <c r="T296"/>
  <c r="R296"/>
  <c r="P296"/>
  <c r="BK296"/>
  <c r="J296"/>
  <c r="BE296"/>
  <c r="BI295"/>
  <c r="BH295"/>
  <c r="BG295"/>
  <c r="BF295"/>
  <c r="T295"/>
  <c r="T294"/>
  <c r="T293"/>
  <c r="R295"/>
  <c r="R294"/>
  <c r="R293"/>
  <c r="P295"/>
  <c r="P294"/>
  <c r="P293"/>
  <c r="BK295"/>
  <c r="BK294"/>
  <c r="J294"/>
  <c r="BK293"/>
  <c r="J293"/>
  <c r="J295"/>
  <c r="BE295"/>
  <c r="J74"/>
  <c r="J73"/>
  <c r="BI290"/>
  <c r="BH290"/>
  <c r="BG290"/>
  <c r="BF290"/>
  <c r="T290"/>
  <c r="T289"/>
  <c r="R290"/>
  <c r="R289"/>
  <c r="P290"/>
  <c r="P289"/>
  <c r="BK290"/>
  <c r="BK289"/>
  <c r="J289"/>
  <c r="J290"/>
  <c r="BE290"/>
  <c r="J72"/>
  <c r="BI288"/>
  <c r="BH288"/>
  <c r="BG288"/>
  <c r="BF288"/>
  <c r="T288"/>
  <c r="R288"/>
  <c r="P288"/>
  <c r="BK288"/>
  <c r="J288"/>
  <c r="BE288"/>
  <c r="BI284"/>
  <c r="BH284"/>
  <c r="BG284"/>
  <c r="BF284"/>
  <c r="T284"/>
  <c r="R284"/>
  <c r="P284"/>
  <c r="BK284"/>
  <c r="J284"/>
  <c r="BE284"/>
  <c r="BI282"/>
  <c r="BH282"/>
  <c r="BG282"/>
  <c r="BF282"/>
  <c r="T282"/>
  <c r="R282"/>
  <c r="P282"/>
  <c r="BK282"/>
  <c r="J282"/>
  <c r="BE282"/>
  <c r="BI280"/>
  <c r="BH280"/>
  <c r="BG280"/>
  <c r="BF280"/>
  <c r="T280"/>
  <c r="R280"/>
  <c r="P280"/>
  <c r="BK280"/>
  <c r="J280"/>
  <c r="BE280"/>
  <c r="BI278"/>
  <c r="BH278"/>
  <c r="BG278"/>
  <c r="BF278"/>
  <c r="T278"/>
  <c r="R278"/>
  <c r="P278"/>
  <c r="BK278"/>
  <c r="J278"/>
  <c r="BE278"/>
  <c r="BI275"/>
  <c r="BH275"/>
  <c r="BG275"/>
  <c r="BF275"/>
  <c r="T275"/>
  <c r="T274"/>
  <c r="R275"/>
  <c r="R274"/>
  <c r="P275"/>
  <c r="P274"/>
  <c r="BK275"/>
  <c r="BK274"/>
  <c r="J274"/>
  <c r="J275"/>
  <c r="BE275"/>
  <c r="J71"/>
  <c r="BI273"/>
  <c r="BH273"/>
  <c r="BG273"/>
  <c r="BF273"/>
  <c r="T273"/>
  <c r="R273"/>
  <c r="P273"/>
  <c r="BK273"/>
  <c r="J273"/>
  <c r="BE273"/>
  <c r="BI272"/>
  <c r="BH272"/>
  <c r="BG272"/>
  <c r="BF272"/>
  <c r="T272"/>
  <c r="R272"/>
  <c r="P272"/>
  <c r="BK272"/>
  <c r="J272"/>
  <c r="BE272"/>
  <c r="BI261"/>
  <c r="BH261"/>
  <c r="BG261"/>
  <c r="BF261"/>
  <c r="T261"/>
  <c r="R261"/>
  <c r="P261"/>
  <c r="BK261"/>
  <c r="J261"/>
  <c r="BE261"/>
  <c r="BI259"/>
  <c r="BH259"/>
  <c r="BG259"/>
  <c r="BF259"/>
  <c r="T259"/>
  <c r="R259"/>
  <c r="P259"/>
  <c r="BK259"/>
  <c r="J259"/>
  <c r="BE259"/>
  <c r="BI248"/>
  <c r="BH248"/>
  <c r="BG248"/>
  <c r="BF248"/>
  <c r="T248"/>
  <c r="R248"/>
  <c r="P248"/>
  <c r="BK248"/>
  <c r="J248"/>
  <c r="BE248"/>
  <c r="BI245"/>
  <c r="BH245"/>
  <c r="BG245"/>
  <c r="BF245"/>
  <c r="T245"/>
  <c r="R245"/>
  <c r="P245"/>
  <c r="BK245"/>
  <c r="J245"/>
  <c r="BE245"/>
  <c r="BI232"/>
  <c r="BH232"/>
  <c r="BG232"/>
  <c r="BF232"/>
  <c r="T232"/>
  <c r="R232"/>
  <c r="P232"/>
  <c r="BK232"/>
  <c r="J232"/>
  <c r="BE232"/>
  <c r="BI230"/>
  <c r="BH230"/>
  <c r="BG230"/>
  <c r="BF230"/>
  <c r="T230"/>
  <c r="R230"/>
  <c r="P230"/>
  <c r="BK230"/>
  <c r="J230"/>
  <c r="BE230"/>
  <c r="BI227"/>
  <c r="BH227"/>
  <c r="BG227"/>
  <c r="BF227"/>
  <c r="T227"/>
  <c r="R227"/>
  <c r="P227"/>
  <c r="BK227"/>
  <c r="J227"/>
  <c r="BE227"/>
  <c r="BI224"/>
  <c r="BH224"/>
  <c r="BG224"/>
  <c r="BF224"/>
  <c r="T224"/>
  <c r="R224"/>
  <c r="P224"/>
  <c r="BK224"/>
  <c r="J224"/>
  <c r="BE224"/>
  <c r="BI222"/>
  <c r="BH222"/>
  <c r="BG222"/>
  <c r="BF222"/>
  <c r="T222"/>
  <c r="R222"/>
  <c r="P222"/>
  <c r="BK222"/>
  <c r="J222"/>
  <c r="BE222"/>
  <c r="BI219"/>
  <c r="BH219"/>
  <c r="BG219"/>
  <c r="BF219"/>
  <c r="T219"/>
  <c r="R219"/>
  <c r="P219"/>
  <c r="BK219"/>
  <c r="J219"/>
  <c r="BE219"/>
  <c r="BI214"/>
  <c r="BH214"/>
  <c r="BG214"/>
  <c r="BF214"/>
  <c r="T214"/>
  <c r="R214"/>
  <c r="P214"/>
  <c r="BK214"/>
  <c r="J214"/>
  <c r="BE214"/>
  <c r="BI212"/>
  <c r="BH212"/>
  <c r="BG212"/>
  <c r="BF212"/>
  <c r="T212"/>
  <c r="R212"/>
  <c r="P212"/>
  <c r="BK212"/>
  <c r="J212"/>
  <c r="BE212"/>
  <c r="BI211"/>
  <c r="BH211"/>
  <c r="BG211"/>
  <c r="BF211"/>
  <c r="T211"/>
  <c r="R211"/>
  <c r="P211"/>
  <c r="BK211"/>
  <c r="J211"/>
  <c r="BE211"/>
  <c r="BI208"/>
  <c r="BH208"/>
  <c r="BG208"/>
  <c r="BF208"/>
  <c r="T208"/>
  <c r="R208"/>
  <c r="P208"/>
  <c r="BK208"/>
  <c r="J208"/>
  <c r="BE208"/>
  <c r="BI199"/>
  <c r="BH199"/>
  <c r="BG199"/>
  <c r="BF199"/>
  <c r="T199"/>
  <c r="T198"/>
  <c r="R199"/>
  <c r="R198"/>
  <c r="P199"/>
  <c r="P198"/>
  <c r="BK199"/>
  <c r="BK198"/>
  <c r="J198"/>
  <c r="J199"/>
  <c r="BE199"/>
  <c r="J70"/>
  <c r="BI185"/>
  <c r="BH185"/>
  <c r="BG185"/>
  <c r="BF185"/>
  <c r="T185"/>
  <c r="T184"/>
  <c r="R185"/>
  <c r="R184"/>
  <c r="P185"/>
  <c r="P184"/>
  <c r="BK185"/>
  <c r="BK184"/>
  <c r="J184"/>
  <c r="J185"/>
  <c r="BE185"/>
  <c r="J69"/>
  <c r="BI168"/>
  <c r="BH168"/>
  <c r="BG168"/>
  <c r="BF168"/>
  <c r="T168"/>
  <c r="R168"/>
  <c r="P168"/>
  <c r="BK168"/>
  <c r="J168"/>
  <c r="BE168"/>
  <c r="BI164"/>
  <c r="BH164"/>
  <c r="BG164"/>
  <c r="BF164"/>
  <c r="T164"/>
  <c r="R164"/>
  <c r="P164"/>
  <c r="BK164"/>
  <c r="J164"/>
  <c r="BE164"/>
  <c r="BI160"/>
  <c r="BH160"/>
  <c r="BG160"/>
  <c r="BF160"/>
  <c r="T160"/>
  <c r="R160"/>
  <c r="P160"/>
  <c r="BK160"/>
  <c r="J160"/>
  <c r="BE160"/>
  <c r="BI156"/>
  <c r="BH156"/>
  <c r="BG156"/>
  <c r="BF156"/>
  <c r="T156"/>
  <c r="R156"/>
  <c r="P156"/>
  <c r="BK156"/>
  <c r="J156"/>
  <c r="BE156"/>
  <c r="BI152"/>
  <c r="BH152"/>
  <c r="BG152"/>
  <c r="BF152"/>
  <c r="T152"/>
  <c r="R152"/>
  <c r="P152"/>
  <c r="BK152"/>
  <c r="J152"/>
  <c r="BE152"/>
  <c r="BI145"/>
  <c r="BH145"/>
  <c r="BG145"/>
  <c r="BF145"/>
  <c r="T145"/>
  <c r="R145"/>
  <c r="P145"/>
  <c r="BK145"/>
  <c r="J145"/>
  <c r="BE145"/>
  <c r="BI129"/>
  <c r="BH129"/>
  <c r="BG129"/>
  <c r="BF129"/>
  <c r="T129"/>
  <c r="R129"/>
  <c r="P129"/>
  <c r="BK129"/>
  <c r="J129"/>
  <c r="BE129"/>
  <c r="BI121"/>
  <c r="BH121"/>
  <c r="BG121"/>
  <c r="BF121"/>
  <c r="T121"/>
  <c r="T120"/>
  <c r="R121"/>
  <c r="R120"/>
  <c r="P121"/>
  <c r="P120"/>
  <c r="BK121"/>
  <c r="BK120"/>
  <c r="J120"/>
  <c r="J121"/>
  <c r="BE121"/>
  <c r="J68"/>
  <c r="BI116"/>
  <c r="BH116"/>
  <c r="BG116"/>
  <c r="BF116"/>
  <c r="T116"/>
  <c r="T115"/>
  <c r="R116"/>
  <c r="R115"/>
  <c r="P116"/>
  <c r="P115"/>
  <c r="BK116"/>
  <c r="BK115"/>
  <c r="J115"/>
  <c r="J116"/>
  <c r="BE116"/>
  <c r="J67"/>
  <c r="BI112"/>
  <c r="BH112"/>
  <c r="BG112"/>
  <c r="BF112"/>
  <c r="T112"/>
  <c r="R112"/>
  <c r="P112"/>
  <c r="BK112"/>
  <c r="J112"/>
  <c r="BE112"/>
  <c r="BI109"/>
  <c r="BH109"/>
  <c r="BG109"/>
  <c r="BF109"/>
  <c r="T109"/>
  <c r="R109"/>
  <c r="P109"/>
  <c r="BK109"/>
  <c r="J109"/>
  <c r="BE109"/>
  <c r="BI106"/>
  <c r="BH106"/>
  <c r="BG106"/>
  <c r="BF106"/>
  <c r="T106"/>
  <c r="R106"/>
  <c r="P106"/>
  <c r="BK106"/>
  <c r="J106"/>
  <c r="BE106"/>
  <c r="BI104"/>
  <c r="BH104"/>
  <c r="BG104"/>
  <c r="BF104"/>
  <c r="T104"/>
  <c r="R104"/>
  <c r="P104"/>
  <c r="BK104"/>
  <c r="J104"/>
  <c r="BE104"/>
  <c r="BI101"/>
  <c r="F38"/>
  <c i="1" r="BD119"/>
  <c i="37" r="BH101"/>
  <c r="F37"/>
  <c i="1" r="BC119"/>
  <c i="37" r="BG101"/>
  <c r="F36"/>
  <c i="1" r="BB119"/>
  <c i="37" r="BF101"/>
  <c r="J35"/>
  <c i="1" r="AW119"/>
  <c i="37" r="F35"/>
  <c i="1" r="BA119"/>
  <c i="37" r="T101"/>
  <c r="T100"/>
  <c r="T99"/>
  <c r="T98"/>
  <c r="R101"/>
  <c r="R100"/>
  <c r="R99"/>
  <c r="R98"/>
  <c r="P101"/>
  <c r="P100"/>
  <c r="P99"/>
  <c r="P98"/>
  <c i="1" r="AU119"/>
  <c i="37" r="BK101"/>
  <c r="BK100"/>
  <c r="J100"/>
  <c r="BK99"/>
  <c r="J99"/>
  <c r="BK98"/>
  <c r="J98"/>
  <c r="J64"/>
  <c r="J31"/>
  <c i="1" r="AG119"/>
  <c i="37" r="J101"/>
  <c r="BE101"/>
  <c r="J34"/>
  <c i="1" r="AV119"/>
  <c i="37" r="F34"/>
  <c i="1" r="AZ119"/>
  <c i="37" r="J66"/>
  <c r="J65"/>
  <c r="F92"/>
  <c r="E90"/>
  <c r="F57"/>
  <c r="E55"/>
  <c r="J40"/>
  <c r="J25"/>
  <c r="E25"/>
  <c r="J94"/>
  <c r="J59"/>
  <c r="J24"/>
  <c r="J22"/>
  <c r="E22"/>
  <c r="F95"/>
  <c r="F60"/>
  <c r="J21"/>
  <c r="J19"/>
  <c r="E19"/>
  <c r="F94"/>
  <c r="F59"/>
  <c r="J18"/>
  <c r="J16"/>
  <c r="J92"/>
  <c r="J57"/>
  <c r="E7"/>
  <c r="E84"/>
  <c r="E49"/>
  <c i="1" r="AY116"/>
  <c r="AX116"/>
  <c i="36" r="BI93"/>
  <c r="F38"/>
  <c i="1" r="BD116"/>
  <c i="36" r="BH93"/>
  <c r="F37"/>
  <c i="1" r="BC116"/>
  <c i="36" r="BG93"/>
  <c r="F36"/>
  <c i="1" r="BB116"/>
  <c i="36" r="BF93"/>
  <c r="J35"/>
  <c i="1" r="AW116"/>
  <c i="36" r="F35"/>
  <c i="1" r="BA116"/>
  <c i="36" r="T93"/>
  <c r="T92"/>
  <c r="T91"/>
  <c r="T90"/>
  <c r="R93"/>
  <c r="R92"/>
  <c r="R91"/>
  <c r="R90"/>
  <c r="P93"/>
  <c r="P92"/>
  <c r="P91"/>
  <c r="P90"/>
  <c i="1" r="AU116"/>
  <c i="36" r="BK93"/>
  <c r="BK92"/>
  <c r="J92"/>
  <c r="BK91"/>
  <c r="J91"/>
  <c r="BK90"/>
  <c r="J90"/>
  <c r="J64"/>
  <c r="J31"/>
  <c i="1" r="AG116"/>
  <c i="36" r="J93"/>
  <c r="BE93"/>
  <c r="J34"/>
  <c i="1" r="AV116"/>
  <c i="36" r="F34"/>
  <c i="1" r="AZ116"/>
  <c i="36" r="J66"/>
  <c r="J65"/>
  <c r="F84"/>
  <c r="E82"/>
  <c r="F57"/>
  <c r="E55"/>
  <c r="J40"/>
  <c r="J25"/>
  <c r="E25"/>
  <c r="J86"/>
  <c r="J59"/>
  <c r="J24"/>
  <c r="J22"/>
  <c r="E22"/>
  <c r="F87"/>
  <c r="F60"/>
  <c r="J21"/>
  <c r="J19"/>
  <c r="E19"/>
  <c r="F86"/>
  <c r="F59"/>
  <c r="J18"/>
  <c r="J16"/>
  <c r="J84"/>
  <c r="J57"/>
  <c r="E7"/>
  <c r="E76"/>
  <c r="E49"/>
  <c i="1" r="AY115"/>
  <c r="AX115"/>
  <c i="35" r="BI141"/>
  <c r="BH141"/>
  <c r="BG141"/>
  <c r="BF141"/>
  <c r="T141"/>
  <c r="R141"/>
  <c r="P141"/>
  <c r="BK141"/>
  <c r="J141"/>
  <c r="BE141"/>
  <c r="BI140"/>
  <c r="BH140"/>
  <c r="BG140"/>
  <c r="BF140"/>
  <c r="T140"/>
  <c r="T139"/>
  <c r="R140"/>
  <c r="R139"/>
  <c r="P140"/>
  <c r="P139"/>
  <c r="BK140"/>
  <c r="BK139"/>
  <c r="J139"/>
  <c r="J140"/>
  <c r="BE140"/>
  <c r="J73"/>
  <c r="BI138"/>
  <c r="BH138"/>
  <c r="BG138"/>
  <c r="BF138"/>
  <c r="T138"/>
  <c r="R138"/>
  <c r="P138"/>
  <c r="BK138"/>
  <c r="J138"/>
  <c r="BE138"/>
  <c r="BI135"/>
  <c r="BH135"/>
  <c r="BG135"/>
  <c r="BF135"/>
  <c r="T135"/>
  <c r="R135"/>
  <c r="P135"/>
  <c r="BK135"/>
  <c r="J135"/>
  <c r="BE135"/>
  <c r="BI133"/>
  <c r="BH133"/>
  <c r="BG133"/>
  <c r="BF133"/>
  <c r="T133"/>
  <c r="R133"/>
  <c r="P133"/>
  <c r="BK133"/>
  <c r="J133"/>
  <c r="BE133"/>
  <c r="BI131"/>
  <c r="BH131"/>
  <c r="BG131"/>
  <c r="BF131"/>
  <c r="T131"/>
  <c r="T130"/>
  <c r="R131"/>
  <c r="R130"/>
  <c r="P131"/>
  <c r="P130"/>
  <c r="BK131"/>
  <c r="BK130"/>
  <c r="J130"/>
  <c r="J131"/>
  <c r="BE131"/>
  <c r="J72"/>
  <c r="BI128"/>
  <c r="BH128"/>
  <c r="BG128"/>
  <c r="BF128"/>
  <c r="T128"/>
  <c r="R128"/>
  <c r="P128"/>
  <c r="BK128"/>
  <c r="J128"/>
  <c r="BE128"/>
  <c r="BI127"/>
  <c r="BH127"/>
  <c r="BG127"/>
  <c r="BF127"/>
  <c r="T127"/>
  <c r="R127"/>
  <c r="P127"/>
  <c r="BK127"/>
  <c r="J127"/>
  <c r="BE127"/>
  <c r="BI124"/>
  <c r="BH124"/>
  <c r="BG124"/>
  <c r="BF124"/>
  <c r="T124"/>
  <c r="R124"/>
  <c r="P124"/>
  <c r="BK124"/>
  <c r="J124"/>
  <c r="BE124"/>
  <c r="BI123"/>
  <c r="BH123"/>
  <c r="BG123"/>
  <c r="BF123"/>
  <c r="T123"/>
  <c r="T122"/>
  <c r="R123"/>
  <c r="R122"/>
  <c r="P123"/>
  <c r="P122"/>
  <c r="BK123"/>
  <c r="BK122"/>
  <c r="J122"/>
  <c r="J123"/>
  <c r="BE123"/>
  <c r="J71"/>
  <c r="BI121"/>
  <c r="BH121"/>
  <c r="BG121"/>
  <c r="BF121"/>
  <c r="T121"/>
  <c r="T120"/>
  <c r="T119"/>
  <c r="R121"/>
  <c r="R120"/>
  <c r="R119"/>
  <c r="P121"/>
  <c r="P120"/>
  <c r="P119"/>
  <c r="BK121"/>
  <c r="BK120"/>
  <c r="J120"/>
  <c r="BK119"/>
  <c r="J119"/>
  <c r="J121"/>
  <c r="BE121"/>
  <c r="J70"/>
  <c r="J69"/>
  <c r="BI117"/>
  <c r="BH117"/>
  <c r="BG117"/>
  <c r="BF117"/>
  <c r="T117"/>
  <c r="T116"/>
  <c r="R117"/>
  <c r="R116"/>
  <c r="P117"/>
  <c r="P116"/>
  <c r="BK117"/>
  <c r="BK116"/>
  <c r="J116"/>
  <c r="J117"/>
  <c r="BE117"/>
  <c r="J68"/>
  <c r="BI112"/>
  <c r="BH112"/>
  <c r="BG112"/>
  <c r="BF112"/>
  <c r="T112"/>
  <c r="R112"/>
  <c r="P112"/>
  <c r="BK112"/>
  <c r="J112"/>
  <c r="BE112"/>
  <c r="BI110"/>
  <c r="BH110"/>
  <c r="BG110"/>
  <c r="BF110"/>
  <c r="T110"/>
  <c r="T109"/>
  <c r="R110"/>
  <c r="R109"/>
  <c r="P110"/>
  <c r="P109"/>
  <c r="BK110"/>
  <c r="BK109"/>
  <c r="J109"/>
  <c r="J110"/>
  <c r="BE110"/>
  <c r="J67"/>
  <c r="BI108"/>
  <c r="BH108"/>
  <c r="BG108"/>
  <c r="BF108"/>
  <c r="T108"/>
  <c r="R108"/>
  <c r="P108"/>
  <c r="BK108"/>
  <c r="J108"/>
  <c r="BE108"/>
  <c r="BI105"/>
  <c r="BH105"/>
  <c r="BG105"/>
  <c r="BF105"/>
  <c r="T105"/>
  <c r="R105"/>
  <c r="P105"/>
  <c r="BK105"/>
  <c r="J105"/>
  <c r="BE105"/>
  <c r="BI104"/>
  <c r="BH104"/>
  <c r="BG104"/>
  <c r="BF104"/>
  <c r="T104"/>
  <c r="R104"/>
  <c r="P104"/>
  <c r="BK104"/>
  <c r="J104"/>
  <c r="BE104"/>
  <c r="BI101"/>
  <c r="BH101"/>
  <c r="BG101"/>
  <c r="BF101"/>
  <c r="T101"/>
  <c r="R101"/>
  <c r="P101"/>
  <c r="BK101"/>
  <c r="J101"/>
  <c r="BE101"/>
  <c r="BI100"/>
  <c r="F38"/>
  <c i="1" r="BD115"/>
  <c i="35" r="BH100"/>
  <c r="F37"/>
  <c i="1" r="BC115"/>
  <c i="35" r="BG100"/>
  <c r="F36"/>
  <c i="1" r="BB115"/>
  <c i="35" r="BF100"/>
  <c r="J35"/>
  <c i="1" r="AW115"/>
  <c i="35" r="F35"/>
  <c i="1" r="BA115"/>
  <c i="35" r="T100"/>
  <c r="T99"/>
  <c r="T98"/>
  <c r="T97"/>
  <c r="R100"/>
  <c r="R99"/>
  <c r="R98"/>
  <c r="R97"/>
  <c r="P100"/>
  <c r="P99"/>
  <c r="P98"/>
  <c r="P97"/>
  <c i="1" r="AU115"/>
  <c i="35" r="BK100"/>
  <c r="BK99"/>
  <c r="J99"/>
  <c r="BK98"/>
  <c r="J98"/>
  <c r="BK97"/>
  <c r="J97"/>
  <c r="J64"/>
  <c r="J31"/>
  <c i="1" r="AG115"/>
  <c i="35" r="J100"/>
  <c r="BE100"/>
  <c r="J34"/>
  <c i="1" r="AV115"/>
  <c i="35" r="F34"/>
  <c i="1" r="AZ115"/>
  <c i="35" r="J66"/>
  <c r="J65"/>
  <c r="F91"/>
  <c r="E89"/>
  <c r="F57"/>
  <c r="E55"/>
  <c r="J40"/>
  <c r="J25"/>
  <c r="E25"/>
  <c r="J93"/>
  <c r="J59"/>
  <c r="J24"/>
  <c r="J22"/>
  <c r="E22"/>
  <c r="F94"/>
  <c r="F60"/>
  <c r="J21"/>
  <c r="J19"/>
  <c r="E19"/>
  <c r="F93"/>
  <c r="F59"/>
  <c r="J18"/>
  <c r="J16"/>
  <c r="J91"/>
  <c r="J57"/>
  <c r="E7"/>
  <c r="E83"/>
  <c r="E49"/>
  <c i="1" r="AY113"/>
  <c r="AX113"/>
  <c i="34" r="BI93"/>
  <c r="F38"/>
  <c i="1" r="BD113"/>
  <c i="34" r="BH93"/>
  <c r="F37"/>
  <c i="1" r="BC113"/>
  <c i="34" r="BG93"/>
  <c r="F36"/>
  <c i="1" r="BB113"/>
  <c i="34" r="BF93"/>
  <c r="J35"/>
  <c i="1" r="AW113"/>
  <c i="34" r="F35"/>
  <c i="1" r="BA113"/>
  <c i="34" r="T93"/>
  <c r="T92"/>
  <c r="T91"/>
  <c r="T90"/>
  <c r="R93"/>
  <c r="R92"/>
  <c r="R91"/>
  <c r="R90"/>
  <c r="P93"/>
  <c r="P92"/>
  <c r="P91"/>
  <c r="P90"/>
  <c i="1" r="AU113"/>
  <c i="34" r="BK93"/>
  <c r="BK92"/>
  <c r="J92"/>
  <c r="BK91"/>
  <c r="J91"/>
  <c r="BK90"/>
  <c r="J90"/>
  <c r="J64"/>
  <c r="J31"/>
  <c i="1" r="AG113"/>
  <c i="34" r="J93"/>
  <c r="BE93"/>
  <c r="J34"/>
  <c i="1" r="AV113"/>
  <c i="34" r="F34"/>
  <c i="1" r="AZ113"/>
  <c i="34" r="J66"/>
  <c r="J65"/>
  <c r="F84"/>
  <c r="E82"/>
  <c r="F57"/>
  <c r="E55"/>
  <c r="J40"/>
  <c r="J25"/>
  <c r="E25"/>
  <c r="J86"/>
  <c r="J59"/>
  <c r="J24"/>
  <c r="J22"/>
  <c r="E22"/>
  <c r="F87"/>
  <c r="F60"/>
  <c r="J21"/>
  <c r="J19"/>
  <c r="E19"/>
  <c r="F86"/>
  <c r="F59"/>
  <c r="J18"/>
  <c r="J16"/>
  <c r="J84"/>
  <c r="J57"/>
  <c r="E7"/>
  <c r="E76"/>
  <c r="E49"/>
  <c i="1" r="AY112"/>
  <c r="AX112"/>
  <c i="33" r="BI105"/>
  <c r="BH105"/>
  <c r="BG105"/>
  <c r="BF105"/>
  <c r="T105"/>
  <c r="R105"/>
  <c r="P105"/>
  <c r="BK105"/>
  <c r="J105"/>
  <c r="BE105"/>
  <c r="BI104"/>
  <c r="BH104"/>
  <c r="BG104"/>
  <c r="BF104"/>
  <c r="T104"/>
  <c r="R104"/>
  <c r="P104"/>
  <c r="BK104"/>
  <c r="J104"/>
  <c r="BE104"/>
  <c r="BI102"/>
  <c r="BH102"/>
  <c r="BG102"/>
  <c r="BF102"/>
  <c r="T102"/>
  <c r="R102"/>
  <c r="P102"/>
  <c r="BK102"/>
  <c r="J102"/>
  <c r="BE102"/>
  <c r="BI100"/>
  <c r="BH100"/>
  <c r="BG100"/>
  <c r="BF100"/>
  <c r="T100"/>
  <c r="R100"/>
  <c r="P100"/>
  <c r="BK100"/>
  <c r="J100"/>
  <c r="BE100"/>
  <c r="BI99"/>
  <c r="BH99"/>
  <c r="BG99"/>
  <c r="BF99"/>
  <c r="T99"/>
  <c r="R99"/>
  <c r="P99"/>
  <c r="BK99"/>
  <c r="J99"/>
  <c r="BE99"/>
  <c r="BI98"/>
  <c r="BH98"/>
  <c r="BG98"/>
  <c r="BF98"/>
  <c r="T98"/>
  <c r="R98"/>
  <c r="P98"/>
  <c r="BK98"/>
  <c r="J98"/>
  <c r="BE98"/>
  <c r="BI97"/>
  <c r="BH97"/>
  <c r="BG97"/>
  <c r="BF97"/>
  <c r="T97"/>
  <c r="R97"/>
  <c r="P97"/>
  <c r="BK97"/>
  <c r="J97"/>
  <c r="BE97"/>
  <c r="BI96"/>
  <c r="BH96"/>
  <c r="BG96"/>
  <c r="BF96"/>
  <c r="T96"/>
  <c r="R96"/>
  <c r="P96"/>
  <c r="BK96"/>
  <c r="J96"/>
  <c r="BE96"/>
  <c r="BI95"/>
  <c r="BH95"/>
  <c r="BG95"/>
  <c r="BF95"/>
  <c r="T95"/>
  <c r="R95"/>
  <c r="P95"/>
  <c r="BK95"/>
  <c r="J95"/>
  <c r="BE95"/>
  <c r="BI93"/>
  <c r="BH93"/>
  <c r="BG93"/>
  <c r="BF93"/>
  <c r="T93"/>
  <c r="R93"/>
  <c r="P93"/>
  <c r="BK93"/>
  <c r="J93"/>
  <c r="BE93"/>
  <c r="BI92"/>
  <c r="BH92"/>
  <c r="BG92"/>
  <c r="BF92"/>
  <c r="T92"/>
  <c r="R92"/>
  <c r="P92"/>
  <c r="BK92"/>
  <c r="J92"/>
  <c r="BE92"/>
  <c r="BI91"/>
  <c r="F38"/>
  <c i="1" r="BD112"/>
  <c i="33" r="BH91"/>
  <c r="F37"/>
  <c i="1" r="BC112"/>
  <c i="33" r="BG91"/>
  <c r="F36"/>
  <c i="1" r="BB112"/>
  <c i="33" r="BF91"/>
  <c r="J35"/>
  <c i="1" r="AW112"/>
  <c i="33" r="F35"/>
  <c i="1" r="BA112"/>
  <c i="33" r="T91"/>
  <c r="T90"/>
  <c r="T89"/>
  <c r="R91"/>
  <c r="R90"/>
  <c r="R89"/>
  <c r="P91"/>
  <c r="P90"/>
  <c r="P89"/>
  <c i="1" r="AU112"/>
  <c i="33" r="BK91"/>
  <c r="BK90"/>
  <c r="J90"/>
  <c r="BK89"/>
  <c r="J89"/>
  <c r="J64"/>
  <c r="J31"/>
  <c i="1" r="AG112"/>
  <c i="33" r="J91"/>
  <c r="BE91"/>
  <c r="J34"/>
  <c i="1" r="AV112"/>
  <c i="33" r="F34"/>
  <c i="1" r="AZ112"/>
  <c i="33" r="J65"/>
  <c r="F83"/>
  <c r="E81"/>
  <c r="F57"/>
  <c r="E55"/>
  <c r="J40"/>
  <c r="J25"/>
  <c r="E25"/>
  <c r="J85"/>
  <c r="J59"/>
  <c r="J24"/>
  <c r="J22"/>
  <c r="E22"/>
  <c r="F86"/>
  <c r="F60"/>
  <c r="J21"/>
  <c r="J19"/>
  <c r="E19"/>
  <c r="F85"/>
  <c r="F59"/>
  <c r="J18"/>
  <c r="J16"/>
  <c r="J83"/>
  <c r="J57"/>
  <c r="E7"/>
  <c r="E75"/>
  <c r="E49"/>
  <c i="1" r="AY109"/>
  <c r="AX109"/>
  <c i="32" r="BI93"/>
  <c r="BH93"/>
  <c r="BG93"/>
  <c r="BF93"/>
  <c r="T93"/>
  <c r="R93"/>
  <c r="P93"/>
  <c r="BK93"/>
  <c r="J93"/>
  <c r="BE93"/>
  <c r="BI91"/>
  <c r="F38"/>
  <c i="1" r="BD109"/>
  <c i="32" r="BH91"/>
  <c r="F37"/>
  <c i="1" r="BC109"/>
  <c i="32" r="BG91"/>
  <c r="F36"/>
  <c i="1" r="BB109"/>
  <c i="32" r="BF91"/>
  <c r="J35"/>
  <c i="1" r="AW109"/>
  <c i="32" r="F35"/>
  <c i="1" r="BA109"/>
  <c i="32" r="T91"/>
  <c r="T90"/>
  <c r="T89"/>
  <c r="R91"/>
  <c r="R90"/>
  <c r="R89"/>
  <c r="P91"/>
  <c r="P90"/>
  <c r="P89"/>
  <c i="1" r="AU109"/>
  <c i="32" r="BK91"/>
  <c r="BK90"/>
  <c r="J90"/>
  <c r="BK89"/>
  <c r="J89"/>
  <c r="J64"/>
  <c r="J31"/>
  <c i="1" r="AG109"/>
  <c i="32" r="J91"/>
  <c r="BE91"/>
  <c r="J34"/>
  <c i="1" r="AV109"/>
  <c i="32" r="F34"/>
  <c i="1" r="AZ109"/>
  <c i="32" r="J65"/>
  <c r="F83"/>
  <c r="E81"/>
  <c r="F57"/>
  <c r="E55"/>
  <c r="J40"/>
  <c r="J25"/>
  <c r="E25"/>
  <c r="J85"/>
  <c r="J59"/>
  <c r="J24"/>
  <c r="J22"/>
  <c r="E22"/>
  <c r="F86"/>
  <c r="F60"/>
  <c r="J21"/>
  <c r="J19"/>
  <c r="E19"/>
  <c r="F85"/>
  <c r="F59"/>
  <c r="J18"/>
  <c r="J16"/>
  <c r="J83"/>
  <c r="J57"/>
  <c r="E7"/>
  <c r="E75"/>
  <c r="E49"/>
  <c i="1" r="AY108"/>
  <c r="AX108"/>
  <c i="31" r="BI128"/>
  <c r="BH128"/>
  <c r="BG128"/>
  <c r="BF128"/>
  <c r="T128"/>
  <c r="R128"/>
  <c r="P128"/>
  <c r="BK128"/>
  <c r="J128"/>
  <c r="BE128"/>
  <c r="BI126"/>
  <c r="BH126"/>
  <c r="BG126"/>
  <c r="BF126"/>
  <c r="T126"/>
  <c r="T125"/>
  <c r="T124"/>
  <c r="R126"/>
  <c r="R125"/>
  <c r="R124"/>
  <c r="P126"/>
  <c r="P125"/>
  <c r="P124"/>
  <c r="BK126"/>
  <c r="BK125"/>
  <c r="J125"/>
  <c r="BK124"/>
  <c r="J124"/>
  <c r="J126"/>
  <c r="BE126"/>
  <c r="J72"/>
  <c r="J71"/>
  <c r="BI122"/>
  <c r="BH122"/>
  <c r="BG122"/>
  <c r="BF122"/>
  <c r="T122"/>
  <c r="T121"/>
  <c r="R122"/>
  <c r="R121"/>
  <c r="P122"/>
  <c r="P121"/>
  <c r="BK122"/>
  <c r="BK121"/>
  <c r="J121"/>
  <c r="J122"/>
  <c r="BE122"/>
  <c r="J70"/>
  <c r="BI119"/>
  <c r="BH119"/>
  <c r="BG119"/>
  <c r="BF119"/>
  <c r="T119"/>
  <c r="R119"/>
  <c r="P119"/>
  <c r="BK119"/>
  <c r="J119"/>
  <c r="BE119"/>
  <c r="BI117"/>
  <c r="BH117"/>
  <c r="BG117"/>
  <c r="BF117"/>
  <c r="T117"/>
  <c r="R117"/>
  <c r="P117"/>
  <c r="BK117"/>
  <c r="J117"/>
  <c r="BE117"/>
  <c r="BI115"/>
  <c r="BH115"/>
  <c r="BG115"/>
  <c r="BF115"/>
  <c r="T115"/>
  <c r="R115"/>
  <c r="P115"/>
  <c r="BK115"/>
  <c r="J115"/>
  <c r="BE115"/>
  <c r="BI113"/>
  <c r="BH113"/>
  <c r="BG113"/>
  <c r="BF113"/>
  <c r="T113"/>
  <c r="T112"/>
  <c r="R113"/>
  <c r="R112"/>
  <c r="P113"/>
  <c r="P112"/>
  <c r="BK113"/>
  <c r="BK112"/>
  <c r="J112"/>
  <c r="J113"/>
  <c r="BE113"/>
  <c r="J69"/>
  <c r="BI109"/>
  <c r="BH109"/>
  <c r="BG109"/>
  <c r="BF109"/>
  <c r="T109"/>
  <c r="R109"/>
  <c r="P109"/>
  <c r="BK109"/>
  <c r="J109"/>
  <c r="BE109"/>
  <c r="BI107"/>
  <c r="BH107"/>
  <c r="BG107"/>
  <c r="BF107"/>
  <c r="T107"/>
  <c r="T106"/>
  <c r="R107"/>
  <c r="R106"/>
  <c r="P107"/>
  <c r="P106"/>
  <c r="BK107"/>
  <c r="BK106"/>
  <c r="J106"/>
  <c r="J107"/>
  <c r="BE107"/>
  <c r="J68"/>
  <c r="BI104"/>
  <c r="BH104"/>
  <c r="BG104"/>
  <c r="BF104"/>
  <c r="T104"/>
  <c r="T103"/>
  <c r="R104"/>
  <c r="R103"/>
  <c r="P104"/>
  <c r="P103"/>
  <c r="BK104"/>
  <c r="BK103"/>
  <c r="J103"/>
  <c r="J104"/>
  <c r="BE104"/>
  <c r="J67"/>
  <c r="BI101"/>
  <c r="BH101"/>
  <c r="BG101"/>
  <c r="BF101"/>
  <c r="T101"/>
  <c r="R101"/>
  <c r="P101"/>
  <c r="BK101"/>
  <c r="J101"/>
  <c r="BE101"/>
  <c r="BI99"/>
  <c r="F38"/>
  <c i="1" r="BD108"/>
  <c i="31" r="BH99"/>
  <c r="F37"/>
  <c i="1" r="BC108"/>
  <c i="31" r="BG99"/>
  <c r="F36"/>
  <c i="1" r="BB108"/>
  <c i="31" r="BF99"/>
  <c r="J35"/>
  <c i="1" r="AW108"/>
  <c i="31" r="F35"/>
  <c i="1" r="BA108"/>
  <c i="31" r="T99"/>
  <c r="T98"/>
  <c r="T97"/>
  <c r="T96"/>
  <c r="R99"/>
  <c r="R98"/>
  <c r="R97"/>
  <c r="R96"/>
  <c r="P99"/>
  <c r="P98"/>
  <c r="P97"/>
  <c r="P96"/>
  <c i="1" r="AU108"/>
  <c i="31" r="BK99"/>
  <c r="BK98"/>
  <c r="J98"/>
  <c r="BK97"/>
  <c r="J97"/>
  <c r="BK96"/>
  <c r="J96"/>
  <c r="J64"/>
  <c r="J31"/>
  <c i="1" r="AG108"/>
  <c i="31" r="J99"/>
  <c r="BE99"/>
  <c r="J34"/>
  <c i="1" r="AV108"/>
  <c i="31" r="F34"/>
  <c i="1" r="AZ108"/>
  <c i="31" r="J66"/>
  <c r="J65"/>
  <c r="F90"/>
  <c r="E88"/>
  <c r="F57"/>
  <c r="E55"/>
  <c r="J40"/>
  <c r="J25"/>
  <c r="E25"/>
  <c r="J92"/>
  <c r="J59"/>
  <c r="J24"/>
  <c r="J22"/>
  <c r="E22"/>
  <c r="F93"/>
  <c r="F60"/>
  <c r="J21"/>
  <c r="J19"/>
  <c r="E19"/>
  <c r="F92"/>
  <c r="F59"/>
  <c r="J18"/>
  <c r="J16"/>
  <c r="J90"/>
  <c r="J57"/>
  <c r="E7"/>
  <c r="E82"/>
  <c r="E49"/>
  <c i="1" r="AY105"/>
  <c r="AX105"/>
  <c i="30" r="BI93"/>
  <c r="BH93"/>
  <c r="BG93"/>
  <c r="BF93"/>
  <c r="T93"/>
  <c r="R93"/>
  <c r="P93"/>
  <c r="BK93"/>
  <c r="J93"/>
  <c r="BE93"/>
  <c r="BI91"/>
  <c r="F38"/>
  <c i="1" r="BD105"/>
  <c i="30" r="BH91"/>
  <c r="F37"/>
  <c i="1" r="BC105"/>
  <c i="30" r="BG91"/>
  <c r="F36"/>
  <c i="1" r="BB105"/>
  <c i="30" r="BF91"/>
  <c r="J35"/>
  <c i="1" r="AW105"/>
  <c i="30" r="F35"/>
  <c i="1" r="BA105"/>
  <c i="30" r="T91"/>
  <c r="T90"/>
  <c r="T89"/>
  <c r="R91"/>
  <c r="R90"/>
  <c r="R89"/>
  <c r="P91"/>
  <c r="P90"/>
  <c r="P89"/>
  <c i="1" r="AU105"/>
  <c i="30" r="BK91"/>
  <c r="BK90"/>
  <c r="J90"/>
  <c r="BK89"/>
  <c r="J89"/>
  <c r="J64"/>
  <c r="J31"/>
  <c i="1" r="AG105"/>
  <c i="30" r="J91"/>
  <c r="BE91"/>
  <c r="J34"/>
  <c i="1" r="AV105"/>
  <c i="30" r="F34"/>
  <c i="1" r="AZ105"/>
  <c i="30" r="J65"/>
  <c r="F83"/>
  <c r="E81"/>
  <c r="F57"/>
  <c r="E55"/>
  <c r="J40"/>
  <c r="J25"/>
  <c r="E25"/>
  <c r="J85"/>
  <c r="J59"/>
  <c r="J24"/>
  <c r="J22"/>
  <c r="E22"/>
  <c r="F86"/>
  <c r="F60"/>
  <c r="J21"/>
  <c r="J19"/>
  <c r="E19"/>
  <c r="F85"/>
  <c r="F59"/>
  <c r="J18"/>
  <c r="J16"/>
  <c r="J83"/>
  <c r="J57"/>
  <c r="E7"/>
  <c r="E75"/>
  <c r="E49"/>
  <c i="1" r="AY104"/>
  <c r="AX104"/>
  <c i="29" r="BI127"/>
  <c r="BH127"/>
  <c r="BG127"/>
  <c r="BF127"/>
  <c r="T127"/>
  <c r="R127"/>
  <c r="P127"/>
  <c r="BK127"/>
  <c r="J127"/>
  <c r="BE127"/>
  <c r="BI125"/>
  <c r="BH125"/>
  <c r="BG125"/>
  <c r="BF125"/>
  <c r="T125"/>
  <c r="T124"/>
  <c r="T123"/>
  <c r="R125"/>
  <c r="R124"/>
  <c r="R123"/>
  <c r="P125"/>
  <c r="P124"/>
  <c r="P123"/>
  <c r="BK125"/>
  <c r="BK124"/>
  <c r="J124"/>
  <c r="BK123"/>
  <c r="J123"/>
  <c r="J125"/>
  <c r="BE125"/>
  <c r="J72"/>
  <c r="J71"/>
  <c r="BI121"/>
  <c r="BH121"/>
  <c r="BG121"/>
  <c r="BF121"/>
  <c r="T121"/>
  <c r="T120"/>
  <c r="R121"/>
  <c r="R120"/>
  <c r="P121"/>
  <c r="P120"/>
  <c r="BK121"/>
  <c r="BK120"/>
  <c r="J120"/>
  <c r="J121"/>
  <c r="BE121"/>
  <c r="J70"/>
  <c r="BI118"/>
  <c r="BH118"/>
  <c r="BG118"/>
  <c r="BF118"/>
  <c r="T118"/>
  <c r="R118"/>
  <c r="P118"/>
  <c r="BK118"/>
  <c r="J118"/>
  <c r="BE118"/>
  <c r="BI116"/>
  <c r="BH116"/>
  <c r="BG116"/>
  <c r="BF116"/>
  <c r="T116"/>
  <c r="R116"/>
  <c r="P116"/>
  <c r="BK116"/>
  <c r="J116"/>
  <c r="BE116"/>
  <c r="BI114"/>
  <c r="BH114"/>
  <c r="BG114"/>
  <c r="BF114"/>
  <c r="T114"/>
  <c r="R114"/>
  <c r="P114"/>
  <c r="BK114"/>
  <c r="J114"/>
  <c r="BE114"/>
  <c r="BI112"/>
  <c r="BH112"/>
  <c r="BG112"/>
  <c r="BF112"/>
  <c r="T112"/>
  <c r="T111"/>
  <c r="R112"/>
  <c r="R111"/>
  <c r="P112"/>
  <c r="P111"/>
  <c r="BK112"/>
  <c r="BK111"/>
  <c r="J111"/>
  <c r="J112"/>
  <c r="BE112"/>
  <c r="J69"/>
  <c r="BI109"/>
  <c r="BH109"/>
  <c r="BG109"/>
  <c r="BF109"/>
  <c r="T109"/>
  <c r="R109"/>
  <c r="P109"/>
  <c r="BK109"/>
  <c r="J109"/>
  <c r="BE109"/>
  <c r="BI107"/>
  <c r="BH107"/>
  <c r="BG107"/>
  <c r="BF107"/>
  <c r="T107"/>
  <c r="T106"/>
  <c r="R107"/>
  <c r="R106"/>
  <c r="P107"/>
  <c r="P106"/>
  <c r="BK107"/>
  <c r="BK106"/>
  <c r="J106"/>
  <c r="J107"/>
  <c r="BE107"/>
  <c r="J68"/>
  <c r="BI104"/>
  <c r="BH104"/>
  <c r="BG104"/>
  <c r="BF104"/>
  <c r="T104"/>
  <c r="T103"/>
  <c r="R104"/>
  <c r="R103"/>
  <c r="P104"/>
  <c r="P103"/>
  <c r="BK104"/>
  <c r="BK103"/>
  <c r="J103"/>
  <c r="J104"/>
  <c r="BE104"/>
  <c r="J67"/>
  <c r="BI101"/>
  <c r="BH101"/>
  <c r="BG101"/>
  <c r="BF101"/>
  <c r="T101"/>
  <c r="R101"/>
  <c r="P101"/>
  <c r="BK101"/>
  <c r="J101"/>
  <c r="BE101"/>
  <c r="BI99"/>
  <c r="F38"/>
  <c i="1" r="BD104"/>
  <c i="29" r="BH99"/>
  <c r="F37"/>
  <c i="1" r="BC104"/>
  <c i="29" r="BG99"/>
  <c r="F36"/>
  <c i="1" r="BB104"/>
  <c i="29" r="BF99"/>
  <c r="J35"/>
  <c i="1" r="AW104"/>
  <c i="29" r="F35"/>
  <c i="1" r="BA104"/>
  <c i="29" r="T99"/>
  <c r="T98"/>
  <c r="T97"/>
  <c r="T96"/>
  <c r="R99"/>
  <c r="R98"/>
  <c r="R97"/>
  <c r="R96"/>
  <c r="P99"/>
  <c r="P98"/>
  <c r="P97"/>
  <c r="P96"/>
  <c i="1" r="AU104"/>
  <c i="29" r="BK99"/>
  <c r="BK98"/>
  <c r="J98"/>
  <c r="BK97"/>
  <c r="J97"/>
  <c r="BK96"/>
  <c r="J96"/>
  <c r="J64"/>
  <c r="J31"/>
  <c i="1" r="AG104"/>
  <c i="29" r="J99"/>
  <c r="BE99"/>
  <c r="J34"/>
  <c i="1" r="AV104"/>
  <c i="29" r="F34"/>
  <c i="1" r="AZ104"/>
  <c i="29" r="J66"/>
  <c r="J65"/>
  <c r="F90"/>
  <c r="E88"/>
  <c r="F57"/>
  <c r="E55"/>
  <c r="J40"/>
  <c r="J25"/>
  <c r="E25"/>
  <c r="J92"/>
  <c r="J59"/>
  <c r="J24"/>
  <c r="J22"/>
  <c r="E22"/>
  <c r="F93"/>
  <c r="F60"/>
  <c r="J21"/>
  <c r="J19"/>
  <c r="E19"/>
  <c r="F92"/>
  <c r="F59"/>
  <c r="J18"/>
  <c r="J16"/>
  <c r="J90"/>
  <c r="J57"/>
  <c r="E7"/>
  <c r="E82"/>
  <c r="E49"/>
  <c i="1" r="AY101"/>
  <c r="AX101"/>
  <c i="28" r="BI93"/>
  <c r="F38"/>
  <c i="1" r="BD101"/>
  <c i="28" r="BH93"/>
  <c r="F37"/>
  <c i="1" r="BC101"/>
  <c i="28" r="BG93"/>
  <c r="F36"/>
  <c i="1" r="BB101"/>
  <c i="28" r="BF93"/>
  <c r="J35"/>
  <c i="1" r="AW101"/>
  <c i="28" r="F35"/>
  <c i="1" r="BA101"/>
  <c i="28" r="T93"/>
  <c r="T92"/>
  <c r="T91"/>
  <c r="T90"/>
  <c r="R93"/>
  <c r="R92"/>
  <c r="R91"/>
  <c r="R90"/>
  <c r="P93"/>
  <c r="P92"/>
  <c r="P91"/>
  <c r="P90"/>
  <c i="1" r="AU101"/>
  <c i="28" r="BK93"/>
  <c r="BK92"/>
  <c r="J92"/>
  <c r="BK91"/>
  <c r="J91"/>
  <c r="BK90"/>
  <c r="J90"/>
  <c r="J64"/>
  <c r="J31"/>
  <c i="1" r="AG101"/>
  <c i="28" r="J93"/>
  <c r="BE93"/>
  <c r="J34"/>
  <c i="1" r="AV101"/>
  <c i="28" r="F34"/>
  <c i="1" r="AZ101"/>
  <c i="28" r="J66"/>
  <c r="J65"/>
  <c r="F84"/>
  <c r="E82"/>
  <c r="F57"/>
  <c r="E55"/>
  <c r="J40"/>
  <c r="J25"/>
  <c r="E25"/>
  <c r="J86"/>
  <c r="J59"/>
  <c r="J24"/>
  <c r="J22"/>
  <c r="E22"/>
  <c r="F87"/>
  <c r="F60"/>
  <c r="J21"/>
  <c r="J19"/>
  <c r="E19"/>
  <c r="F86"/>
  <c r="F59"/>
  <c r="J18"/>
  <c r="J16"/>
  <c r="J84"/>
  <c r="J57"/>
  <c r="E7"/>
  <c r="E76"/>
  <c r="E49"/>
  <c i="1" r="AY100"/>
  <c r="AX100"/>
  <c i="27" r="BI141"/>
  <c r="BH141"/>
  <c r="BG141"/>
  <c r="BF141"/>
  <c r="T141"/>
  <c r="R141"/>
  <c r="P141"/>
  <c r="BK141"/>
  <c r="J141"/>
  <c r="BE141"/>
  <c r="BI140"/>
  <c r="BH140"/>
  <c r="BG140"/>
  <c r="BF140"/>
  <c r="T140"/>
  <c r="T139"/>
  <c r="R140"/>
  <c r="R139"/>
  <c r="P140"/>
  <c r="P139"/>
  <c r="BK140"/>
  <c r="BK139"/>
  <c r="J139"/>
  <c r="J140"/>
  <c r="BE140"/>
  <c r="J73"/>
  <c r="BI138"/>
  <c r="BH138"/>
  <c r="BG138"/>
  <c r="BF138"/>
  <c r="T138"/>
  <c r="R138"/>
  <c r="P138"/>
  <c r="BK138"/>
  <c r="J138"/>
  <c r="BE138"/>
  <c r="BI137"/>
  <c r="BH137"/>
  <c r="BG137"/>
  <c r="BF137"/>
  <c r="T137"/>
  <c r="R137"/>
  <c r="P137"/>
  <c r="BK137"/>
  <c r="J137"/>
  <c r="BE137"/>
  <c r="BI134"/>
  <c r="BH134"/>
  <c r="BG134"/>
  <c r="BF134"/>
  <c r="T134"/>
  <c r="R134"/>
  <c r="P134"/>
  <c r="BK134"/>
  <c r="J134"/>
  <c r="BE134"/>
  <c r="BI132"/>
  <c r="BH132"/>
  <c r="BG132"/>
  <c r="BF132"/>
  <c r="T132"/>
  <c r="R132"/>
  <c r="P132"/>
  <c r="BK132"/>
  <c r="J132"/>
  <c r="BE132"/>
  <c r="BI130"/>
  <c r="BH130"/>
  <c r="BG130"/>
  <c r="BF130"/>
  <c r="T130"/>
  <c r="T129"/>
  <c r="R130"/>
  <c r="R129"/>
  <c r="P130"/>
  <c r="P129"/>
  <c r="BK130"/>
  <c r="BK129"/>
  <c r="J129"/>
  <c r="J130"/>
  <c r="BE130"/>
  <c r="J72"/>
  <c r="BI127"/>
  <c r="BH127"/>
  <c r="BG127"/>
  <c r="BF127"/>
  <c r="T127"/>
  <c r="R127"/>
  <c r="P127"/>
  <c r="BK127"/>
  <c r="J127"/>
  <c r="BE127"/>
  <c r="BI126"/>
  <c r="BH126"/>
  <c r="BG126"/>
  <c r="BF126"/>
  <c r="T126"/>
  <c r="R126"/>
  <c r="P126"/>
  <c r="BK126"/>
  <c r="J126"/>
  <c r="BE126"/>
  <c r="BI123"/>
  <c r="BH123"/>
  <c r="BG123"/>
  <c r="BF123"/>
  <c r="T123"/>
  <c r="R123"/>
  <c r="P123"/>
  <c r="BK123"/>
  <c r="J123"/>
  <c r="BE123"/>
  <c r="BI122"/>
  <c r="BH122"/>
  <c r="BG122"/>
  <c r="BF122"/>
  <c r="T122"/>
  <c r="T121"/>
  <c r="R122"/>
  <c r="R121"/>
  <c r="P122"/>
  <c r="P121"/>
  <c r="BK122"/>
  <c r="BK121"/>
  <c r="J121"/>
  <c r="J122"/>
  <c r="BE122"/>
  <c r="J71"/>
  <c r="BI120"/>
  <c r="BH120"/>
  <c r="BG120"/>
  <c r="BF120"/>
  <c r="T120"/>
  <c r="T119"/>
  <c r="T118"/>
  <c r="R120"/>
  <c r="R119"/>
  <c r="R118"/>
  <c r="P120"/>
  <c r="P119"/>
  <c r="P118"/>
  <c r="BK120"/>
  <c r="BK119"/>
  <c r="J119"/>
  <c r="BK118"/>
  <c r="J118"/>
  <c r="J120"/>
  <c r="BE120"/>
  <c r="J70"/>
  <c r="J69"/>
  <c r="BI116"/>
  <c r="BH116"/>
  <c r="BG116"/>
  <c r="BF116"/>
  <c r="T116"/>
  <c r="T115"/>
  <c r="R116"/>
  <c r="R115"/>
  <c r="P116"/>
  <c r="P115"/>
  <c r="BK116"/>
  <c r="BK115"/>
  <c r="J115"/>
  <c r="J116"/>
  <c r="BE116"/>
  <c r="J68"/>
  <c r="BI111"/>
  <c r="BH111"/>
  <c r="BG111"/>
  <c r="BF111"/>
  <c r="T111"/>
  <c r="R111"/>
  <c r="P111"/>
  <c r="BK111"/>
  <c r="J111"/>
  <c r="BE111"/>
  <c r="BI109"/>
  <c r="BH109"/>
  <c r="BG109"/>
  <c r="BF109"/>
  <c r="T109"/>
  <c r="T108"/>
  <c r="R109"/>
  <c r="R108"/>
  <c r="P109"/>
  <c r="P108"/>
  <c r="BK109"/>
  <c r="BK108"/>
  <c r="J108"/>
  <c r="J109"/>
  <c r="BE109"/>
  <c r="J67"/>
  <c r="BI107"/>
  <c r="BH107"/>
  <c r="BG107"/>
  <c r="BF107"/>
  <c r="T107"/>
  <c r="R107"/>
  <c r="P107"/>
  <c r="BK107"/>
  <c r="J107"/>
  <c r="BE107"/>
  <c r="BI104"/>
  <c r="BH104"/>
  <c r="BG104"/>
  <c r="BF104"/>
  <c r="T104"/>
  <c r="R104"/>
  <c r="P104"/>
  <c r="BK104"/>
  <c r="J104"/>
  <c r="BE104"/>
  <c r="BI103"/>
  <c r="BH103"/>
  <c r="BG103"/>
  <c r="BF103"/>
  <c r="T103"/>
  <c r="R103"/>
  <c r="P103"/>
  <c r="BK103"/>
  <c r="J103"/>
  <c r="BE103"/>
  <c r="BI101"/>
  <c r="BH101"/>
  <c r="BG101"/>
  <c r="BF101"/>
  <c r="T101"/>
  <c r="R101"/>
  <c r="P101"/>
  <c r="BK101"/>
  <c r="J101"/>
  <c r="BE101"/>
  <c r="BI100"/>
  <c r="F38"/>
  <c i="1" r="BD100"/>
  <c i="27" r="BH100"/>
  <c r="F37"/>
  <c i="1" r="BC100"/>
  <c i="27" r="BG100"/>
  <c r="F36"/>
  <c i="1" r="BB100"/>
  <c i="27" r="BF100"/>
  <c r="J35"/>
  <c i="1" r="AW100"/>
  <c i="27" r="F35"/>
  <c i="1" r="BA100"/>
  <c i="27" r="T100"/>
  <c r="T99"/>
  <c r="T98"/>
  <c r="T97"/>
  <c r="R100"/>
  <c r="R99"/>
  <c r="R98"/>
  <c r="R97"/>
  <c r="P100"/>
  <c r="P99"/>
  <c r="P98"/>
  <c r="P97"/>
  <c i="1" r="AU100"/>
  <c i="27" r="BK100"/>
  <c r="BK99"/>
  <c r="J99"/>
  <c r="BK98"/>
  <c r="J98"/>
  <c r="BK97"/>
  <c r="J97"/>
  <c r="J64"/>
  <c r="J31"/>
  <c i="1" r="AG100"/>
  <c i="27" r="J100"/>
  <c r="BE100"/>
  <c r="J34"/>
  <c i="1" r="AV100"/>
  <c i="27" r="F34"/>
  <c i="1" r="AZ100"/>
  <c i="27" r="J66"/>
  <c r="J65"/>
  <c r="F91"/>
  <c r="E89"/>
  <c r="F57"/>
  <c r="E55"/>
  <c r="J40"/>
  <c r="J25"/>
  <c r="E25"/>
  <c r="J93"/>
  <c r="J59"/>
  <c r="J24"/>
  <c r="J22"/>
  <c r="E22"/>
  <c r="F94"/>
  <c r="F60"/>
  <c r="J21"/>
  <c r="J19"/>
  <c r="E19"/>
  <c r="F93"/>
  <c r="F59"/>
  <c r="J18"/>
  <c r="J16"/>
  <c r="J91"/>
  <c r="J57"/>
  <c r="E7"/>
  <c r="E83"/>
  <c r="E49"/>
  <c i="1" r="AY98"/>
  <c r="AX98"/>
  <c i="26" r="BI93"/>
  <c r="F38"/>
  <c i="1" r="BD98"/>
  <c i="26" r="BH93"/>
  <c r="F37"/>
  <c i="1" r="BC98"/>
  <c i="26" r="BG93"/>
  <c r="F36"/>
  <c i="1" r="BB98"/>
  <c i="26" r="BF93"/>
  <c r="J35"/>
  <c i="1" r="AW98"/>
  <c i="26" r="F35"/>
  <c i="1" r="BA98"/>
  <c i="26" r="T93"/>
  <c r="T92"/>
  <c r="T91"/>
  <c r="T90"/>
  <c r="R93"/>
  <c r="R92"/>
  <c r="R91"/>
  <c r="R90"/>
  <c r="P93"/>
  <c r="P92"/>
  <c r="P91"/>
  <c r="P90"/>
  <c i="1" r="AU98"/>
  <c i="26" r="BK93"/>
  <c r="BK92"/>
  <c r="J92"/>
  <c r="BK91"/>
  <c r="J91"/>
  <c r="BK90"/>
  <c r="J90"/>
  <c r="J64"/>
  <c r="J31"/>
  <c i="1" r="AG98"/>
  <c i="26" r="J93"/>
  <c r="BE93"/>
  <c r="J34"/>
  <c i="1" r="AV98"/>
  <c i="26" r="F34"/>
  <c i="1" r="AZ98"/>
  <c i="26" r="J66"/>
  <c r="J65"/>
  <c r="F84"/>
  <c r="E82"/>
  <c r="F57"/>
  <c r="E55"/>
  <c r="J40"/>
  <c r="J25"/>
  <c r="E25"/>
  <c r="J86"/>
  <c r="J59"/>
  <c r="J24"/>
  <c r="J22"/>
  <c r="E22"/>
  <c r="F87"/>
  <c r="F60"/>
  <c r="J21"/>
  <c r="J19"/>
  <c r="E19"/>
  <c r="F86"/>
  <c r="F59"/>
  <c r="J18"/>
  <c r="J16"/>
  <c r="J84"/>
  <c r="J57"/>
  <c r="E7"/>
  <c r="E76"/>
  <c r="E49"/>
  <c i="1" r="AY97"/>
  <c r="AX97"/>
  <c i="25" r="BI110"/>
  <c r="BH110"/>
  <c r="BG110"/>
  <c r="BF110"/>
  <c r="T110"/>
  <c r="R110"/>
  <c r="P110"/>
  <c r="BK110"/>
  <c r="J110"/>
  <c r="BE110"/>
  <c r="BI109"/>
  <c r="BH109"/>
  <c r="BG109"/>
  <c r="BF109"/>
  <c r="T109"/>
  <c r="R109"/>
  <c r="P109"/>
  <c r="BK109"/>
  <c r="J109"/>
  <c r="BE109"/>
  <c r="BI108"/>
  <c r="BH108"/>
  <c r="BG108"/>
  <c r="BF108"/>
  <c r="T108"/>
  <c r="R108"/>
  <c r="P108"/>
  <c r="BK108"/>
  <c r="J108"/>
  <c r="BE108"/>
  <c r="BI106"/>
  <c r="BH106"/>
  <c r="BG106"/>
  <c r="BF106"/>
  <c r="T106"/>
  <c r="R106"/>
  <c r="P106"/>
  <c r="BK106"/>
  <c r="J106"/>
  <c r="BE106"/>
  <c r="BI105"/>
  <c r="BH105"/>
  <c r="BG105"/>
  <c r="BF105"/>
  <c r="T105"/>
  <c r="R105"/>
  <c r="P105"/>
  <c r="BK105"/>
  <c r="J105"/>
  <c r="BE105"/>
  <c r="BI103"/>
  <c r="BH103"/>
  <c r="BG103"/>
  <c r="BF103"/>
  <c r="T103"/>
  <c r="R103"/>
  <c r="P103"/>
  <c r="BK103"/>
  <c r="J103"/>
  <c r="BE103"/>
  <c r="BI101"/>
  <c r="BH101"/>
  <c r="BG101"/>
  <c r="BF101"/>
  <c r="T101"/>
  <c r="R101"/>
  <c r="P101"/>
  <c r="BK101"/>
  <c r="J101"/>
  <c r="BE101"/>
  <c r="BI100"/>
  <c r="BH100"/>
  <c r="BG100"/>
  <c r="BF100"/>
  <c r="T100"/>
  <c r="R100"/>
  <c r="P100"/>
  <c r="BK100"/>
  <c r="J100"/>
  <c r="BE100"/>
  <c r="BI99"/>
  <c r="BH99"/>
  <c r="BG99"/>
  <c r="BF99"/>
  <c r="T99"/>
  <c r="R99"/>
  <c r="P99"/>
  <c r="BK99"/>
  <c r="J99"/>
  <c r="BE99"/>
  <c r="BI98"/>
  <c r="BH98"/>
  <c r="BG98"/>
  <c r="BF98"/>
  <c r="T98"/>
  <c r="R98"/>
  <c r="P98"/>
  <c r="BK98"/>
  <c r="J98"/>
  <c r="BE98"/>
  <c r="BI97"/>
  <c r="BH97"/>
  <c r="BG97"/>
  <c r="BF97"/>
  <c r="T97"/>
  <c r="R97"/>
  <c r="P97"/>
  <c r="BK97"/>
  <c r="J97"/>
  <c r="BE97"/>
  <c r="BI96"/>
  <c r="BH96"/>
  <c r="BG96"/>
  <c r="BF96"/>
  <c r="T96"/>
  <c r="R96"/>
  <c r="P96"/>
  <c r="BK96"/>
  <c r="J96"/>
  <c r="BE96"/>
  <c r="BI95"/>
  <c r="BH95"/>
  <c r="BG95"/>
  <c r="BF95"/>
  <c r="T95"/>
  <c r="R95"/>
  <c r="P95"/>
  <c r="BK95"/>
  <c r="J95"/>
  <c r="BE95"/>
  <c r="BI93"/>
  <c r="BH93"/>
  <c r="BG93"/>
  <c r="BF93"/>
  <c r="T93"/>
  <c r="R93"/>
  <c r="P93"/>
  <c r="BK93"/>
  <c r="J93"/>
  <c r="BE93"/>
  <c r="BI92"/>
  <c r="BH92"/>
  <c r="BG92"/>
  <c r="BF92"/>
  <c r="T92"/>
  <c r="R92"/>
  <c r="P92"/>
  <c r="BK92"/>
  <c r="J92"/>
  <c r="BE92"/>
  <c r="BI91"/>
  <c r="F38"/>
  <c i="1" r="BD97"/>
  <c i="25" r="BH91"/>
  <c r="F37"/>
  <c i="1" r="BC97"/>
  <c i="25" r="BG91"/>
  <c r="F36"/>
  <c i="1" r="BB97"/>
  <c i="25" r="BF91"/>
  <c r="J35"/>
  <c i="1" r="AW97"/>
  <c i="25" r="F35"/>
  <c i="1" r="BA97"/>
  <c i="25" r="T91"/>
  <c r="T90"/>
  <c r="T89"/>
  <c r="R91"/>
  <c r="R90"/>
  <c r="R89"/>
  <c r="P91"/>
  <c r="P90"/>
  <c r="P89"/>
  <c i="1" r="AU97"/>
  <c i="25" r="BK91"/>
  <c r="BK90"/>
  <c r="J90"/>
  <c r="BK89"/>
  <c r="J89"/>
  <c r="J64"/>
  <c r="J31"/>
  <c i="1" r="AG97"/>
  <c i="25" r="J91"/>
  <c r="BE91"/>
  <c r="J34"/>
  <c i="1" r="AV97"/>
  <c i="25" r="F34"/>
  <c i="1" r="AZ97"/>
  <c i="25" r="J65"/>
  <c r="F83"/>
  <c r="E81"/>
  <c r="F57"/>
  <c r="E55"/>
  <c r="J40"/>
  <c r="J25"/>
  <c r="E25"/>
  <c r="J85"/>
  <c r="J59"/>
  <c r="J24"/>
  <c r="J22"/>
  <c r="E22"/>
  <c r="F86"/>
  <c r="F60"/>
  <c r="J21"/>
  <c r="J19"/>
  <c r="E19"/>
  <c r="F85"/>
  <c r="F59"/>
  <c r="J18"/>
  <c r="J16"/>
  <c r="J83"/>
  <c r="J57"/>
  <c r="E7"/>
  <c r="E75"/>
  <c r="E49"/>
  <c i="1" r="AY94"/>
  <c r="AX94"/>
  <c i="24" r="BI127"/>
  <c r="BH127"/>
  <c r="BG127"/>
  <c r="BF127"/>
  <c r="T127"/>
  <c r="R127"/>
  <c r="P127"/>
  <c r="BK127"/>
  <c r="J127"/>
  <c r="BE127"/>
  <c r="BI125"/>
  <c r="BH125"/>
  <c r="BG125"/>
  <c r="BF125"/>
  <c r="T125"/>
  <c r="T124"/>
  <c r="T123"/>
  <c r="R125"/>
  <c r="R124"/>
  <c r="R123"/>
  <c r="P125"/>
  <c r="P124"/>
  <c r="P123"/>
  <c r="BK125"/>
  <c r="BK124"/>
  <c r="J124"/>
  <c r="BK123"/>
  <c r="J123"/>
  <c r="J125"/>
  <c r="BE125"/>
  <c r="J72"/>
  <c r="J71"/>
  <c r="BI121"/>
  <c r="BH121"/>
  <c r="BG121"/>
  <c r="BF121"/>
  <c r="T121"/>
  <c r="T120"/>
  <c r="R121"/>
  <c r="R120"/>
  <c r="P121"/>
  <c r="P120"/>
  <c r="BK121"/>
  <c r="BK120"/>
  <c r="J120"/>
  <c r="J121"/>
  <c r="BE121"/>
  <c r="J70"/>
  <c r="BI118"/>
  <c r="BH118"/>
  <c r="BG118"/>
  <c r="BF118"/>
  <c r="T118"/>
  <c r="R118"/>
  <c r="P118"/>
  <c r="BK118"/>
  <c r="J118"/>
  <c r="BE118"/>
  <c r="BI116"/>
  <c r="BH116"/>
  <c r="BG116"/>
  <c r="BF116"/>
  <c r="T116"/>
  <c r="R116"/>
  <c r="P116"/>
  <c r="BK116"/>
  <c r="J116"/>
  <c r="BE116"/>
  <c r="BI114"/>
  <c r="BH114"/>
  <c r="BG114"/>
  <c r="BF114"/>
  <c r="T114"/>
  <c r="R114"/>
  <c r="P114"/>
  <c r="BK114"/>
  <c r="J114"/>
  <c r="BE114"/>
  <c r="BI112"/>
  <c r="BH112"/>
  <c r="BG112"/>
  <c r="BF112"/>
  <c r="T112"/>
  <c r="T111"/>
  <c r="R112"/>
  <c r="R111"/>
  <c r="P112"/>
  <c r="P111"/>
  <c r="BK112"/>
  <c r="BK111"/>
  <c r="J111"/>
  <c r="J112"/>
  <c r="BE112"/>
  <c r="J69"/>
  <c r="BI109"/>
  <c r="BH109"/>
  <c r="BG109"/>
  <c r="BF109"/>
  <c r="T109"/>
  <c r="R109"/>
  <c r="P109"/>
  <c r="BK109"/>
  <c r="J109"/>
  <c r="BE109"/>
  <c r="BI107"/>
  <c r="BH107"/>
  <c r="BG107"/>
  <c r="BF107"/>
  <c r="T107"/>
  <c r="T106"/>
  <c r="R107"/>
  <c r="R106"/>
  <c r="P107"/>
  <c r="P106"/>
  <c r="BK107"/>
  <c r="BK106"/>
  <c r="J106"/>
  <c r="J107"/>
  <c r="BE107"/>
  <c r="J68"/>
  <c r="BI104"/>
  <c r="BH104"/>
  <c r="BG104"/>
  <c r="BF104"/>
  <c r="T104"/>
  <c r="T103"/>
  <c r="R104"/>
  <c r="R103"/>
  <c r="P104"/>
  <c r="P103"/>
  <c r="BK104"/>
  <c r="BK103"/>
  <c r="J103"/>
  <c r="J104"/>
  <c r="BE104"/>
  <c r="J67"/>
  <c r="BI101"/>
  <c r="BH101"/>
  <c r="BG101"/>
  <c r="BF101"/>
  <c r="T101"/>
  <c r="R101"/>
  <c r="P101"/>
  <c r="BK101"/>
  <c r="J101"/>
  <c r="BE101"/>
  <c r="BI99"/>
  <c r="F38"/>
  <c i="1" r="BD94"/>
  <c i="24" r="BH99"/>
  <c r="F37"/>
  <c i="1" r="BC94"/>
  <c i="24" r="BG99"/>
  <c r="F36"/>
  <c i="1" r="BB94"/>
  <c i="24" r="BF99"/>
  <c r="J35"/>
  <c i="1" r="AW94"/>
  <c i="24" r="F35"/>
  <c i="1" r="BA94"/>
  <c i="24" r="T99"/>
  <c r="T98"/>
  <c r="T97"/>
  <c r="T96"/>
  <c r="R99"/>
  <c r="R98"/>
  <c r="R97"/>
  <c r="R96"/>
  <c r="P99"/>
  <c r="P98"/>
  <c r="P97"/>
  <c r="P96"/>
  <c i="1" r="AU94"/>
  <c i="24" r="BK99"/>
  <c r="BK98"/>
  <c r="J98"/>
  <c r="BK97"/>
  <c r="J97"/>
  <c r="BK96"/>
  <c r="J96"/>
  <c r="J64"/>
  <c r="J31"/>
  <c i="1" r="AG94"/>
  <c i="24" r="J99"/>
  <c r="BE99"/>
  <c r="J34"/>
  <c i="1" r="AV94"/>
  <c i="24" r="F34"/>
  <c i="1" r="AZ94"/>
  <c i="24" r="J66"/>
  <c r="J65"/>
  <c r="F90"/>
  <c r="E88"/>
  <c r="F57"/>
  <c r="E55"/>
  <c r="J40"/>
  <c r="J25"/>
  <c r="E25"/>
  <c r="J92"/>
  <c r="J59"/>
  <c r="J24"/>
  <c r="J22"/>
  <c r="E22"/>
  <c r="F93"/>
  <c r="F60"/>
  <c r="J21"/>
  <c r="J19"/>
  <c r="E19"/>
  <c r="F92"/>
  <c r="F59"/>
  <c r="J18"/>
  <c r="J16"/>
  <c r="J90"/>
  <c r="J57"/>
  <c r="E7"/>
  <c r="E82"/>
  <c r="E49"/>
  <c i="1" r="AY91"/>
  <c r="AX91"/>
  <c i="23" r="BI93"/>
  <c r="BH93"/>
  <c r="BG93"/>
  <c r="BF93"/>
  <c r="T93"/>
  <c r="R93"/>
  <c r="P93"/>
  <c r="BK93"/>
  <c r="J93"/>
  <c r="BE93"/>
  <c r="BI91"/>
  <c r="F38"/>
  <c i="1" r="BD91"/>
  <c i="23" r="BH91"/>
  <c r="F37"/>
  <c i="1" r="BC91"/>
  <c i="23" r="BG91"/>
  <c r="F36"/>
  <c i="1" r="BB91"/>
  <c i="23" r="BF91"/>
  <c r="J35"/>
  <c i="1" r="AW91"/>
  <c i="23" r="F35"/>
  <c i="1" r="BA91"/>
  <c i="23" r="T91"/>
  <c r="T90"/>
  <c r="T89"/>
  <c r="R91"/>
  <c r="R90"/>
  <c r="R89"/>
  <c r="P91"/>
  <c r="P90"/>
  <c r="P89"/>
  <c i="1" r="AU91"/>
  <c i="23" r="BK91"/>
  <c r="BK90"/>
  <c r="J90"/>
  <c r="BK89"/>
  <c r="J89"/>
  <c r="J64"/>
  <c r="J31"/>
  <c i="1" r="AG91"/>
  <c i="23" r="J91"/>
  <c r="BE91"/>
  <c r="J34"/>
  <c i="1" r="AV91"/>
  <c i="23" r="F34"/>
  <c i="1" r="AZ91"/>
  <c i="23" r="J65"/>
  <c r="F83"/>
  <c r="E81"/>
  <c r="F57"/>
  <c r="E55"/>
  <c r="J40"/>
  <c r="J25"/>
  <c r="E25"/>
  <c r="J85"/>
  <c r="J59"/>
  <c r="J24"/>
  <c r="J22"/>
  <c r="E22"/>
  <c r="F86"/>
  <c r="F60"/>
  <c r="J21"/>
  <c r="J19"/>
  <c r="E19"/>
  <c r="F85"/>
  <c r="F59"/>
  <c r="J18"/>
  <c r="J16"/>
  <c r="J83"/>
  <c r="J57"/>
  <c r="E7"/>
  <c r="E75"/>
  <c r="E49"/>
  <c i="1" r="AY90"/>
  <c r="AX90"/>
  <c i="22" r="BI127"/>
  <c r="BH127"/>
  <c r="BG127"/>
  <c r="BF127"/>
  <c r="T127"/>
  <c r="R127"/>
  <c r="P127"/>
  <c r="BK127"/>
  <c r="J127"/>
  <c r="BE127"/>
  <c r="BI125"/>
  <c r="BH125"/>
  <c r="BG125"/>
  <c r="BF125"/>
  <c r="T125"/>
  <c r="T124"/>
  <c r="T123"/>
  <c r="R125"/>
  <c r="R124"/>
  <c r="R123"/>
  <c r="P125"/>
  <c r="P124"/>
  <c r="P123"/>
  <c r="BK125"/>
  <c r="BK124"/>
  <c r="J124"/>
  <c r="BK123"/>
  <c r="J123"/>
  <c r="J125"/>
  <c r="BE125"/>
  <c r="J72"/>
  <c r="J71"/>
  <c r="BI121"/>
  <c r="BH121"/>
  <c r="BG121"/>
  <c r="BF121"/>
  <c r="T121"/>
  <c r="T120"/>
  <c r="R121"/>
  <c r="R120"/>
  <c r="P121"/>
  <c r="P120"/>
  <c r="BK121"/>
  <c r="BK120"/>
  <c r="J120"/>
  <c r="J121"/>
  <c r="BE121"/>
  <c r="J70"/>
  <c r="BI118"/>
  <c r="BH118"/>
  <c r="BG118"/>
  <c r="BF118"/>
  <c r="T118"/>
  <c r="R118"/>
  <c r="P118"/>
  <c r="BK118"/>
  <c r="J118"/>
  <c r="BE118"/>
  <c r="BI116"/>
  <c r="BH116"/>
  <c r="BG116"/>
  <c r="BF116"/>
  <c r="T116"/>
  <c r="R116"/>
  <c r="P116"/>
  <c r="BK116"/>
  <c r="J116"/>
  <c r="BE116"/>
  <c r="BI114"/>
  <c r="BH114"/>
  <c r="BG114"/>
  <c r="BF114"/>
  <c r="T114"/>
  <c r="R114"/>
  <c r="P114"/>
  <c r="BK114"/>
  <c r="J114"/>
  <c r="BE114"/>
  <c r="BI112"/>
  <c r="BH112"/>
  <c r="BG112"/>
  <c r="BF112"/>
  <c r="T112"/>
  <c r="T111"/>
  <c r="R112"/>
  <c r="R111"/>
  <c r="P112"/>
  <c r="P111"/>
  <c r="BK112"/>
  <c r="BK111"/>
  <c r="J111"/>
  <c r="J112"/>
  <c r="BE112"/>
  <c r="J69"/>
  <c r="BI109"/>
  <c r="BH109"/>
  <c r="BG109"/>
  <c r="BF109"/>
  <c r="T109"/>
  <c r="R109"/>
  <c r="P109"/>
  <c r="BK109"/>
  <c r="J109"/>
  <c r="BE109"/>
  <c r="BI107"/>
  <c r="BH107"/>
  <c r="BG107"/>
  <c r="BF107"/>
  <c r="T107"/>
  <c r="T106"/>
  <c r="R107"/>
  <c r="R106"/>
  <c r="P107"/>
  <c r="P106"/>
  <c r="BK107"/>
  <c r="BK106"/>
  <c r="J106"/>
  <c r="J107"/>
  <c r="BE107"/>
  <c r="J68"/>
  <c r="BI104"/>
  <c r="BH104"/>
  <c r="BG104"/>
  <c r="BF104"/>
  <c r="T104"/>
  <c r="T103"/>
  <c r="R104"/>
  <c r="R103"/>
  <c r="P104"/>
  <c r="P103"/>
  <c r="BK104"/>
  <c r="BK103"/>
  <c r="J103"/>
  <c r="J104"/>
  <c r="BE104"/>
  <c r="J67"/>
  <c r="BI101"/>
  <c r="BH101"/>
  <c r="BG101"/>
  <c r="BF101"/>
  <c r="T101"/>
  <c r="R101"/>
  <c r="P101"/>
  <c r="BK101"/>
  <c r="J101"/>
  <c r="BE101"/>
  <c r="BI99"/>
  <c r="F38"/>
  <c i="1" r="BD90"/>
  <c i="22" r="BH99"/>
  <c r="F37"/>
  <c i="1" r="BC90"/>
  <c i="22" r="BG99"/>
  <c r="F36"/>
  <c i="1" r="BB90"/>
  <c i="22" r="BF99"/>
  <c r="J35"/>
  <c i="1" r="AW90"/>
  <c i="22" r="F35"/>
  <c i="1" r="BA90"/>
  <c i="22" r="T99"/>
  <c r="T98"/>
  <c r="T97"/>
  <c r="T96"/>
  <c r="R99"/>
  <c r="R98"/>
  <c r="R97"/>
  <c r="R96"/>
  <c r="P99"/>
  <c r="P98"/>
  <c r="P97"/>
  <c r="P96"/>
  <c i="1" r="AU90"/>
  <c i="22" r="BK99"/>
  <c r="BK98"/>
  <c r="J98"/>
  <c r="BK97"/>
  <c r="J97"/>
  <c r="BK96"/>
  <c r="J96"/>
  <c r="J64"/>
  <c r="J31"/>
  <c i="1" r="AG90"/>
  <c i="22" r="J99"/>
  <c r="BE99"/>
  <c r="J34"/>
  <c i="1" r="AV90"/>
  <c i="22" r="F34"/>
  <c i="1" r="AZ90"/>
  <c i="22" r="J66"/>
  <c r="J65"/>
  <c r="F90"/>
  <c r="E88"/>
  <c r="F57"/>
  <c r="E55"/>
  <c r="J40"/>
  <c r="J25"/>
  <c r="E25"/>
  <c r="J92"/>
  <c r="J59"/>
  <c r="J24"/>
  <c r="J22"/>
  <c r="E22"/>
  <c r="F93"/>
  <c r="F60"/>
  <c r="J21"/>
  <c r="J19"/>
  <c r="E19"/>
  <c r="F92"/>
  <c r="F59"/>
  <c r="J18"/>
  <c r="J16"/>
  <c r="J90"/>
  <c r="J57"/>
  <c r="E7"/>
  <c r="E82"/>
  <c r="E49"/>
  <c i="1" r="AY87"/>
  <c r="AX87"/>
  <c i="21" r="BI93"/>
  <c r="F38"/>
  <c i="1" r="BD87"/>
  <c i="21" r="BH93"/>
  <c r="F37"/>
  <c i="1" r="BC87"/>
  <c i="21" r="BG93"/>
  <c r="F36"/>
  <c i="1" r="BB87"/>
  <c i="21" r="BF93"/>
  <c r="J35"/>
  <c i="1" r="AW87"/>
  <c i="21" r="F35"/>
  <c i="1" r="BA87"/>
  <c i="21" r="T93"/>
  <c r="T92"/>
  <c r="T91"/>
  <c r="T90"/>
  <c r="R93"/>
  <c r="R92"/>
  <c r="R91"/>
  <c r="R90"/>
  <c r="P93"/>
  <c r="P92"/>
  <c r="P91"/>
  <c r="P90"/>
  <c i="1" r="AU87"/>
  <c i="21" r="BK93"/>
  <c r="BK92"/>
  <c r="J92"/>
  <c r="BK91"/>
  <c r="J91"/>
  <c r="BK90"/>
  <c r="J90"/>
  <c r="J64"/>
  <c r="J31"/>
  <c i="1" r="AG87"/>
  <c i="21" r="J93"/>
  <c r="BE93"/>
  <c r="J34"/>
  <c i="1" r="AV87"/>
  <c i="21" r="F34"/>
  <c i="1" r="AZ87"/>
  <c i="21" r="J66"/>
  <c r="J65"/>
  <c r="F84"/>
  <c r="E82"/>
  <c r="F57"/>
  <c r="E55"/>
  <c r="J40"/>
  <c r="J25"/>
  <c r="E25"/>
  <c r="J86"/>
  <c r="J59"/>
  <c r="J24"/>
  <c r="J22"/>
  <c r="E22"/>
  <c r="F87"/>
  <c r="F60"/>
  <c r="J21"/>
  <c r="J19"/>
  <c r="E19"/>
  <c r="F86"/>
  <c r="F59"/>
  <c r="J18"/>
  <c r="J16"/>
  <c r="J84"/>
  <c r="J57"/>
  <c r="E7"/>
  <c r="E76"/>
  <c r="E49"/>
  <c i="1" r="AY86"/>
  <c r="AX86"/>
  <c i="20" r="BI152"/>
  <c r="BH152"/>
  <c r="BG152"/>
  <c r="BF152"/>
  <c r="T152"/>
  <c r="R152"/>
  <c r="P152"/>
  <c r="BK152"/>
  <c r="J152"/>
  <c r="BE152"/>
  <c r="BI151"/>
  <c r="BH151"/>
  <c r="BG151"/>
  <c r="BF151"/>
  <c r="T151"/>
  <c r="T150"/>
  <c r="R151"/>
  <c r="R150"/>
  <c r="P151"/>
  <c r="P150"/>
  <c r="BK151"/>
  <c r="BK150"/>
  <c r="J150"/>
  <c r="J151"/>
  <c r="BE151"/>
  <c r="J74"/>
  <c r="BI149"/>
  <c r="BH149"/>
  <c r="BG149"/>
  <c r="BF149"/>
  <c r="T149"/>
  <c r="R149"/>
  <c r="P149"/>
  <c r="BK149"/>
  <c r="J149"/>
  <c r="BE149"/>
  <c r="BI148"/>
  <c r="BH148"/>
  <c r="BG148"/>
  <c r="BF148"/>
  <c r="T148"/>
  <c r="R148"/>
  <c r="P148"/>
  <c r="BK148"/>
  <c r="J148"/>
  <c r="BE148"/>
  <c r="BI145"/>
  <c r="BH145"/>
  <c r="BG145"/>
  <c r="BF145"/>
  <c r="T145"/>
  <c r="R145"/>
  <c r="P145"/>
  <c r="BK145"/>
  <c r="J145"/>
  <c r="BE145"/>
  <c r="BI143"/>
  <c r="BH143"/>
  <c r="BG143"/>
  <c r="BF143"/>
  <c r="T143"/>
  <c r="R143"/>
  <c r="P143"/>
  <c r="BK143"/>
  <c r="J143"/>
  <c r="BE143"/>
  <c r="BI141"/>
  <c r="BH141"/>
  <c r="BG141"/>
  <c r="BF141"/>
  <c r="T141"/>
  <c r="T140"/>
  <c r="R141"/>
  <c r="R140"/>
  <c r="P141"/>
  <c r="P140"/>
  <c r="BK141"/>
  <c r="BK140"/>
  <c r="J140"/>
  <c r="J141"/>
  <c r="BE141"/>
  <c r="J73"/>
  <c r="BI138"/>
  <c r="BH138"/>
  <c r="BG138"/>
  <c r="BF138"/>
  <c r="T138"/>
  <c r="R138"/>
  <c r="P138"/>
  <c r="BK138"/>
  <c r="J138"/>
  <c r="BE138"/>
  <c r="BI137"/>
  <c r="BH137"/>
  <c r="BG137"/>
  <c r="BF137"/>
  <c r="T137"/>
  <c r="R137"/>
  <c r="P137"/>
  <c r="BK137"/>
  <c r="J137"/>
  <c r="BE137"/>
  <c r="BI134"/>
  <c r="BH134"/>
  <c r="BG134"/>
  <c r="BF134"/>
  <c r="T134"/>
  <c r="R134"/>
  <c r="P134"/>
  <c r="BK134"/>
  <c r="J134"/>
  <c r="BE134"/>
  <c r="BI133"/>
  <c r="BH133"/>
  <c r="BG133"/>
  <c r="BF133"/>
  <c r="T133"/>
  <c r="T132"/>
  <c r="R133"/>
  <c r="R132"/>
  <c r="P133"/>
  <c r="P132"/>
  <c r="BK133"/>
  <c r="BK132"/>
  <c r="J132"/>
  <c r="J133"/>
  <c r="BE133"/>
  <c r="J72"/>
  <c r="BI131"/>
  <c r="BH131"/>
  <c r="BG131"/>
  <c r="BF131"/>
  <c r="T131"/>
  <c r="T130"/>
  <c r="T129"/>
  <c r="R131"/>
  <c r="R130"/>
  <c r="R129"/>
  <c r="P131"/>
  <c r="P130"/>
  <c r="P129"/>
  <c r="BK131"/>
  <c r="BK130"/>
  <c r="J130"/>
  <c r="BK129"/>
  <c r="J129"/>
  <c r="J131"/>
  <c r="BE131"/>
  <c r="J71"/>
  <c r="J70"/>
  <c r="BI127"/>
  <c r="BH127"/>
  <c r="BG127"/>
  <c r="BF127"/>
  <c r="T127"/>
  <c r="T126"/>
  <c r="R127"/>
  <c r="R126"/>
  <c r="P127"/>
  <c r="P126"/>
  <c r="BK127"/>
  <c r="BK126"/>
  <c r="J126"/>
  <c r="J127"/>
  <c r="BE127"/>
  <c r="J69"/>
  <c r="BI123"/>
  <c r="BH123"/>
  <c r="BG123"/>
  <c r="BF123"/>
  <c r="T123"/>
  <c r="R123"/>
  <c r="P123"/>
  <c r="BK123"/>
  <c r="J123"/>
  <c r="BE123"/>
  <c r="BI119"/>
  <c r="BH119"/>
  <c r="BG119"/>
  <c r="BF119"/>
  <c r="T119"/>
  <c r="R119"/>
  <c r="P119"/>
  <c r="BK119"/>
  <c r="J119"/>
  <c r="BE119"/>
  <c r="BI117"/>
  <c r="BH117"/>
  <c r="BG117"/>
  <c r="BF117"/>
  <c r="T117"/>
  <c r="T116"/>
  <c r="R117"/>
  <c r="R116"/>
  <c r="P117"/>
  <c r="P116"/>
  <c r="BK117"/>
  <c r="BK116"/>
  <c r="J116"/>
  <c r="J117"/>
  <c r="BE117"/>
  <c r="J68"/>
  <c r="BI115"/>
  <c r="BH115"/>
  <c r="BG115"/>
  <c r="BF115"/>
  <c r="T115"/>
  <c r="R115"/>
  <c r="P115"/>
  <c r="BK115"/>
  <c r="J115"/>
  <c r="BE115"/>
  <c r="BI112"/>
  <c r="BH112"/>
  <c r="BG112"/>
  <c r="BF112"/>
  <c r="T112"/>
  <c r="R112"/>
  <c r="P112"/>
  <c r="BK112"/>
  <c r="J112"/>
  <c r="BE112"/>
  <c r="BI111"/>
  <c r="BH111"/>
  <c r="BG111"/>
  <c r="BF111"/>
  <c r="T111"/>
  <c r="R111"/>
  <c r="P111"/>
  <c r="BK111"/>
  <c r="J111"/>
  <c r="BE111"/>
  <c r="BI108"/>
  <c r="BH108"/>
  <c r="BG108"/>
  <c r="BF108"/>
  <c r="T108"/>
  <c r="R108"/>
  <c r="P108"/>
  <c r="BK108"/>
  <c r="J108"/>
  <c r="BE108"/>
  <c r="BI107"/>
  <c r="BH107"/>
  <c r="BG107"/>
  <c r="BF107"/>
  <c r="T107"/>
  <c r="T106"/>
  <c r="R107"/>
  <c r="R106"/>
  <c r="P107"/>
  <c r="P106"/>
  <c r="BK107"/>
  <c r="BK106"/>
  <c r="J106"/>
  <c r="J107"/>
  <c r="BE107"/>
  <c r="J67"/>
  <c r="BI104"/>
  <c r="BH104"/>
  <c r="BG104"/>
  <c r="BF104"/>
  <c r="T104"/>
  <c r="R104"/>
  <c r="P104"/>
  <c r="BK104"/>
  <c r="J104"/>
  <c r="BE104"/>
  <c r="BI101"/>
  <c r="F38"/>
  <c i="1" r="BD86"/>
  <c i="20" r="BH101"/>
  <c r="F37"/>
  <c i="1" r="BC86"/>
  <c i="20" r="BG101"/>
  <c r="F36"/>
  <c i="1" r="BB86"/>
  <c i="20" r="BF101"/>
  <c r="J35"/>
  <c i="1" r="AW86"/>
  <c i="20" r="F35"/>
  <c i="1" r="BA86"/>
  <c i="20" r="T101"/>
  <c r="T100"/>
  <c r="T99"/>
  <c r="T98"/>
  <c r="R101"/>
  <c r="R100"/>
  <c r="R99"/>
  <c r="R98"/>
  <c r="P101"/>
  <c r="P100"/>
  <c r="P99"/>
  <c r="P98"/>
  <c i="1" r="AU86"/>
  <c i="20" r="BK101"/>
  <c r="BK100"/>
  <c r="J100"/>
  <c r="BK99"/>
  <c r="J99"/>
  <c r="BK98"/>
  <c r="J98"/>
  <c r="J64"/>
  <c r="J31"/>
  <c i="1" r="AG86"/>
  <c i="20" r="J101"/>
  <c r="BE101"/>
  <c r="J34"/>
  <c i="1" r="AV86"/>
  <c i="20" r="F34"/>
  <c i="1" r="AZ86"/>
  <c i="20" r="J66"/>
  <c r="J65"/>
  <c r="F92"/>
  <c r="E90"/>
  <c r="F57"/>
  <c r="E55"/>
  <c r="J40"/>
  <c r="J25"/>
  <c r="E25"/>
  <c r="J94"/>
  <c r="J59"/>
  <c r="J24"/>
  <c r="J22"/>
  <c r="E22"/>
  <c r="F95"/>
  <c r="F60"/>
  <c r="J21"/>
  <c r="J19"/>
  <c r="E19"/>
  <c r="F94"/>
  <c r="F59"/>
  <c r="J18"/>
  <c r="J16"/>
  <c r="J92"/>
  <c r="J57"/>
  <c r="E7"/>
  <c r="E84"/>
  <c r="E49"/>
  <c i="1" r="AY84"/>
  <c r="AX84"/>
  <c i="19" r="BI93"/>
  <c r="F38"/>
  <c i="1" r="BD84"/>
  <c i="19" r="BH93"/>
  <c r="F37"/>
  <c i="1" r="BC84"/>
  <c i="19" r="BG93"/>
  <c r="F36"/>
  <c i="1" r="BB84"/>
  <c i="19" r="BF93"/>
  <c r="J35"/>
  <c i="1" r="AW84"/>
  <c i="19" r="F35"/>
  <c i="1" r="BA84"/>
  <c i="19" r="T93"/>
  <c r="T92"/>
  <c r="T91"/>
  <c r="T90"/>
  <c r="R93"/>
  <c r="R92"/>
  <c r="R91"/>
  <c r="R90"/>
  <c r="P93"/>
  <c r="P92"/>
  <c r="P91"/>
  <c r="P90"/>
  <c i="1" r="AU84"/>
  <c i="19" r="BK93"/>
  <c r="BK92"/>
  <c r="J92"/>
  <c r="BK91"/>
  <c r="J91"/>
  <c r="BK90"/>
  <c r="J90"/>
  <c r="J64"/>
  <c r="J31"/>
  <c i="1" r="AG84"/>
  <c i="19" r="J93"/>
  <c r="BE93"/>
  <c r="J34"/>
  <c i="1" r="AV84"/>
  <c i="19" r="F34"/>
  <c i="1" r="AZ84"/>
  <c i="19" r="J66"/>
  <c r="J65"/>
  <c r="F84"/>
  <c r="E82"/>
  <c r="F57"/>
  <c r="E55"/>
  <c r="J40"/>
  <c r="J25"/>
  <c r="E25"/>
  <c r="J86"/>
  <c r="J59"/>
  <c r="J24"/>
  <c r="J22"/>
  <c r="E22"/>
  <c r="F87"/>
  <c r="F60"/>
  <c r="J21"/>
  <c r="J19"/>
  <c r="E19"/>
  <c r="F86"/>
  <c r="F59"/>
  <c r="J18"/>
  <c r="J16"/>
  <c r="J84"/>
  <c r="J57"/>
  <c r="E7"/>
  <c r="E76"/>
  <c r="E49"/>
  <c i="1" r="AY83"/>
  <c r="AX83"/>
  <c i="18" r="BI106"/>
  <c r="BH106"/>
  <c r="BG106"/>
  <c r="BF106"/>
  <c r="T106"/>
  <c r="R106"/>
  <c r="P106"/>
  <c r="BK106"/>
  <c r="J106"/>
  <c r="BE106"/>
  <c r="BI105"/>
  <c r="BH105"/>
  <c r="BG105"/>
  <c r="BF105"/>
  <c r="T105"/>
  <c r="R105"/>
  <c r="P105"/>
  <c r="BK105"/>
  <c r="J105"/>
  <c r="BE105"/>
  <c r="BI104"/>
  <c r="BH104"/>
  <c r="BG104"/>
  <c r="BF104"/>
  <c r="T104"/>
  <c r="R104"/>
  <c r="P104"/>
  <c r="BK104"/>
  <c r="J104"/>
  <c r="BE104"/>
  <c r="BI102"/>
  <c r="BH102"/>
  <c r="BG102"/>
  <c r="BF102"/>
  <c r="T102"/>
  <c r="R102"/>
  <c r="P102"/>
  <c r="BK102"/>
  <c r="J102"/>
  <c r="BE102"/>
  <c r="BI101"/>
  <c r="BH101"/>
  <c r="BG101"/>
  <c r="BF101"/>
  <c r="T101"/>
  <c r="R101"/>
  <c r="P101"/>
  <c r="BK101"/>
  <c r="J101"/>
  <c r="BE101"/>
  <c r="BI99"/>
  <c r="BH99"/>
  <c r="BG99"/>
  <c r="BF99"/>
  <c r="T99"/>
  <c r="R99"/>
  <c r="P99"/>
  <c r="BK99"/>
  <c r="J99"/>
  <c r="BE99"/>
  <c r="BI98"/>
  <c r="BH98"/>
  <c r="BG98"/>
  <c r="BF98"/>
  <c r="T98"/>
  <c r="R98"/>
  <c r="P98"/>
  <c r="BK98"/>
  <c r="J98"/>
  <c r="BE98"/>
  <c r="BI97"/>
  <c r="BH97"/>
  <c r="BG97"/>
  <c r="BF97"/>
  <c r="T97"/>
  <c r="R97"/>
  <c r="P97"/>
  <c r="BK97"/>
  <c r="J97"/>
  <c r="BE97"/>
  <c r="BI96"/>
  <c r="BH96"/>
  <c r="BG96"/>
  <c r="BF96"/>
  <c r="T96"/>
  <c r="R96"/>
  <c r="P96"/>
  <c r="BK96"/>
  <c r="J96"/>
  <c r="BE96"/>
  <c r="BI95"/>
  <c r="BH95"/>
  <c r="BG95"/>
  <c r="BF95"/>
  <c r="T95"/>
  <c r="R95"/>
  <c r="P95"/>
  <c r="BK95"/>
  <c r="J95"/>
  <c r="BE95"/>
  <c r="BI93"/>
  <c r="BH93"/>
  <c r="BG93"/>
  <c r="BF93"/>
  <c r="T93"/>
  <c r="R93"/>
  <c r="P93"/>
  <c r="BK93"/>
  <c r="J93"/>
  <c r="BE93"/>
  <c r="BI92"/>
  <c r="BH92"/>
  <c r="BG92"/>
  <c r="BF92"/>
  <c r="T92"/>
  <c r="R92"/>
  <c r="P92"/>
  <c r="BK92"/>
  <c r="J92"/>
  <c r="BE92"/>
  <c r="BI91"/>
  <c r="F38"/>
  <c i="1" r="BD83"/>
  <c i="18" r="BH91"/>
  <c r="F37"/>
  <c i="1" r="BC83"/>
  <c i="18" r="BG91"/>
  <c r="F36"/>
  <c i="1" r="BB83"/>
  <c i="18" r="BF91"/>
  <c r="J35"/>
  <c i="1" r="AW83"/>
  <c i="18" r="F35"/>
  <c i="1" r="BA83"/>
  <c i="18" r="T91"/>
  <c r="T90"/>
  <c r="T89"/>
  <c r="R91"/>
  <c r="R90"/>
  <c r="R89"/>
  <c r="P91"/>
  <c r="P90"/>
  <c r="P89"/>
  <c i="1" r="AU83"/>
  <c i="18" r="BK91"/>
  <c r="BK90"/>
  <c r="J90"/>
  <c r="BK89"/>
  <c r="J89"/>
  <c r="J64"/>
  <c r="J31"/>
  <c i="1" r="AG83"/>
  <c i="18" r="J91"/>
  <c r="BE91"/>
  <c r="J34"/>
  <c i="1" r="AV83"/>
  <c i="18" r="F34"/>
  <c i="1" r="AZ83"/>
  <c i="18" r="J65"/>
  <c r="F83"/>
  <c r="E81"/>
  <c r="F57"/>
  <c r="E55"/>
  <c r="J40"/>
  <c r="J25"/>
  <c r="E25"/>
  <c r="J85"/>
  <c r="J59"/>
  <c r="J24"/>
  <c r="J22"/>
  <c r="E22"/>
  <c r="F86"/>
  <c r="F60"/>
  <c r="J21"/>
  <c r="J19"/>
  <c r="E19"/>
  <c r="F85"/>
  <c r="F59"/>
  <c r="J18"/>
  <c r="J16"/>
  <c r="J83"/>
  <c r="J57"/>
  <c r="E7"/>
  <c r="E75"/>
  <c r="E49"/>
  <c i="1" r="AY81"/>
  <c r="AX81"/>
  <c i="17" r="BI93"/>
  <c r="BH93"/>
  <c r="BG93"/>
  <c r="BF93"/>
  <c r="T93"/>
  <c r="R93"/>
  <c r="P93"/>
  <c r="BK93"/>
  <c r="J93"/>
  <c r="BE93"/>
  <c r="BI91"/>
  <c r="F38"/>
  <c i="1" r="BD81"/>
  <c i="17" r="BH91"/>
  <c r="F37"/>
  <c i="1" r="BC81"/>
  <c i="17" r="BG91"/>
  <c r="F36"/>
  <c i="1" r="BB81"/>
  <c i="17" r="BF91"/>
  <c r="J35"/>
  <c i="1" r="AW81"/>
  <c i="17" r="F35"/>
  <c i="1" r="BA81"/>
  <c i="17" r="T91"/>
  <c r="T90"/>
  <c r="T89"/>
  <c r="R91"/>
  <c r="R90"/>
  <c r="R89"/>
  <c r="P91"/>
  <c r="P90"/>
  <c r="P89"/>
  <c i="1" r="AU81"/>
  <c i="17" r="BK91"/>
  <c r="BK90"/>
  <c r="J90"/>
  <c r="BK89"/>
  <c r="J89"/>
  <c r="J64"/>
  <c r="J31"/>
  <c i="1" r="AG81"/>
  <c i="17" r="J91"/>
  <c r="BE91"/>
  <c r="J34"/>
  <c i="1" r="AV81"/>
  <c i="17" r="F34"/>
  <c i="1" r="AZ81"/>
  <c i="17" r="J65"/>
  <c r="F83"/>
  <c r="E81"/>
  <c r="F57"/>
  <c r="E55"/>
  <c r="J40"/>
  <c r="J25"/>
  <c r="E25"/>
  <c r="J85"/>
  <c r="J59"/>
  <c r="J24"/>
  <c r="J22"/>
  <c r="E22"/>
  <c r="F86"/>
  <c r="F60"/>
  <c r="J21"/>
  <c r="J19"/>
  <c r="E19"/>
  <c r="F85"/>
  <c r="F59"/>
  <c r="J18"/>
  <c r="J16"/>
  <c r="J83"/>
  <c r="J57"/>
  <c r="E7"/>
  <c r="E75"/>
  <c r="E49"/>
  <c i="1" r="AY80"/>
  <c r="AX80"/>
  <c i="16" r="BI128"/>
  <c r="BH128"/>
  <c r="BG128"/>
  <c r="BF128"/>
  <c r="T128"/>
  <c r="R128"/>
  <c r="P128"/>
  <c r="BK128"/>
  <c r="J128"/>
  <c r="BE128"/>
  <c r="BI126"/>
  <c r="BH126"/>
  <c r="BG126"/>
  <c r="BF126"/>
  <c r="T126"/>
  <c r="T125"/>
  <c r="T124"/>
  <c r="R126"/>
  <c r="R125"/>
  <c r="R124"/>
  <c r="P126"/>
  <c r="P125"/>
  <c r="P124"/>
  <c r="BK126"/>
  <c r="BK125"/>
  <c r="J125"/>
  <c r="BK124"/>
  <c r="J124"/>
  <c r="J126"/>
  <c r="BE126"/>
  <c r="J72"/>
  <c r="J71"/>
  <c r="BI122"/>
  <c r="BH122"/>
  <c r="BG122"/>
  <c r="BF122"/>
  <c r="T122"/>
  <c r="T121"/>
  <c r="R122"/>
  <c r="R121"/>
  <c r="P122"/>
  <c r="P121"/>
  <c r="BK122"/>
  <c r="BK121"/>
  <c r="J121"/>
  <c r="J122"/>
  <c r="BE122"/>
  <c r="J70"/>
  <c r="BI119"/>
  <c r="BH119"/>
  <c r="BG119"/>
  <c r="BF119"/>
  <c r="T119"/>
  <c r="R119"/>
  <c r="P119"/>
  <c r="BK119"/>
  <c r="J119"/>
  <c r="BE119"/>
  <c r="BI117"/>
  <c r="BH117"/>
  <c r="BG117"/>
  <c r="BF117"/>
  <c r="T117"/>
  <c r="R117"/>
  <c r="P117"/>
  <c r="BK117"/>
  <c r="J117"/>
  <c r="BE117"/>
  <c r="BI115"/>
  <c r="BH115"/>
  <c r="BG115"/>
  <c r="BF115"/>
  <c r="T115"/>
  <c r="R115"/>
  <c r="P115"/>
  <c r="BK115"/>
  <c r="J115"/>
  <c r="BE115"/>
  <c r="BI113"/>
  <c r="BH113"/>
  <c r="BG113"/>
  <c r="BF113"/>
  <c r="T113"/>
  <c r="T112"/>
  <c r="R113"/>
  <c r="R112"/>
  <c r="P113"/>
  <c r="P112"/>
  <c r="BK113"/>
  <c r="BK112"/>
  <c r="J112"/>
  <c r="J113"/>
  <c r="BE113"/>
  <c r="J69"/>
  <c r="BI109"/>
  <c r="BH109"/>
  <c r="BG109"/>
  <c r="BF109"/>
  <c r="T109"/>
  <c r="R109"/>
  <c r="P109"/>
  <c r="BK109"/>
  <c r="J109"/>
  <c r="BE109"/>
  <c r="BI107"/>
  <c r="BH107"/>
  <c r="BG107"/>
  <c r="BF107"/>
  <c r="T107"/>
  <c r="T106"/>
  <c r="R107"/>
  <c r="R106"/>
  <c r="P107"/>
  <c r="P106"/>
  <c r="BK107"/>
  <c r="BK106"/>
  <c r="J106"/>
  <c r="J107"/>
  <c r="BE107"/>
  <c r="J68"/>
  <c r="BI104"/>
  <c r="BH104"/>
  <c r="BG104"/>
  <c r="BF104"/>
  <c r="T104"/>
  <c r="T103"/>
  <c r="R104"/>
  <c r="R103"/>
  <c r="P104"/>
  <c r="P103"/>
  <c r="BK104"/>
  <c r="BK103"/>
  <c r="J103"/>
  <c r="J104"/>
  <c r="BE104"/>
  <c r="J67"/>
  <c r="BI101"/>
  <c r="BH101"/>
  <c r="BG101"/>
  <c r="BF101"/>
  <c r="T101"/>
  <c r="R101"/>
  <c r="P101"/>
  <c r="BK101"/>
  <c r="J101"/>
  <c r="BE101"/>
  <c r="BI99"/>
  <c r="F38"/>
  <c i="1" r="BD80"/>
  <c i="16" r="BH99"/>
  <c r="F37"/>
  <c i="1" r="BC80"/>
  <c i="16" r="BG99"/>
  <c r="F36"/>
  <c i="1" r="BB80"/>
  <c i="16" r="BF99"/>
  <c r="J35"/>
  <c i="1" r="AW80"/>
  <c i="16" r="F35"/>
  <c i="1" r="BA80"/>
  <c i="16" r="T99"/>
  <c r="T98"/>
  <c r="T97"/>
  <c r="T96"/>
  <c r="R99"/>
  <c r="R98"/>
  <c r="R97"/>
  <c r="R96"/>
  <c r="P99"/>
  <c r="P98"/>
  <c r="P97"/>
  <c r="P96"/>
  <c i="1" r="AU80"/>
  <c i="16" r="BK99"/>
  <c r="BK98"/>
  <c r="J98"/>
  <c r="BK97"/>
  <c r="J97"/>
  <c r="BK96"/>
  <c r="J96"/>
  <c r="J64"/>
  <c r="J31"/>
  <c i="1" r="AG80"/>
  <c i="16" r="J99"/>
  <c r="BE99"/>
  <c r="J34"/>
  <c i="1" r="AV80"/>
  <c i="16" r="F34"/>
  <c i="1" r="AZ80"/>
  <c i="16" r="J66"/>
  <c r="J65"/>
  <c r="F90"/>
  <c r="E88"/>
  <c r="F57"/>
  <c r="E55"/>
  <c r="J40"/>
  <c r="J25"/>
  <c r="E25"/>
  <c r="J92"/>
  <c r="J59"/>
  <c r="J24"/>
  <c r="J22"/>
  <c r="E22"/>
  <c r="F93"/>
  <c r="F60"/>
  <c r="J21"/>
  <c r="J19"/>
  <c r="E19"/>
  <c r="F92"/>
  <c r="F59"/>
  <c r="J18"/>
  <c r="J16"/>
  <c r="J90"/>
  <c r="J57"/>
  <c r="E7"/>
  <c r="E82"/>
  <c r="E49"/>
  <c i="1" r="AY77"/>
  <c r="AX77"/>
  <c i="15" r="BI105"/>
  <c r="BH105"/>
  <c r="BG105"/>
  <c r="BF105"/>
  <c r="T105"/>
  <c r="R105"/>
  <c r="P105"/>
  <c r="BK105"/>
  <c r="J105"/>
  <c r="BE105"/>
  <c r="BI103"/>
  <c r="BH103"/>
  <c r="BG103"/>
  <c r="BF103"/>
  <c r="T103"/>
  <c r="R103"/>
  <c r="P103"/>
  <c r="BK103"/>
  <c r="J103"/>
  <c r="BE103"/>
  <c r="BI101"/>
  <c r="BH101"/>
  <c r="BG101"/>
  <c r="BF101"/>
  <c r="T101"/>
  <c r="R101"/>
  <c r="P101"/>
  <c r="BK101"/>
  <c r="J101"/>
  <c r="BE101"/>
  <c r="BI99"/>
  <c r="BH99"/>
  <c r="BG99"/>
  <c r="BF99"/>
  <c r="T99"/>
  <c r="R99"/>
  <c r="P99"/>
  <c r="BK99"/>
  <c r="J99"/>
  <c r="BE99"/>
  <c r="BI97"/>
  <c r="BH97"/>
  <c r="BG97"/>
  <c r="BF97"/>
  <c r="T97"/>
  <c r="R97"/>
  <c r="P97"/>
  <c r="BK97"/>
  <c r="J97"/>
  <c r="BE97"/>
  <c r="BI95"/>
  <c r="BH95"/>
  <c r="BG95"/>
  <c r="BF95"/>
  <c r="T95"/>
  <c r="R95"/>
  <c r="P95"/>
  <c r="BK95"/>
  <c r="J95"/>
  <c r="BE95"/>
  <c r="BI93"/>
  <c r="BH93"/>
  <c r="BG93"/>
  <c r="BF93"/>
  <c r="T93"/>
  <c r="R93"/>
  <c r="P93"/>
  <c r="BK93"/>
  <c r="J93"/>
  <c r="BE93"/>
  <c r="BI91"/>
  <c r="BH91"/>
  <c r="BG91"/>
  <c r="BF91"/>
  <c r="T91"/>
  <c r="R91"/>
  <c r="P91"/>
  <c r="BK91"/>
  <c r="J91"/>
  <c r="BE91"/>
  <c r="BI89"/>
  <c r="BH89"/>
  <c r="BG89"/>
  <c r="BF89"/>
  <c r="T89"/>
  <c r="R89"/>
  <c r="P89"/>
  <c r="BK89"/>
  <c r="J89"/>
  <c r="BE89"/>
  <c r="BI87"/>
  <c r="BH87"/>
  <c r="BG87"/>
  <c r="BF87"/>
  <c r="T87"/>
  <c r="R87"/>
  <c r="P87"/>
  <c r="BK87"/>
  <c r="J87"/>
  <c r="BE87"/>
  <c r="BI85"/>
  <c r="BH85"/>
  <c r="BG85"/>
  <c r="BF85"/>
  <c r="T85"/>
  <c r="R85"/>
  <c r="P85"/>
  <c r="BK85"/>
  <c r="J85"/>
  <c r="BE85"/>
  <c r="BI83"/>
  <c r="F36"/>
  <c i="1" r="BD77"/>
  <c i="15" r="BH83"/>
  <c r="F35"/>
  <c i="1" r="BC77"/>
  <c i="15" r="BG83"/>
  <c r="F34"/>
  <c i="1" r="BB77"/>
  <c i="15" r="BF83"/>
  <c r="J33"/>
  <c i="1" r="AW77"/>
  <c i="15" r="F33"/>
  <c i="1" r="BA77"/>
  <c i="15" r="T83"/>
  <c r="T82"/>
  <c r="R83"/>
  <c r="R82"/>
  <c r="P83"/>
  <c r="P82"/>
  <c i="1" r="AU77"/>
  <c i="15" r="BK83"/>
  <c r="BK82"/>
  <c r="J82"/>
  <c r="J60"/>
  <c r="J29"/>
  <c i="1" r="AG77"/>
  <c i="15" r="J83"/>
  <c r="BE83"/>
  <c r="J32"/>
  <c i="1" r="AV77"/>
  <c i="15" r="F32"/>
  <c i="1" r="AZ77"/>
  <c i="15" r="F78"/>
  <c r="F76"/>
  <c r="E74"/>
  <c r="F55"/>
  <c r="F53"/>
  <c r="E51"/>
  <c r="J38"/>
  <c r="J23"/>
  <c r="E23"/>
  <c r="J78"/>
  <c r="J55"/>
  <c r="J22"/>
  <c r="J20"/>
  <c r="E20"/>
  <c r="F79"/>
  <c r="F56"/>
  <c r="J19"/>
  <c r="J14"/>
  <c r="J76"/>
  <c r="J53"/>
  <c r="E7"/>
  <c r="E70"/>
  <c r="E47"/>
  <c i="1" r="AY75"/>
  <c r="AX75"/>
  <c i="14" r="BI105"/>
  <c r="BH105"/>
  <c r="BG105"/>
  <c r="BF105"/>
  <c r="T105"/>
  <c r="R105"/>
  <c r="P105"/>
  <c r="BK105"/>
  <c r="J105"/>
  <c r="BE105"/>
  <c r="BI103"/>
  <c r="BH103"/>
  <c r="BG103"/>
  <c r="BF103"/>
  <c r="T103"/>
  <c r="R103"/>
  <c r="P103"/>
  <c r="BK103"/>
  <c r="J103"/>
  <c r="BE103"/>
  <c r="BI101"/>
  <c r="BH101"/>
  <c r="BG101"/>
  <c r="BF101"/>
  <c r="T101"/>
  <c r="R101"/>
  <c r="P101"/>
  <c r="BK101"/>
  <c r="J101"/>
  <c r="BE101"/>
  <c r="BI99"/>
  <c r="BH99"/>
  <c r="BG99"/>
  <c r="BF99"/>
  <c r="T99"/>
  <c r="R99"/>
  <c r="P99"/>
  <c r="BK99"/>
  <c r="J99"/>
  <c r="BE99"/>
  <c r="BI97"/>
  <c r="BH97"/>
  <c r="BG97"/>
  <c r="BF97"/>
  <c r="T97"/>
  <c r="R97"/>
  <c r="P97"/>
  <c r="BK97"/>
  <c r="J97"/>
  <c r="BE97"/>
  <c r="BI95"/>
  <c r="BH95"/>
  <c r="BG95"/>
  <c r="BF95"/>
  <c r="T95"/>
  <c r="R95"/>
  <c r="P95"/>
  <c r="BK95"/>
  <c r="J95"/>
  <c r="BE95"/>
  <c r="BI93"/>
  <c r="BH93"/>
  <c r="BG93"/>
  <c r="BF93"/>
  <c r="T93"/>
  <c r="R93"/>
  <c r="P93"/>
  <c r="BK93"/>
  <c r="J93"/>
  <c r="BE93"/>
  <c r="BI91"/>
  <c r="BH91"/>
  <c r="BG91"/>
  <c r="BF91"/>
  <c r="T91"/>
  <c r="R91"/>
  <c r="P91"/>
  <c r="BK91"/>
  <c r="J91"/>
  <c r="BE91"/>
  <c r="BI89"/>
  <c r="BH89"/>
  <c r="BG89"/>
  <c r="BF89"/>
  <c r="T89"/>
  <c r="R89"/>
  <c r="P89"/>
  <c r="BK89"/>
  <c r="J89"/>
  <c r="BE89"/>
  <c r="BI87"/>
  <c r="BH87"/>
  <c r="BG87"/>
  <c r="BF87"/>
  <c r="T87"/>
  <c r="R87"/>
  <c r="P87"/>
  <c r="BK87"/>
  <c r="J87"/>
  <c r="BE87"/>
  <c r="BI85"/>
  <c r="BH85"/>
  <c r="BG85"/>
  <c r="BF85"/>
  <c r="T85"/>
  <c r="R85"/>
  <c r="P85"/>
  <c r="BK85"/>
  <c r="J85"/>
  <c r="BE85"/>
  <c r="BI83"/>
  <c r="F36"/>
  <c i="1" r="BD75"/>
  <c i="14" r="BH83"/>
  <c r="F35"/>
  <c i="1" r="BC75"/>
  <c i="14" r="BG83"/>
  <c r="F34"/>
  <c i="1" r="BB75"/>
  <c i="14" r="BF83"/>
  <c r="J33"/>
  <c i="1" r="AW75"/>
  <c i="14" r="F33"/>
  <c i="1" r="BA75"/>
  <c i="14" r="T83"/>
  <c r="T82"/>
  <c r="R83"/>
  <c r="R82"/>
  <c r="P83"/>
  <c r="P82"/>
  <c i="1" r="AU75"/>
  <c i="14" r="BK83"/>
  <c r="BK82"/>
  <c r="J82"/>
  <c r="J60"/>
  <c r="J29"/>
  <c i="1" r="AG75"/>
  <c i="14" r="J83"/>
  <c r="BE83"/>
  <c r="J32"/>
  <c i="1" r="AV75"/>
  <c i="14" r="F32"/>
  <c i="1" r="AZ75"/>
  <c i="14" r="F78"/>
  <c r="F76"/>
  <c r="E74"/>
  <c r="F55"/>
  <c r="F53"/>
  <c r="E51"/>
  <c r="J38"/>
  <c r="J23"/>
  <c r="E23"/>
  <c r="J78"/>
  <c r="J55"/>
  <c r="J22"/>
  <c r="J20"/>
  <c r="E20"/>
  <c r="F79"/>
  <c r="F56"/>
  <c r="J19"/>
  <c r="J14"/>
  <c r="J76"/>
  <c r="J53"/>
  <c r="E7"/>
  <c r="E70"/>
  <c r="E47"/>
  <c i="1" r="AY73"/>
  <c r="AX73"/>
  <c i="13" r="BI93"/>
  <c r="F38"/>
  <c i="1" r="BD73"/>
  <c i="13" r="BH93"/>
  <c r="F37"/>
  <c i="1" r="BC73"/>
  <c i="13" r="BG93"/>
  <c r="F36"/>
  <c i="1" r="BB73"/>
  <c i="13" r="BF93"/>
  <c r="J35"/>
  <c i="1" r="AW73"/>
  <c i="13" r="F35"/>
  <c i="1" r="BA73"/>
  <c i="13" r="T93"/>
  <c r="T92"/>
  <c r="T91"/>
  <c r="T90"/>
  <c r="R93"/>
  <c r="R92"/>
  <c r="R91"/>
  <c r="R90"/>
  <c r="P93"/>
  <c r="P92"/>
  <c r="P91"/>
  <c r="P90"/>
  <c i="1" r="AU73"/>
  <c i="13" r="BK93"/>
  <c r="BK92"/>
  <c r="J92"/>
  <c r="BK91"/>
  <c r="J91"/>
  <c r="BK90"/>
  <c r="J90"/>
  <c r="J64"/>
  <c r="J31"/>
  <c i="1" r="AG73"/>
  <c i="13" r="J93"/>
  <c r="BE93"/>
  <c r="J34"/>
  <c i="1" r="AV73"/>
  <c i="13" r="F34"/>
  <c i="1" r="AZ73"/>
  <c i="13" r="J66"/>
  <c r="J65"/>
  <c r="F84"/>
  <c r="E82"/>
  <c r="F57"/>
  <c r="E55"/>
  <c r="J40"/>
  <c r="J25"/>
  <c r="E25"/>
  <c r="J86"/>
  <c r="J59"/>
  <c r="J24"/>
  <c r="J22"/>
  <c r="E22"/>
  <c r="F87"/>
  <c r="F60"/>
  <c r="J21"/>
  <c r="J19"/>
  <c r="E19"/>
  <c r="F86"/>
  <c r="F59"/>
  <c r="J18"/>
  <c r="J16"/>
  <c r="J84"/>
  <c r="J57"/>
  <c r="E7"/>
  <c r="E76"/>
  <c r="E49"/>
  <c i="1" r="AY72"/>
  <c r="AX72"/>
  <c i="12" r="BI142"/>
  <c r="BH142"/>
  <c r="BG142"/>
  <c r="BF142"/>
  <c r="T142"/>
  <c r="R142"/>
  <c r="P142"/>
  <c r="BK142"/>
  <c r="J142"/>
  <c r="BE142"/>
  <c r="BI141"/>
  <c r="BH141"/>
  <c r="BG141"/>
  <c r="BF141"/>
  <c r="T141"/>
  <c r="T140"/>
  <c r="R141"/>
  <c r="R140"/>
  <c r="P141"/>
  <c r="P140"/>
  <c r="BK141"/>
  <c r="BK140"/>
  <c r="J140"/>
  <c r="J141"/>
  <c r="BE141"/>
  <c r="J73"/>
  <c r="BI139"/>
  <c r="BH139"/>
  <c r="BG139"/>
  <c r="BF139"/>
  <c r="T139"/>
  <c r="R139"/>
  <c r="P139"/>
  <c r="BK139"/>
  <c r="J139"/>
  <c r="BE139"/>
  <c r="BI138"/>
  <c r="BH138"/>
  <c r="BG138"/>
  <c r="BF138"/>
  <c r="T138"/>
  <c r="R138"/>
  <c r="P138"/>
  <c r="BK138"/>
  <c r="J138"/>
  <c r="BE138"/>
  <c r="BI136"/>
  <c r="BH136"/>
  <c r="BG136"/>
  <c r="BF136"/>
  <c r="T136"/>
  <c r="R136"/>
  <c r="P136"/>
  <c r="BK136"/>
  <c r="J136"/>
  <c r="BE136"/>
  <c r="BI134"/>
  <c r="BH134"/>
  <c r="BG134"/>
  <c r="BF134"/>
  <c r="T134"/>
  <c r="R134"/>
  <c r="P134"/>
  <c r="BK134"/>
  <c r="J134"/>
  <c r="BE134"/>
  <c r="BI132"/>
  <c r="BH132"/>
  <c r="BG132"/>
  <c r="BF132"/>
  <c r="T132"/>
  <c r="T131"/>
  <c r="R132"/>
  <c r="R131"/>
  <c r="P132"/>
  <c r="P131"/>
  <c r="BK132"/>
  <c r="BK131"/>
  <c r="J131"/>
  <c r="J132"/>
  <c r="BE132"/>
  <c r="J72"/>
  <c r="BI129"/>
  <c r="BH129"/>
  <c r="BG129"/>
  <c r="BF129"/>
  <c r="T129"/>
  <c r="R129"/>
  <c r="P129"/>
  <c r="BK129"/>
  <c r="J129"/>
  <c r="BE129"/>
  <c r="BI128"/>
  <c r="BH128"/>
  <c r="BG128"/>
  <c r="BF128"/>
  <c r="T128"/>
  <c r="R128"/>
  <c r="P128"/>
  <c r="BK128"/>
  <c r="J128"/>
  <c r="BE128"/>
  <c r="BI125"/>
  <c r="BH125"/>
  <c r="BG125"/>
  <c r="BF125"/>
  <c r="T125"/>
  <c r="R125"/>
  <c r="P125"/>
  <c r="BK125"/>
  <c r="J125"/>
  <c r="BE125"/>
  <c r="BI124"/>
  <c r="BH124"/>
  <c r="BG124"/>
  <c r="BF124"/>
  <c r="T124"/>
  <c r="T123"/>
  <c r="R124"/>
  <c r="R123"/>
  <c r="P124"/>
  <c r="P123"/>
  <c r="BK124"/>
  <c r="BK123"/>
  <c r="J123"/>
  <c r="J124"/>
  <c r="BE124"/>
  <c r="J71"/>
  <c r="BI122"/>
  <c r="BH122"/>
  <c r="BG122"/>
  <c r="BF122"/>
  <c r="T122"/>
  <c r="T121"/>
  <c r="T120"/>
  <c r="R122"/>
  <c r="R121"/>
  <c r="R120"/>
  <c r="P122"/>
  <c r="P121"/>
  <c r="P120"/>
  <c r="BK122"/>
  <c r="BK121"/>
  <c r="J121"/>
  <c r="BK120"/>
  <c r="J120"/>
  <c r="J122"/>
  <c r="BE122"/>
  <c r="J70"/>
  <c r="J69"/>
  <c r="BI118"/>
  <c r="BH118"/>
  <c r="BG118"/>
  <c r="BF118"/>
  <c r="T118"/>
  <c r="T117"/>
  <c r="R118"/>
  <c r="R117"/>
  <c r="P118"/>
  <c r="P117"/>
  <c r="BK118"/>
  <c r="BK117"/>
  <c r="J117"/>
  <c r="J118"/>
  <c r="BE118"/>
  <c r="J68"/>
  <c r="BI113"/>
  <c r="BH113"/>
  <c r="BG113"/>
  <c r="BF113"/>
  <c r="T113"/>
  <c r="R113"/>
  <c r="P113"/>
  <c r="BK113"/>
  <c r="J113"/>
  <c r="BE113"/>
  <c r="BI111"/>
  <c r="BH111"/>
  <c r="BG111"/>
  <c r="BF111"/>
  <c r="T111"/>
  <c r="T110"/>
  <c r="R111"/>
  <c r="R110"/>
  <c r="P111"/>
  <c r="P110"/>
  <c r="BK111"/>
  <c r="BK110"/>
  <c r="J110"/>
  <c r="J111"/>
  <c r="BE111"/>
  <c r="J67"/>
  <c r="BI109"/>
  <c r="BH109"/>
  <c r="BG109"/>
  <c r="BF109"/>
  <c r="T109"/>
  <c r="R109"/>
  <c r="P109"/>
  <c r="BK109"/>
  <c r="J109"/>
  <c r="BE109"/>
  <c r="BI106"/>
  <c r="BH106"/>
  <c r="BG106"/>
  <c r="BF106"/>
  <c r="T106"/>
  <c r="R106"/>
  <c r="P106"/>
  <c r="BK106"/>
  <c r="J106"/>
  <c r="BE106"/>
  <c r="BI105"/>
  <c r="BH105"/>
  <c r="BG105"/>
  <c r="BF105"/>
  <c r="T105"/>
  <c r="R105"/>
  <c r="P105"/>
  <c r="BK105"/>
  <c r="J105"/>
  <c r="BE105"/>
  <c r="BI102"/>
  <c r="BH102"/>
  <c r="BG102"/>
  <c r="BF102"/>
  <c r="T102"/>
  <c r="R102"/>
  <c r="P102"/>
  <c r="BK102"/>
  <c r="J102"/>
  <c r="BE102"/>
  <c r="BI100"/>
  <c r="F38"/>
  <c i="1" r="BD72"/>
  <c i="12" r="BH100"/>
  <c r="F37"/>
  <c i="1" r="BC72"/>
  <c i="12" r="BG100"/>
  <c r="F36"/>
  <c i="1" r="BB72"/>
  <c i="12" r="BF100"/>
  <c r="J35"/>
  <c i="1" r="AW72"/>
  <c i="12" r="F35"/>
  <c i="1" r="BA72"/>
  <c i="12" r="T100"/>
  <c r="T99"/>
  <c r="T98"/>
  <c r="T97"/>
  <c r="R100"/>
  <c r="R99"/>
  <c r="R98"/>
  <c r="R97"/>
  <c r="P100"/>
  <c r="P99"/>
  <c r="P98"/>
  <c r="P97"/>
  <c i="1" r="AU72"/>
  <c i="12" r="BK100"/>
  <c r="BK99"/>
  <c r="J99"/>
  <c r="BK98"/>
  <c r="J98"/>
  <c r="BK97"/>
  <c r="J97"/>
  <c r="J64"/>
  <c r="J31"/>
  <c i="1" r="AG72"/>
  <c i="12" r="J100"/>
  <c r="BE100"/>
  <c r="J34"/>
  <c i="1" r="AV72"/>
  <c i="12" r="F34"/>
  <c i="1" r="AZ72"/>
  <c i="12" r="J66"/>
  <c r="J65"/>
  <c r="F91"/>
  <c r="E89"/>
  <c r="F57"/>
  <c r="E55"/>
  <c r="J40"/>
  <c r="J25"/>
  <c r="E25"/>
  <c r="J93"/>
  <c r="J59"/>
  <c r="J24"/>
  <c r="J22"/>
  <c r="E22"/>
  <c r="F94"/>
  <c r="F60"/>
  <c r="J21"/>
  <c r="J19"/>
  <c r="E19"/>
  <c r="F93"/>
  <c r="F59"/>
  <c r="J18"/>
  <c r="J16"/>
  <c r="J91"/>
  <c r="J57"/>
  <c r="E7"/>
  <c r="E83"/>
  <c r="E49"/>
  <c i="1" r="AY70"/>
  <c r="AX70"/>
  <c i="11" r="BI93"/>
  <c r="F38"/>
  <c i="1" r="BD70"/>
  <c i="11" r="BH93"/>
  <c r="F37"/>
  <c i="1" r="BC70"/>
  <c i="11" r="BG93"/>
  <c r="F36"/>
  <c i="1" r="BB70"/>
  <c i="11" r="BF93"/>
  <c r="J35"/>
  <c i="1" r="AW70"/>
  <c i="11" r="F35"/>
  <c i="1" r="BA70"/>
  <c i="11" r="T93"/>
  <c r="T92"/>
  <c r="T91"/>
  <c r="T90"/>
  <c r="R93"/>
  <c r="R92"/>
  <c r="R91"/>
  <c r="R90"/>
  <c r="P93"/>
  <c r="P92"/>
  <c r="P91"/>
  <c r="P90"/>
  <c i="1" r="AU70"/>
  <c i="11" r="BK93"/>
  <c r="BK92"/>
  <c r="J92"/>
  <c r="BK91"/>
  <c r="J91"/>
  <c r="BK90"/>
  <c r="J90"/>
  <c r="J64"/>
  <c r="J31"/>
  <c i="1" r="AG70"/>
  <c i="11" r="J93"/>
  <c r="BE93"/>
  <c r="J34"/>
  <c i="1" r="AV70"/>
  <c i="11" r="F34"/>
  <c i="1" r="AZ70"/>
  <c i="11" r="J66"/>
  <c r="J65"/>
  <c r="F84"/>
  <c r="E82"/>
  <c r="F57"/>
  <c r="E55"/>
  <c r="J40"/>
  <c r="J25"/>
  <c r="E25"/>
  <c r="J86"/>
  <c r="J59"/>
  <c r="J24"/>
  <c r="J22"/>
  <c r="E22"/>
  <c r="F87"/>
  <c r="F60"/>
  <c r="J21"/>
  <c r="J19"/>
  <c r="E19"/>
  <c r="F86"/>
  <c r="F59"/>
  <c r="J18"/>
  <c r="J16"/>
  <c r="J84"/>
  <c r="J57"/>
  <c r="E7"/>
  <c r="E76"/>
  <c r="E49"/>
  <c i="1" r="AY69"/>
  <c r="AX69"/>
  <c i="10" r="BI108"/>
  <c r="BH108"/>
  <c r="BG108"/>
  <c r="BF108"/>
  <c r="T108"/>
  <c r="R108"/>
  <c r="P108"/>
  <c r="BK108"/>
  <c r="J108"/>
  <c r="BE108"/>
  <c r="BI107"/>
  <c r="BH107"/>
  <c r="BG107"/>
  <c r="BF107"/>
  <c r="T107"/>
  <c r="R107"/>
  <c r="P107"/>
  <c r="BK107"/>
  <c r="J107"/>
  <c r="BE107"/>
  <c r="BI106"/>
  <c r="BH106"/>
  <c r="BG106"/>
  <c r="BF106"/>
  <c r="T106"/>
  <c r="R106"/>
  <c r="P106"/>
  <c r="BK106"/>
  <c r="J106"/>
  <c r="BE106"/>
  <c r="BI104"/>
  <c r="BH104"/>
  <c r="BG104"/>
  <c r="BF104"/>
  <c r="T104"/>
  <c r="R104"/>
  <c r="P104"/>
  <c r="BK104"/>
  <c r="J104"/>
  <c r="BE104"/>
  <c r="BI103"/>
  <c r="BH103"/>
  <c r="BG103"/>
  <c r="BF103"/>
  <c r="T103"/>
  <c r="R103"/>
  <c r="P103"/>
  <c r="BK103"/>
  <c r="J103"/>
  <c r="BE103"/>
  <c r="BI101"/>
  <c r="BH101"/>
  <c r="BG101"/>
  <c r="BF101"/>
  <c r="T101"/>
  <c r="R101"/>
  <c r="P101"/>
  <c r="BK101"/>
  <c r="J101"/>
  <c r="BE101"/>
  <c r="BI100"/>
  <c r="BH100"/>
  <c r="BG100"/>
  <c r="BF100"/>
  <c r="T100"/>
  <c r="R100"/>
  <c r="P100"/>
  <c r="BK100"/>
  <c r="J100"/>
  <c r="BE100"/>
  <c r="BI99"/>
  <c r="BH99"/>
  <c r="BG99"/>
  <c r="BF99"/>
  <c r="T99"/>
  <c r="R99"/>
  <c r="P99"/>
  <c r="BK99"/>
  <c r="J99"/>
  <c r="BE99"/>
  <c r="BI98"/>
  <c r="BH98"/>
  <c r="BG98"/>
  <c r="BF98"/>
  <c r="T98"/>
  <c r="R98"/>
  <c r="P98"/>
  <c r="BK98"/>
  <c r="J98"/>
  <c r="BE98"/>
  <c r="BI97"/>
  <c r="BH97"/>
  <c r="BG97"/>
  <c r="BF97"/>
  <c r="T97"/>
  <c r="R97"/>
  <c r="P97"/>
  <c r="BK97"/>
  <c r="J97"/>
  <c r="BE97"/>
  <c r="BI96"/>
  <c r="BH96"/>
  <c r="BG96"/>
  <c r="BF96"/>
  <c r="T96"/>
  <c r="R96"/>
  <c r="P96"/>
  <c r="BK96"/>
  <c r="J96"/>
  <c r="BE96"/>
  <c r="BI95"/>
  <c r="BH95"/>
  <c r="BG95"/>
  <c r="BF95"/>
  <c r="T95"/>
  <c r="R95"/>
  <c r="P95"/>
  <c r="BK95"/>
  <c r="J95"/>
  <c r="BE95"/>
  <c r="BI93"/>
  <c r="BH93"/>
  <c r="BG93"/>
  <c r="BF93"/>
  <c r="T93"/>
  <c r="R93"/>
  <c r="P93"/>
  <c r="BK93"/>
  <c r="J93"/>
  <c r="BE93"/>
  <c r="BI92"/>
  <c r="BH92"/>
  <c r="BG92"/>
  <c r="BF92"/>
  <c r="T92"/>
  <c r="R92"/>
  <c r="P92"/>
  <c r="BK92"/>
  <c r="J92"/>
  <c r="BE92"/>
  <c r="BI91"/>
  <c r="F38"/>
  <c i="1" r="BD69"/>
  <c i="10" r="BH91"/>
  <c r="F37"/>
  <c i="1" r="BC69"/>
  <c i="10" r="BG91"/>
  <c r="F36"/>
  <c i="1" r="BB69"/>
  <c i="10" r="BF91"/>
  <c r="J35"/>
  <c i="1" r="AW69"/>
  <c i="10" r="F35"/>
  <c i="1" r="BA69"/>
  <c i="10" r="T91"/>
  <c r="T90"/>
  <c r="T89"/>
  <c r="R91"/>
  <c r="R90"/>
  <c r="R89"/>
  <c r="P91"/>
  <c r="P90"/>
  <c r="P89"/>
  <c i="1" r="AU69"/>
  <c i="10" r="BK91"/>
  <c r="BK90"/>
  <c r="J90"/>
  <c r="BK89"/>
  <c r="J89"/>
  <c r="J64"/>
  <c r="J31"/>
  <c i="1" r="AG69"/>
  <c i="10" r="J91"/>
  <c r="BE91"/>
  <c r="J34"/>
  <c i="1" r="AV69"/>
  <c i="10" r="F34"/>
  <c i="1" r="AZ69"/>
  <c i="10" r="J65"/>
  <c r="F83"/>
  <c r="E81"/>
  <c r="F57"/>
  <c r="E55"/>
  <c r="J40"/>
  <c r="J25"/>
  <c r="E25"/>
  <c r="J85"/>
  <c r="J59"/>
  <c r="J24"/>
  <c r="J22"/>
  <c r="E22"/>
  <c r="F86"/>
  <c r="F60"/>
  <c r="J21"/>
  <c r="J19"/>
  <c r="E19"/>
  <c r="F85"/>
  <c r="F59"/>
  <c r="J18"/>
  <c r="J16"/>
  <c r="J83"/>
  <c r="J57"/>
  <c r="E7"/>
  <c r="E75"/>
  <c r="E49"/>
  <c i="1" r="AY66"/>
  <c r="AX66"/>
  <c i="9" r="BI93"/>
  <c r="BH93"/>
  <c r="BG93"/>
  <c r="BF93"/>
  <c r="T93"/>
  <c r="R93"/>
  <c r="P93"/>
  <c r="BK93"/>
  <c r="J93"/>
  <c r="BE93"/>
  <c r="BI91"/>
  <c r="F38"/>
  <c i="1" r="BD66"/>
  <c i="9" r="BH91"/>
  <c r="F37"/>
  <c i="1" r="BC66"/>
  <c i="9" r="BG91"/>
  <c r="F36"/>
  <c i="1" r="BB66"/>
  <c i="9" r="BF91"/>
  <c r="J35"/>
  <c i="1" r="AW66"/>
  <c i="9" r="F35"/>
  <c i="1" r="BA66"/>
  <c i="9" r="T91"/>
  <c r="T90"/>
  <c r="T89"/>
  <c r="R91"/>
  <c r="R90"/>
  <c r="R89"/>
  <c r="P91"/>
  <c r="P90"/>
  <c r="P89"/>
  <c i="1" r="AU66"/>
  <c i="9" r="BK91"/>
  <c r="BK90"/>
  <c r="J90"/>
  <c r="BK89"/>
  <c r="J89"/>
  <c r="J64"/>
  <c r="J31"/>
  <c i="1" r="AG66"/>
  <c i="9" r="J91"/>
  <c r="BE91"/>
  <c r="J34"/>
  <c i="1" r="AV66"/>
  <c i="9" r="F34"/>
  <c i="1" r="AZ66"/>
  <c i="9" r="J65"/>
  <c r="F83"/>
  <c r="E81"/>
  <c r="F57"/>
  <c r="E55"/>
  <c r="J40"/>
  <c r="J25"/>
  <c r="E25"/>
  <c r="J85"/>
  <c r="J59"/>
  <c r="J24"/>
  <c r="J22"/>
  <c r="E22"/>
  <c r="F86"/>
  <c r="F60"/>
  <c r="J21"/>
  <c r="J19"/>
  <c r="E19"/>
  <c r="F85"/>
  <c r="F59"/>
  <c r="J18"/>
  <c r="J16"/>
  <c r="J83"/>
  <c r="J57"/>
  <c r="E7"/>
  <c r="E75"/>
  <c r="E49"/>
  <c i="1" r="AY65"/>
  <c r="AX65"/>
  <c i="8" r="BI127"/>
  <c r="BH127"/>
  <c r="BG127"/>
  <c r="BF127"/>
  <c r="T127"/>
  <c r="R127"/>
  <c r="P127"/>
  <c r="BK127"/>
  <c r="J127"/>
  <c r="BE127"/>
  <c r="BI125"/>
  <c r="BH125"/>
  <c r="BG125"/>
  <c r="BF125"/>
  <c r="T125"/>
  <c r="T124"/>
  <c r="T123"/>
  <c r="R125"/>
  <c r="R124"/>
  <c r="R123"/>
  <c r="P125"/>
  <c r="P124"/>
  <c r="P123"/>
  <c r="BK125"/>
  <c r="BK124"/>
  <c r="J124"/>
  <c r="BK123"/>
  <c r="J123"/>
  <c r="J125"/>
  <c r="BE125"/>
  <c r="J72"/>
  <c r="J71"/>
  <c r="BI121"/>
  <c r="BH121"/>
  <c r="BG121"/>
  <c r="BF121"/>
  <c r="T121"/>
  <c r="T120"/>
  <c r="R121"/>
  <c r="R120"/>
  <c r="P121"/>
  <c r="P120"/>
  <c r="BK121"/>
  <c r="BK120"/>
  <c r="J120"/>
  <c r="J121"/>
  <c r="BE121"/>
  <c r="J70"/>
  <c r="BI118"/>
  <c r="BH118"/>
  <c r="BG118"/>
  <c r="BF118"/>
  <c r="T118"/>
  <c r="R118"/>
  <c r="P118"/>
  <c r="BK118"/>
  <c r="J118"/>
  <c r="BE118"/>
  <c r="BI116"/>
  <c r="BH116"/>
  <c r="BG116"/>
  <c r="BF116"/>
  <c r="T116"/>
  <c r="R116"/>
  <c r="P116"/>
  <c r="BK116"/>
  <c r="J116"/>
  <c r="BE116"/>
  <c r="BI114"/>
  <c r="BH114"/>
  <c r="BG114"/>
  <c r="BF114"/>
  <c r="T114"/>
  <c r="R114"/>
  <c r="P114"/>
  <c r="BK114"/>
  <c r="J114"/>
  <c r="BE114"/>
  <c r="BI112"/>
  <c r="BH112"/>
  <c r="BG112"/>
  <c r="BF112"/>
  <c r="T112"/>
  <c r="T111"/>
  <c r="R112"/>
  <c r="R111"/>
  <c r="P112"/>
  <c r="P111"/>
  <c r="BK112"/>
  <c r="BK111"/>
  <c r="J111"/>
  <c r="J112"/>
  <c r="BE112"/>
  <c r="J69"/>
  <c r="BI109"/>
  <c r="BH109"/>
  <c r="BG109"/>
  <c r="BF109"/>
  <c r="T109"/>
  <c r="R109"/>
  <c r="P109"/>
  <c r="BK109"/>
  <c r="J109"/>
  <c r="BE109"/>
  <c r="BI107"/>
  <c r="BH107"/>
  <c r="BG107"/>
  <c r="BF107"/>
  <c r="T107"/>
  <c r="T106"/>
  <c r="R107"/>
  <c r="R106"/>
  <c r="P107"/>
  <c r="P106"/>
  <c r="BK107"/>
  <c r="BK106"/>
  <c r="J106"/>
  <c r="J107"/>
  <c r="BE107"/>
  <c r="J68"/>
  <c r="BI104"/>
  <c r="BH104"/>
  <c r="BG104"/>
  <c r="BF104"/>
  <c r="T104"/>
  <c r="T103"/>
  <c r="R104"/>
  <c r="R103"/>
  <c r="P104"/>
  <c r="P103"/>
  <c r="BK104"/>
  <c r="BK103"/>
  <c r="J103"/>
  <c r="J104"/>
  <c r="BE104"/>
  <c r="J67"/>
  <c r="BI101"/>
  <c r="BH101"/>
  <c r="BG101"/>
  <c r="BF101"/>
  <c r="T101"/>
  <c r="R101"/>
  <c r="P101"/>
  <c r="BK101"/>
  <c r="J101"/>
  <c r="BE101"/>
  <c r="BI99"/>
  <c r="F38"/>
  <c i="1" r="BD65"/>
  <c i="8" r="BH99"/>
  <c r="F37"/>
  <c i="1" r="BC65"/>
  <c i="8" r="BG99"/>
  <c r="F36"/>
  <c i="1" r="BB65"/>
  <c i="8" r="BF99"/>
  <c r="J35"/>
  <c i="1" r="AW65"/>
  <c i="8" r="F35"/>
  <c i="1" r="BA65"/>
  <c i="8" r="T99"/>
  <c r="T98"/>
  <c r="T97"/>
  <c r="T96"/>
  <c r="R99"/>
  <c r="R98"/>
  <c r="R97"/>
  <c r="R96"/>
  <c r="P99"/>
  <c r="P98"/>
  <c r="P97"/>
  <c r="P96"/>
  <c i="1" r="AU65"/>
  <c i="8" r="BK99"/>
  <c r="BK98"/>
  <c r="J98"/>
  <c r="BK97"/>
  <c r="J97"/>
  <c r="BK96"/>
  <c r="J96"/>
  <c r="J64"/>
  <c r="J31"/>
  <c i="1" r="AG65"/>
  <c i="8" r="J99"/>
  <c r="BE99"/>
  <c r="J34"/>
  <c i="1" r="AV65"/>
  <c i="8" r="F34"/>
  <c i="1" r="AZ65"/>
  <c i="8" r="J66"/>
  <c r="J65"/>
  <c r="F90"/>
  <c r="E88"/>
  <c r="F57"/>
  <c r="E55"/>
  <c r="J40"/>
  <c r="J25"/>
  <c r="E25"/>
  <c r="J92"/>
  <c r="J59"/>
  <c r="J24"/>
  <c r="J22"/>
  <c r="E22"/>
  <c r="F93"/>
  <c r="F60"/>
  <c r="J21"/>
  <c r="J19"/>
  <c r="E19"/>
  <c r="F92"/>
  <c r="F59"/>
  <c r="J18"/>
  <c r="J16"/>
  <c r="J90"/>
  <c r="J57"/>
  <c r="E7"/>
  <c r="E82"/>
  <c r="E49"/>
  <c i="1" r="AY62"/>
  <c r="AX62"/>
  <c i="7" r="BI93"/>
  <c r="F38"/>
  <c i="1" r="BD62"/>
  <c i="7" r="BH93"/>
  <c r="F37"/>
  <c i="1" r="BC62"/>
  <c i="7" r="BG93"/>
  <c r="F36"/>
  <c i="1" r="BB62"/>
  <c i="7" r="BF93"/>
  <c r="J35"/>
  <c i="1" r="AW62"/>
  <c i="7" r="F35"/>
  <c i="1" r="BA62"/>
  <c i="7" r="T93"/>
  <c r="T92"/>
  <c r="T91"/>
  <c r="T90"/>
  <c r="R93"/>
  <c r="R92"/>
  <c r="R91"/>
  <c r="R90"/>
  <c r="P93"/>
  <c r="P92"/>
  <c r="P91"/>
  <c r="P90"/>
  <c i="1" r="AU62"/>
  <c i="7" r="BK93"/>
  <c r="BK92"/>
  <c r="J92"/>
  <c r="BK91"/>
  <c r="J91"/>
  <c r="BK90"/>
  <c r="J90"/>
  <c r="J64"/>
  <c r="J31"/>
  <c i="1" r="AG62"/>
  <c i="7" r="J93"/>
  <c r="BE93"/>
  <c r="J34"/>
  <c i="1" r="AV62"/>
  <c i="7" r="F34"/>
  <c i="1" r="AZ62"/>
  <c i="7" r="J66"/>
  <c r="J65"/>
  <c r="F84"/>
  <c r="E82"/>
  <c r="F57"/>
  <c r="E55"/>
  <c r="J40"/>
  <c r="J25"/>
  <c r="E25"/>
  <c r="J86"/>
  <c r="J59"/>
  <c r="J24"/>
  <c r="J22"/>
  <c r="E22"/>
  <c r="F87"/>
  <c r="F60"/>
  <c r="J21"/>
  <c r="J19"/>
  <c r="E19"/>
  <c r="F86"/>
  <c r="F59"/>
  <c r="J18"/>
  <c r="J16"/>
  <c r="J84"/>
  <c r="J57"/>
  <c r="E7"/>
  <c r="E76"/>
  <c r="E49"/>
  <c i="1" r="AY61"/>
  <c r="AX61"/>
  <c i="6" r="BI140"/>
  <c r="BH140"/>
  <c r="BG140"/>
  <c r="BF140"/>
  <c r="T140"/>
  <c r="R140"/>
  <c r="P140"/>
  <c r="BK140"/>
  <c r="J140"/>
  <c r="BE140"/>
  <c r="BI139"/>
  <c r="BH139"/>
  <c r="BG139"/>
  <c r="BF139"/>
  <c r="T139"/>
  <c r="T138"/>
  <c r="R139"/>
  <c r="R138"/>
  <c r="P139"/>
  <c r="P138"/>
  <c r="BK139"/>
  <c r="BK138"/>
  <c r="J138"/>
  <c r="J139"/>
  <c r="BE139"/>
  <c r="J73"/>
  <c r="BI137"/>
  <c r="BH137"/>
  <c r="BG137"/>
  <c r="BF137"/>
  <c r="T137"/>
  <c r="R137"/>
  <c r="P137"/>
  <c r="BK137"/>
  <c r="J137"/>
  <c r="BE137"/>
  <c r="BI136"/>
  <c r="BH136"/>
  <c r="BG136"/>
  <c r="BF136"/>
  <c r="T136"/>
  <c r="R136"/>
  <c r="P136"/>
  <c r="BK136"/>
  <c r="J136"/>
  <c r="BE136"/>
  <c r="BI135"/>
  <c r="BH135"/>
  <c r="BG135"/>
  <c r="BF135"/>
  <c r="T135"/>
  <c r="R135"/>
  <c r="P135"/>
  <c r="BK135"/>
  <c r="J135"/>
  <c r="BE135"/>
  <c r="BI133"/>
  <c r="BH133"/>
  <c r="BG133"/>
  <c r="BF133"/>
  <c r="T133"/>
  <c r="R133"/>
  <c r="P133"/>
  <c r="BK133"/>
  <c r="J133"/>
  <c r="BE133"/>
  <c r="BI131"/>
  <c r="BH131"/>
  <c r="BG131"/>
  <c r="BF131"/>
  <c r="T131"/>
  <c r="T130"/>
  <c r="R131"/>
  <c r="R130"/>
  <c r="P131"/>
  <c r="P130"/>
  <c r="BK131"/>
  <c r="BK130"/>
  <c r="J130"/>
  <c r="J131"/>
  <c r="BE131"/>
  <c r="J72"/>
  <c r="BI128"/>
  <c r="BH128"/>
  <c r="BG128"/>
  <c r="BF128"/>
  <c r="T128"/>
  <c r="R128"/>
  <c r="P128"/>
  <c r="BK128"/>
  <c r="J128"/>
  <c r="BE128"/>
  <c r="BI127"/>
  <c r="BH127"/>
  <c r="BG127"/>
  <c r="BF127"/>
  <c r="T127"/>
  <c r="R127"/>
  <c r="P127"/>
  <c r="BK127"/>
  <c r="J127"/>
  <c r="BE127"/>
  <c r="BI124"/>
  <c r="BH124"/>
  <c r="BG124"/>
  <c r="BF124"/>
  <c r="T124"/>
  <c r="R124"/>
  <c r="P124"/>
  <c r="BK124"/>
  <c r="J124"/>
  <c r="BE124"/>
  <c r="BI123"/>
  <c r="BH123"/>
  <c r="BG123"/>
  <c r="BF123"/>
  <c r="T123"/>
  <c r="T122"/>
  <c r="R123"/>
  <c r="R122"/>
  <c r="P123"/>
  <c r="P122"/>
  <c r="BK123"/>
  <c r="BK122"/>
  <c r="J122"/>
  <c r="J123"/>
  <c r="BE123"/>
  <c r="J71"/>
  <c r="BI121"/>
  <c r="BH121"/>
  <c r="BG121"/>
  <c r="BF121"/>
  <c r="T121"/>
  <c r="T120"/>
  <c r="T119"/>
  <c r="R121"/>
  <c r="R120"/>
  <c r="R119"/>
  <c r="P121"/>
  <c r="P120"/>
  <c r="P119"/>
  <c r="BK121"/>
  <c r="BK120"/>
  <c r="J120"/>
  <c r="BK119"/>
  <c r="J119"/>
  <c r="J121"/>
  <c r="BE121"/>
  <c r="J70"/>
  <c r="J69"/>
  <c r="BI117"/>
  <c r="BH117"/>
  <c r="BG117"/>
  <c r="BF117"/>
  <c r="T117"/>
  <c r="T116"/>
  <c r="R117"/>
  <c r="R116"/>
  <c r="P117"/>
  <c r="P116"/>
  <c r="BK117"/>
  <c r="BK116"/>
  <c r="J116"/>
  <c r="J117"/>
  <c r="BE117"/>
  <c r="J68"/>
  <c r="BI112"/>
  <c r="BH112"/>
  <c r="BG112"/>
  <c r="BF112"/>
  <c r="T112"/>
  <c r="R112"/>
  <c r="P112"/>
  <c r="BK112"/>
  <c r="J112"/>
  <c r="BE112"/>
  <c r="BI110"/>
  <c r="BH110"/>
  <c r="BG110"/>
  <c r="BF110"/>
  <c r="T110"/>
  <c r="T109"/>
  <c r="R110"/>
  <c r="R109"/>
  <c r="P110"/>
  <c r="P109"/>
  <c r="BK110"/>
  <c r="BK109"/>
  <c r="J109"/>
  <c r="J110"/>
  <c r="BE110"/>
  <c r="J67"/>
  <c r="BI108"/>
  <c r="BH108"/>
  <c r="BG108"/>
  <c r="BF108"/>
  <c r="T108"/>
  <c r="R108"/>
  <c r="P108"/>
  <c r="BK108"/>
  <c r="J108"/>
  <c r="BE108"/>
  <c r="BI105"/>
  <c r="BH105"/>
  <c r="BG105"/>
  <c r="BF105"/>
  <c r="T105"/>
  <c r="R105"/>
  <c r="P105"/>
  <c r="BK105"/>
  <c r="J105"/>
  <c r="BE105"/>
  <c r="BI104"/>
  <c r="BH104"/>
  <c r="BG104"/>
  <c r="BF104"/>
  <c r="T104"/>
  <c r="R104"/>
  <c r="P104"/>
  <c r="BK104"/>
  <c r="J104"/>
  <c r="BE104"/>
  <c r="BI102"/>
  <c r="BH102"/>
  <c r="BG102"/>
  <c r="BF102"/>
  <c r="T102"/>
  <c r="R102"/>
  <c r="P102"/>
  <c r="BK102"/>
  <c r="J102"/>
  <c r="BE102"/>
  <c r="BI100"/>
  <c r="F38"/>
  <c i="1" r="BD61"/>
  <c i="6" r="BH100"/>
  <c r="F37"/>
  <c i="1" r="BC61"/>
  <c i="6" r="BG100"/>
  <c r="F36"/>
  <c i="1" r="BB61"/>
  <c i="6" r="BF100"/>
  <c r="J35"/>
  <c i="1" r="AW61"/>
  <c i="6" r="F35"/>
  <c i="1" r="BA61"/>
  <c i="6" r="T100"/>
  <c r="T99"/>
  <c r="T98"/>
  <c r="T97"/>
  <c r="R100"/>
  <c r="R99"/>
  <c r="R98"/>
  <c r="R97"/>
  <c r="P100"/>
  <c r="P99"/>
  <c r="P98"/>
  <c r="P97"/>
  <c i="1" r="AU61"/>
  <c i="6" r="BK100"/>
  <c r="BK99"/>
  <c r="J99"/>
  <c r="BK98"/>
  <c r="J98"/>
  <c r="BK97"/>
  <c r="J97"/>
  <c r="J64"/>
  <c r="J31"/>
  <c i="1" r="AG61"/>
  <c i="6" r="J100"/>
  <c r="BE100"/>
  <c r="J34"/>
  <c i="1" r="AV61"/>
  <c i="6" r="F34"/>
  <c i="1" r="AZ61"/>
  <c i="6" r="J66"/>
  <c r="J65"/>
  <c r="F91"/>
  <c r="E89"/>
  <c r="F57"/>
  <c r="E55"/>
  <c r="J40"/>
  <c r="J25"/>
  <c r="E25"/>
  <c r="J93"/>
  <c r="J59"/>
  <c r="J24"/>
  <c r="J22"/>
  <c r="E22"/>
  <c r="F94"/>
  <c r="F60"/>
  <c r="J21"/>
  <c r="J19"/>
  <c r="E19"/>
  <c r="F93"/>
  <c r="F59"/>
  <c r="J18"/>
  <c r="J16"/>
  <c r="J91"/>
  <c r="J57"/>
  <c r="E7"/>
  <c r="E83"/>
  <c r="E49"/>
  <c i="1" r="AY59"/>
  <c r="AX59"/>
  <c i="5" r="BI93"/>
  <c r="F38"/>
  <c i="1" r="BD59"/>
  <c i="5" r="BH93"/>
  <c r="F37"/>
  <c i="1" r="BC59"/>
  <c i="5" r="BG93"/>
  <c r="F36"/>
  <c i="1" r="BB59"/>
  <c i="5" r="BF93"/>
  <c r="J35"/>
  <c i="1" r="AW59"/>
  <c i="5" r="F35"/>
  <c i="1" r="BA59"/>
  <c i="5" r="T93"/>
  <c r="T92"/>
  <c r="T91"/>
  <c r="T90"/>
  <c r="R93"/>
  <c r="R92"/>
  <c r="R91"/>
  <c r="R90"/>
  <c r="P93"/>
  <c r="P92"/>
  <c r="P91"/>
  <c r="P90"/>
  <c i="1" r="AU59"/>
  <c i="5" r="BK93"/>
  <c r="BK92"/>
  <c r="J92"/>
  <c r="BK91"/>
  <c r="J91"/>
  <c r="BK90"/>
  <c r="J90"/>
  <c r="J64"/>
  <c r="J31"/>
  <c i="1" r="AG59"/>
  <c i="5" r="J93"/>
  <c r="BE93"/>
  <c r="J34"/>
  <c i="1" r="AV59"/>
  <c i="5" r="F34"/>
  <c i="1" r="AZ59"/>
  <c i="5" r="J66"/>
  <c r="J65"/>
  <c r="F84"/>
  <c r="E82"/>
  <c r="F57"/>
  <c r="E55"/>
  <c r="J40"/>
  <c r="J25"/>
  <c r="E25"/>
  <c r="J86"/>
  <c r="J59"/>
  <c r="J24"/>
  <c r="J22"/>
  <c r="E22"/>
  <c r="F87"/>
  <c r="F60"/>
  <c r="J21"/>
  <c r="J19"/>
  <c r="E19"/>
  <c r="F86"/>
  <c r="F59"/>
  <c r="J18"/>
  <c r="J16"/>
  <c r="J84"/>
  <c r="J57"/>
  <c r="E7"/>
  <c r="E76"/>
  <c r="E49"/>
  <c i="1" r="AY58"/>
  <c r="AX58"/>
  <c i="4" r="BI108"/>
  <c r="BH108"/>
  <c r="BG108"/>
  <c r="BF108"/>
  <c r="T108"/>
  <c r="R108"/>
  <c r="P108"/>
  <c r="BK108"/>
  <c r="J108"/>
  <c r="BE108"/>
  <c r="BI107"/>
  <c r="BH107"/>
  <c r="BG107"/>
  <c r="BF107"/>
  <c r="T107"/>
  <c r="R107"/>
  <c r="P107"/>
  <c r="BK107"/>
  <c r="J107"/>
  <c r="BE107"/>
  <c r="BI106"/>
  <c r="BH106"/>
  <c r="BG106"/>
  <c r="BF106"/>
  <c r="T106"/>
  <c r="R106"/>
  <c r="P106"/>
  <c r="BK106"/>
  <c r="J106"/>
  <c r="BE106"/>
  <c r="BI104"/>
  <c r="BH104"/>
  <c r="BG104"/>
  <c r="BF104"/>
  <c r="T104"/>
  <c r="R104"/>
  <c r="P104"/>
  <c r="BK104"/>
  <c r="J104"/>
  <c r="BE104"/>
  <c r="BI103"/>
  <c r="BH103"/>
  <c r="BG103"/>
  <c r="BF103"/>
  <c r="T103"/>
  <c r="R103"/>
  <c r="P103"/>
  <c r="BK103"/>
  <c r="J103"/>
  <c r="BE103"/>
  <c r="BI101"/>
  <c r="BH101"/>
  <c r="BG101"/>
  <c r="BF101"/>
  <c r="T101"/>
  <c r="R101"/>
  <c r="P101"/>
  <c r="BK101"/>
  <c r="J101"/>
  <c r="BE101"/>
  <c r="BI99"/>
  <c r="BH99"/>
  <c r="BG99"/>
  <c r="BF99"/>
  <c r="T99"/>
  <c r="R99"/>
  <c r="P99"/>
  <c r="BK99"/>
  <c r="J99"/>
  <c r="BE99"/>
  <c r="BI98"/>
  <c r="BH98"/>
  <c r="BG98"/>
  <c r="BF98"/>
  <c r="T98"/>
  <c r="R98"/>
  <c r="P98"/>
  <c r="BK98"/>
  <c r="J98"/>
  <c r="BE98"/>
  <c r="BI97"/>
  <c r="BH97"/>
  <c r="BG97"/>
  <c r="BF97"/>
  <c r="T97"/>
  <c r="R97"/>
  <c r="P97"/>
  <c r="BK97"/>
  <c r="J97"/>
  <c r="BE97"/>
  <c r="BI96"/>
  <c r="BH96"/>
  <c r="BG96"/>
  <c r="BF96"/>
  <c r="T96"/>
  <c r="R96"/>
  <c r="P96"/>
  <c r="BK96"/>
  <c r="J96"/>
  <c r="BE96"/>
  <c r="BI95"/>
  <c r="BH95"/>
  <c r="BG95"/>
  <c r="BF95"/>
  <c r="T95"/>
  <c r="R95"/>
  <c r="P95"/>
  <c r="BK95"/>
  <c r="J95"/>
  <c r="BE95"/>
  <c r="BI93"/>
  <c r="BH93"/>
  <c r="BG93"/>
  <c r="BF93"/>
  <c r="T93"/>
  <c r="R93"/>
  <c r="P93"/>
  <c r="BK93"/>
  <c r="J93"/>
  <c r="BE93"/>
  <c r="BI92"/>
  <c r="BH92"/>
  <c r="BG92"/>
  <c r="BF92"/>
  <c r="T92"/>
  <c r="R92"/>
  <c r="P92"/>
  <c r="BK92"/>
  <c r="J92"/>
  <c r="BE92"/>
  <c r="BI91"/>
  <c r="F38"/>
  <c i="1" r="BD58"/>
  <c i="4" r="BH91"/>
  <c r="F37"/>
  <c i="1" r="BC58"/>
  <c i="4" r="BG91"/>
  <c r="F36"/>
  <c i="1" r="BB58"/>
  <c i="4" r="BF91"/>
  <c r="J35"/>
  <c i="1" r="AW58"/>
  <c i="4" r="F35"/>
  <c i="1" r="BA58"/>
  <c i="4" r="T91"/>
  <c r="T90"/>
  <c r="T89"/>
  <c r="R91"/>
  <c r="R90"/>
  <c r="R89"/>
  <c r="P91"/>
  <c r="P90"/>
  <c r="P89"/>
  <c i="1" r="AU58"/>
  <c i="4" r="BK91"/>
  <c r="BK90"/>
  <c r="J90"/>
  <c r="BK89"/>
  <c r="J89"/>
  <c r="J64"/>
  <c r="J31"/>
  <c i="1" r="AG58"/>
  <c i="4" r="J91"/>
  <c r="BE91"/>
  <c r="J34"/>
  <c i="1" r="AV58"/>
  <c i="4" r="F34"/>
  <c i="1" r="AZ58"/>
  <c i="4" r="J65"/>
  <c r="F83"/>
  <c r="E81"/>
  <c r="F57"/>
  <c r="E55"/>
  <c r="J40"/>
  <c r="J25"/>
  <c r="E25"/>
  <c r="J85"/>
  <c r="J59"/>
  <c r="J24"/>
  <c r="J22"/>
  <c r="E22"/>
  <c r="F86"/>
  <c r="F60"/>
  <c r="J21"/>
  <c r="J19"/>
  <c r="E19"/>
  <c r="F85"/>
  <c r="F59"/>
  <c r="J18"/>
  <c r="J16"/>
  <c r="J83"/>
  <c r="J57"/>
  <c r="E7"/>
  <c r="E75"/>
  <c r="E49"/>
  <c i="1" r="AY55"/>
  <c r="AX55"/>
  <c i="3" r="BI93"/>
  <c r="BH93"/>
  <c r="BG93"/>
  <c r="BF93"/>
  <c r="T93"/>
  <c r="R93"/>
  <c r="P93"/>
  <c r="BK93"/>
  <c r="J93"/>
  <c r="BE93"/>
  <c r="BI91"/>
  <c r="F38"/>
  <c i="1" r="BD55"/>
  <c i="3" r="BH91"/>
  <c r="F37"/>
  <c i="1" r="BC55"/>
  <c i="3" r="BG91"/>
  <c r="F36"/>
  <c i="1" r="BB55"/>
  <c i="3" r="BF91"/>
  <c r="J35"/>
  <c i="1" r="AW55"/>
  <c i="3" r="F35"/>
  <c i="1" r="BA55"/>
  <c i="3" r="T91"/>
  <c r="T90"/>
  <c r="T89"/>
  <c r="R91"/>
  <c r="R90"/>
  <c r="R89"/>
  <c r="P91"/>
  <c r="P90"/>
  <c r="P89"/>
  <c i="1" r="AU55"/>
  <c i="3" r="BK91"/>
  <c r="BK90"/>
  <c r="J90"/>
  <c r="BK89"/>
  <c r="J89"/>
  <c r="J64"/>
  <c r="J31"/>
  <c i="1" r="AG55"/>
  <c i="3" r="J91"/>
  <c r="BE91"/>
  <c r="J34"/>
  <c i="1" r="AV55"/>
  <c i="3" r="F34"/>
  <c i="1" r="AZ55"/>
  <c i="3" r="J65"/>
  <c r="F83"/>
  <c r="E81"/>
  <c r="F57"/>
  <c r="E55"/>
  <c r="J40"/>
  <c r="J25"/>
  <c r="E25"/>
  <c r="J85"/>
  <c r="J59"/>
  <c r="J24"/>
  <c r="J22"/>
  <c r="E22"/>
  <c r="F86"/>
  <c r="F60"/>
  <c r="J21"/>
  <c r="J19"/>
  <c r="E19"/>
  <c r="F85"/>
  <c r="F59"/>
  <c r="J18"/>
  <c r="J16"/>
  <c r="J83"/>
  <c r="J57"/>
  <c r="E7"/>
  <c r="E75"/>
  <c r="E49"/>
  <c i="1" r="AY54"/>
  <c r="AX54"/>
  <c i="2" r="BI127"/>
  <c r="BH127"/>
  <c r="BG127"/>
  <c r="BF127"/>
  <c r="T127"/>
  <c r="R127"/>
  <c r="P127"/>
  <c r="BK127"/>
  <c r="J127"/>
  <c r="BE127"/>
  <c r="BI125"/>
  <c r="BH125"/>
  <c r="BG125"/>
  <c r="BF125"/>
  <c r="T125"/>
  <c r="T124"/>
  <c r="T123"/>
  <c r="R125"/>
  <c r="R124"/>
  <c r="R123"/>
  <c r="P125"/>
  <c r="P124"/>
  <c r="P123"/>
  <c r="BK125"/>
  <c r="BK124"/>
  <c r="J124"/>
  <c r="BK123"/>
  <c r="J123"/>
  <c r="J125"/>
  <c r="BE125"/>
  <c r="J72"/>
  <c r="J71"/>
  <c r="BI121"/>
  <c r="BH121"/>
  <c r="BG121"/>
  <c r="BF121"/>
  <c r="T121"/>
  <c r="T120"/>
  <c r="R121"/>
  <c r="R120"/>
  <c r="P121"/>
  <c r="P120"/>
  <c r="BK121"/>
  <c r="BK120"/>
  <c r="J120"/>
  <c r="J121"/>
  <c r="BE121"/>
  <c r="J70"/>
  <c r="BI118"/>
  <c r="BH118"/>
  <c r="BG118"/>
  <c r="BF118"/>
  <c r="T118"/>
  <c r="R118"/>
  <c r="P118"/>
  <c r="BK118"/>
  <c r="J118"/>
  <c r="BE118"/>
  <c r="BI116"/>
  <c r="BH116"/>
  <c r="BG116"/>
  <c r="BF116"/>
  <c r="T116"/>
  <c r="R116"/>
  <c r="P116"/>
  <c r="BK116"/>
  <c r="J116"/>
  <c r="BE116"/>
  <c r="BI114"/>
  <c r="BH114"/>
  <c r="BG114"/>
  <c r="BF114"/>
  <c r="T114"/>
  <c r="R114"/>
  <c r="P114"/>
  <c r="BK114"/>
  <c r="J114"/>
  <c r="BE114"/>
  <c r="BI112"/>
  <c r="BH112"/>
  <c r="BG112"/>
  <c r="BF112"/>
  <c r="T112"/>
  <c r="T111"/>
  <c r="R112"/>
  <c r="R111"/>
  <c r="P112"/>
  <c r="P111"/>
  <c r="BK112"/>
  <c r="BK111"/>
  <c r="J111"/>
  <c r="J112"/>
  <c r="BE112"/>
  <c r="J69"/>
  <c r="BI109"/>
  <c r="BH109"/>
  <c r="BG109"/>
  <c r="BF109"/>
  <c r="T109"/>
  <c r="R109"/>
  <c r="P109"/>
  <c r="BK109"/>
  <c r="J109"/>
  <c r="BE109"/>
  <c r="BI107"/>
  <c r="BH107"/>
  <c r="BG107"/>
  <c r="BF107"/>
  <c r="T107"/>
  <c r="T106"/>
  <c r="R107"/>
  <c r="R106"/>
  <c r="P107"/>
  <c r="P106"/>
  <c r="BK107"/>
  <c r="BK106"/>
  <c r="J106"/>
  <c r="J107"/>
  <c r="BE107"/>
  <c r="J68"/>
  <c r="BI104"/>
  <c r="BH104"/>
  <c r="BG104"/>
  <c r="BF104"/>
  <c r="T104"/>
  <c r="T103"/>
  <c r="R104"/>
  <c r="R103"/>
  <c r="P104"/>
  <c r="P103"/>
  <c r="BK104"/>
  <c r="BK103"/>
  <c r="J103"/>
  <c r="J104"/>
  <c r="BE104"/>
  <c r="J67"/>
  <c r="BI101"/>
  <c r="BH101"/>
  <c r="BG101"/>
  <c r="BF101"/>
  <c r="T101"/>
  <c r="R101"/>
  <c r="P101"/>
  <c r="BK101"/>
  <c r="J101"/>
  <c r="BE101"/>
  <c r="BI99"/>
  <c r="F38"/>
  <c i="1" r="BD54"/>
  <c i="2" r="BH99"/>
  <c r="F37"/>
  <c i="1" r="BC54"/>
  <c i="2" r="BG99"/>
  <c r="F36"/>
  <c i="1" r="BB54"/>
  <c i="2" r="BF99"/>
  <c r="J35"/>
  <c i="1" r="AW54"/>
  <c i="2" r="F35"/>
  <c i="1" r="BA54"/>
  <c i="2" r="T99"/>
  <c r="T98"/>
  <c r="T97"/>
  <c r="T96"/>
  <c r="R99"/>
  <c r="R98"/>
  <c r="R97"/>
  <c r="R96"/>
  <c r="P99"/>
  <c r="P98"/>
  <c r="P97"/>
  <c r="P96"/>
  <c i="1" r="AU54"/>
  <c i="2" r="BK99"/>
  <c r="BK98"/>
  <c r="J98"/>
  <c r="BK97"/>
  <c r="J97"/>
  <c r="BK96"/>
  <c r="J96"/>
  <c r="J64"/>
  <c r="J31"/>
  <c i="1" r="AG54"/>
  <c i="2" r="J99"/>
  <c r="BE99"/>
  <c r="J34"/>
  <c i="1" r="AV54"/>
  <c i="2" r="F34"/>
  <c i="1" r="AZ54"/>
  <c i="2" r="J66"/>
  <c r="J65"/>
  <c r="F90"/>
  <c r="E88"/>
  <c r="F57"/>
  <c r="E55"/>
  <c r="J40"/>
  <c r="J25"/>
  <c r="E25"/>
  <c r="J92"/>
  <c r="J59"/>
  <c r="J24"/>
  <c r="J22"/>
  <c r="E22"/>
  <c r="F93"/>
  <c r="F60"/>
  <c r="J21"/>
  <c r="J19"/>
  <c r="E19"/>
  <c r="F92"/>
  <c r="F59"/>
  <c r="J18"/>
  <c r="J16"/>
  <c r="J90"/>
  <c r="J57"/>
  <c r="E7"/>
  <c r="E82"/>
  <c r="E49"/>
  <c i="1" r="BD221"/>
  <c r="BC221"/>
  <c r="BB221"/>
  <c r="BA221"/>
  <c r="AZ221"/>
  <c r="AY221"/>
  <c r="AX221"/>
  <c r="AW221"/>
  <c r="AV221"/>
  <c r="AU221"/>
  <c r="AT221"/>
  <c r="AS221"/>
  <c r="AG221"/>
  <c r="BD219"/>
  <c r="BC219"/>
  <c r="BB219"/>
  <c r="BA219"/>
  <c r="AZ219"/>
  <c r="AY219"/>
  <c r="AX219"/>
  <c r="AW219"/>
  <c r="AV219"/>
  <c r="AU219"/>
  <c r="AT219"/>
  <c r="AS219"/>
  <c r="AG219"/>
  <c r="BD217"/>
  <c r="BC217"/>
  <c r="BB217"/>
  <c r="BA217"/>
  <c r="AZ217"/>
  <c r="AY217"/>
  <c r="AX217"/>
  <c r="AW217"/>
  <c r="AV217"/>
  <c r="AU217"/>
  <c r="AT217"/>
  <c r="AS217"/>
  <c r="AG217"/>
  <c r="BD215"/>
  <c r="BC215"/>
  <c r="BB215"/>
  <c r="BA215"/>
  <c r="AZ215"/>
  <c r="AY215"/>
  <c r="AX215"/>
  <c r="AW215"/>
  <c r="AV215"/>
  <c r="AU215"/>
  <c r="AT215"/>
  <c r="AS215"/>
  <c r="AG215"/>
  <c r="BD211"/>
  <c r="BC211"/>
  <c r="BB211"/>
  <c r="BA211"/>
  <c r="AZ211"/>
  <c r="AY211"/>
  <c r="AX211"/>
  <c r="AW211"/>
  <c r="AV211"/>
  <c r="AU211"/>
  <c r="AT211"/>
  <c r="AS211"/>
  <c r="AG211"/>
  <c r="BD209"/>
  <c r="BC209"/>
  <c r="BB209"/>
  <c r="BA209"/>
  <c r="AZ209"/>
  <c r="AY209"/>
  <c r="AX209"/>
  <c r="AW209"/>
  <c r="AV209"/>
  <c r="AU209"/>
  <c r="AT209"/>
  <c r="AS209"/>
  <c r="AG209"/>
  <c r="BD207"/>
  <c r="BC207"/>
  <c r="BB207"/>
  <c r="BA207"/>
  <c r="AZ207"/>
  <c r="AY207"/>
  <c r="AX207"/>
  <c r="AW207"/>
  <c r="AV207"/>
  <c r="AU207"/>
  <c r="AT207"/>
  <c r="AS207"/>
  <c r="AG207"/>
  <c r="BD205"/>
  <c r="BC205"/>
  <c r="BB205"/>
  <c r="BA205"/>
  <c r="AZ205"/>
  <c r="AY205"/>
  <c r="AX205"/>
  <c r="AW205"/>
  <c r="AV205"/>
  <c r="AU205"/>
  <c r="AT205"/>
  <c r="AS205"/>
  <c r="AG205"/>
  <c r="BD201"/>
  <c r="BC201"/>
  <c r="BB201"/>
  <c r="BA201"/>
  <c r="AZ201"/>
  <c r="AY201"/>
  <c r="AX201"/>
  <c r="AW201"/>
  <c r="AV201"/>
  <c r="AU201"/>
  <c r="AT201"/>
  <c r="AS201"/>
  <c r="AG201"/>
  <c r="BD199"/>
  <c r="BC199"/>
  <c r="BB199"/>
  <c r="BA199"/>
  <c r="AZ199"/>
  <c r="AY199"/>
  <c r="AX199"/>
  <c r="AW199"/>
  <c r="AV199"/>
  <c r="AU199"/>
  <c r="AT199"/>
  <c r="AS199"/>
  <c r="AG199"/>
  <c r="BD197"/>
  <c r="BC197"/>
  <c r="BB197"/>
  <c r="BA197"/>
  <c r="AZ197"/>
  <c r="AY197"/>
  <c r="AX197"/>
  <c r="AW197"/>
  <c r="AV197"/>
  <c r="AU197"/>
  <c r="AT197"/>
  <c r="AS197"/>
  <c r="AG197"/>
  <c r="BD193"/>
  <c r="BC193"/>
  <c r="BB193"/>
  <c r="BA193"/>
  <c r="AZ193"/>
  <c r="AY193"/>
  <c r="AX193"/>
  <c r="AW193"/>
  <c r="AV193"/>
  <c r="AU193"/>
  <c r="AT193"/>
  <c r="AS193"/>
  <c r="AG193"/>
  <c r="BD191"/>
  <c r="BC191"/>
  <c r="BB191"/>
  <c r="BA191"/>
  <c r="AZ191"/>
  <c r="AY191"/>
  <c r="AX191"/>
  <c r="AW191"/>
  <c r="AV191"/>
  <c r="AU191"/>
  <c r="AT191"/>
  <c r="AS191"/>
  <c r="AG191"/>
  <c r="BD189"/>
  <c r="BC189"/>
  <c r="BB189"/>
  <c r="BA189"/>
  <c r="AZ189"/>
  <c r="AY189"/>
  <c r="AX189"/>
  <c r="AW189"/>
  <c r="AV189"/>
  <c r="AU189"/>
  <c r="AT189"/>
  <c r="AS189"/>
  <c r="AG189"/>
  <c r="BD185"/>
  <c r="BC185"/>
  <c r="BB185"/>
  <c r="BA185"/>
  <c r="AZ185"/>
  <c r="AY185"/>
  <c r="AX185"/>
  <c r="AW185"/>
  <c r="AV185"/>
  <c r="AU185"/>
  <c r="AT185"/>
  <c r="AS185"/>
  <c r="AG185"/>
  <c r="BD182"/>
  <c r="BC182"/>
  <c r="BB182"/>
  <c r="BA182"/>
  <c r="AZ182"/>
  <c r="AY182"/>
  <c r="AX182"/>
  <c r="AW182"/>
  <c r="AV182"/>
  <c r="AU182"/>
  <c r="AT182"/>
  <c r="AS182"/>
  <c r="AG182"/>
  <c r="BD181"/>
  <c r="BC181"/>
  <c r="BB181"/>
  <c r="BA181"/>
  <c r="AZ181"/>
  <c r="AY181"/>
  <c r="AX181"/>
  <c r="AW181"/>
  <c r="AV181"/>
  <c r="AU181"/>
  <c r="AT181"/>
  <c r="AS181"/>
  <c r="AG181"/>
  <c r="BD177"/>
  <c r="BC177"/>
  <c r="BB177"/>
  <c r="BA177"/>
  <c r="AZ177"/>
  <c r="AY177"/>
  <c r="AX177"/>
  <c r="AW177"/>
  <c r="AV177"/>
  <c r="AU177"/>
  <c r="AT177"/>
  <c r="AS177"/>
  <c r="AG177"/>
  <c r="BD174"/>
  <c r="BC174"/>
  <c r="BB174"/>
  <c r="BA174"/>
  <c r="AZ174"/>
  <c r="AY174"/>
  <c r="AX174"/>
  <c r="AW174"/>
  <c r="AV174"/>
  <c r="AU174"/>
  <c r="AT174"/>
  <c r="AS174"/>
  <c r="AG174"/>
  <c r="BD173"/>
  <c r="BC173"/>
  <c r="BB173"/>
  <c r="BA173"/>
  <c r="AZ173"/>
  <c r="AY173"/>
  <c r="AX173"/>
  <c r="AW173"/>
  <c r="AV173"/>
  <c r="AU173"/>
  <c r="AT173"/>
  <c r="AS173"/>
  <c r="AG173"/>
  <c r="BD169"/>
  <c r="BC169"/>
  <c r="BB169"/>
  <c r="BA169"/>
  <c r="AZ169"/>
  <c r="AY169"/>
  <c r="AX169"/>
  <c r="AW169"/>
  <c r="AV169"/>
  <c r="AU169"/>
  <c r="AT169"/>
  <c r="AS169"/>
  <c r="AG169"/>
  <c r="BD167"/>
  <c r="BC167"/>
  <c r="BB167"/>
  <c r="BA167"/>
  <c r="AZ167"/>
  <c r="AY167"/>
  <c r="AX167"/>
  <c r="AW167"/>
  <c r="AV167"/>
  <c r="AU167"/>
  <c r="AT167"/>
  <c r="AS167"/>
  <c r="AG167"/>
  <c r="BD163"/>
  <c r="BC163"/>
  <c r="BB163"/>
  <c r="BA163"/>
  <c r="AZ163"/>
  <c r="AY163"/>
  <c r="AX163"/>
  <c r="AW163"/>
  <c r="AV163"/>
  <c r="AU163"/>
  <c r="AT163"/>
  <c r="AS163"/>
  <c r="AG163"/>
  <c r="BD162"/>
  <c r="BC162"/>
  <c r="BB162"/>
  <c r="BA162"/>
  <c r="AZ162"/>
  <c r="AY162"/>
  <c r="AX162"/>
  <c r="AW162"/>
  <c r="AV162"/>
  <c r="AU162"/>
  <c r="AT162"/>
  <c r="AS162"/>
  <c r="AG162"/>
  <c r="BD159"/>
  <c r="BC159"/>
  <c r="BB159"/>
  <c r="BA159"/>
  <c r="AZ159"/>
  <c r="AY159"/>
  <c r="AX159"/>
  <c r="AW159"/>
  <c r="AV159"/>
  <c r="AU159"/>
  <c r="AT159"/>
  <c r="AS159"/>
  <c r="AG159"/>
  <c r="BD158"/>
  <c r="BC158"/>
  <c r="BB158"/>
  <c r="BA158"/>
  <c r="AZ158"/>
  <c r="AY158"/>
  <c r="AX158"/>
  <c r="AW158"/>
  <c r="AV158"/>
  <c r="AU158"/>
  <c r="AT158"/>
  <c r="AS158"/>
  <c r="AG158"/>
  <c r="BD155"/>
  <c r="BC155"/>
  <c r="BB155"/>
  <c r="BA155"/>
  <c r="AZ155"/>
  <c r="AY155"/>
  <c r="AX155"/>
  <c r="AW155"/>
  <c r="AV155"/>
  <c r="AU155"/>
  <c r="AT155"/>
  <c r="AS155"/>
  <c r="AG155"/>
  <c r="BD152"/>
  <c r="BC152"/>
  <c r="BB152"/>
  <c r="BA152"/>
  <c r="AZ152"/>
  <c r="AY152"/>
  <c r="AX152"/>
  <c r="AW152"/>
  <c r="AV152"/>
  <c r="AU152"/>
  <c r="AT152"/>
  <c r="AS152"/>
  <c r="AG152"/>
  <c r="BD151"/>
  <c r="BC151"/>
  <c r="BB151"/>
  <c r="BA151"/>
  <c r="AZ151"/>
  <c r="AY151"/>
  <c r="AX151"/>
  <c r="AW151"/>
  <c r="AV151"/>
  <c r="AU151"/>
  <c r="AT151"/>
  <c r="AS151"/>
  <c r="AG151"/>
  <c r="BD148"/>
  <c r="BC148"/>
  <c r="BB148"/>
  <c r="BA148"/>
  <c r="AZ148"/>
  <c r="AY148"/>
  <c r="AX148"/>
  <c r="AW148"/>
  <c r="AV148"/>
  <c r="AU148"/>
  <c r="AT148"/>
  <c r="AS148"/>
  <c r="AG148"/>
  <c r="BD147"/>
  <c r="BC147"/>
  <c r="BB147"/>
  <c r="BA147"/>
  <c r="AZ147"/>
  <c r="AY147"/>
  <c r="AX147"/>
  <c r="AW147"/>
  <c r="AV147"/>
  <c r="AU147"/>
  <c r="AT147"/>
  <c r="AS147"/>
  <c r="AG147"/>
  <c r="BD144"/>
  <c r="BC144"/>
  <c r="BB144"/>
  <c r="BA144"/>
  <c r="AZ144"/>
  <c r="AY144"/>
  <c r="AX144"/>
  <c r="AW144"/>
  <c r="AV144"/>
  <c r="AU144"/>
  <c r="AT144"/>
  <c r="AS144"/>
  <c r="AG144"/>
  <c r="BD141"/>
  <c r="BC141"/>
  <c r="BB141"/>
  <c r="BA141"/>
  <c r="AZ141"/>
  <c r="AY141"/>
  <c r="AX141"/>
  <c r="AW141"/>
  <c r="AV141"/>
  <c r="AU141"/>
  <c r="AT141"/>
  <c r="AS141"/>
  <c r="AG141"/>
  <c r="BD140"/>
  <c r="BC140"/>
  <c r="BB140"/>
  <c r="BA140"/>
  <c r="AZ140"/>
  <c r="AY140"/>
  <c r="AX140"/>
  <c r="AW140"/>
  <c r="AV140"/>
  <c r="AU140"/>
  <c r="AT140"/>
  <c r="AS140"/>
  <c r="AG140"/>
  <c r="BD136"/>
  <c r="BC136"/>
  <c r="BB136"/>
  <c r="BA136"/>
  <c r="AZ136"/>
  <c r="AY136"/>
  <c r="AX136"/>
  <c r="AW136"/>
  <c r="AV136"/>
  <c r="AU136"/>
  <c r="AT136"/>
  <c r="AS136"/>
  <c r="AG136"/>
  <c r="BD133"/>
  <c r="BC133"/>
  <c r="BB133"/>
  <c r="BA133"/>
  <c r="AZ133"/>
  <c r="AY133"/>
  <c r="AX133"/>
  <c r="AW133"/>
  <c r="AV133"/>
  <c r="AU133"/>
  <c r="AT133"/>
  <c r="AS133"/>
  <c r="AG133"/>
  <c r="BD132"/>
  <c r="BC132"/>
  <c r="BB132"/>
  <c r="BA132"/>
  <c r="AZ132"/>
  <c r="AY132"/>
  <c r="AX132"/>
  <c r="AW132"/>
  <c r="AV132"/>
  <c r="AU132"/>
  <c r="AT132"/>
  <c r="AS132"/>
  <c r="AG132"/>
  <c r="BD129"/>
  <c r="BC129"/>
  <c r="BB129"/>
  <c r="BA129"/>
  <c r="AZ129"/>
  <c r="AY129"/>
  <c r="AX129"/>
  <c r="AW129"/>
  <c r="AV129"/>
  <c r="AU129"/>
  <c r="AT129"/>
  <c r="AS129"/>
  <c r="AG129"/>
  <c r="BD126"/>
  <c r="BC126"/>
  <c r="BB126"/>
  <c r="BA126"/>
  <c r="AZ126"/>
  <c r="AY126"/>
  <c r="AX126"/>
  <c r="AW126"/>
  <c r="AV126"/>
  <c r="AU126"/>
  <c r="AT126"/>
  <c r="AS126"/>
  <c r="AG126"/>
  <c r="BD125"/>
  <c r="BC125"/>
  <c r="BB125"/>
  <c r="BA125"/>
  <c r="AZ125"/>
  <c r="AY125"/>
  <c r="AX125"/>
  <c r="AW125"/>
  <c r="AV125"/>
  <c r="AU125"/>
  <c r="AT125"/>
  <c r="AS125"/>
  <c r="AG125"/>
  <c r="BD122"/>
  <c r="BC122"/>
  <c r="BB122"/>
  <c r="BA122"/>
  <c r="AZ122"/>
  <c r="AY122"/>
  <c r="AX122"/>
  <c r="AW122"/>
  <c r="AV122"/>
  <c r="AU122"/>
  <c r="AT122"/>
  <c r="AS122"/>
  <c r="AG122"/>
  <c r="BD121"/>
  <c r="BC121"/>
  <c r="BB121"/>
  <c r="BA121"/>
  <c r="AZ121"/>
  <c r="AY121"/>
  <c r="AX121"/>
  <c r="AW121"/>
  <c r="AV121"/>
  <c r="AU121"/>
  <c r="AT121"/>
  <c r="AS121"/>
  <c r="AG121"/>
  <c r="BD118"/>
  <c r="BC118"/>
  <c r="BB118"/>
  <c r="BA118"/>
  <c r="AZ118"/>
  <c r="AY118"/>
  <c r="AX118"/>
  <c r="AW118"/>
  <c r="AV118"/>
  <c r="AU118"/>
  <c r="AT118"/>
  <c r="AS118"/>
  <c r="AG118"/>
  <c r="BD117"/>
  <c r="BC117"/>
  <c r="BB117"/>
  <c r="BA117"/>
  <c r="AZ117"/>
  <c r="AY117"/>
  <c r="AX117"/>
  <c r="AW117"/>
  <c r="AV117"/>
  <c r="AU117"/>
  <c r="AT117"/>
  <c r="AS117"/>
  <c r="AG117"/>
  <c r="BD114"/>
  <c r="BC114"/>
  <c r="BB114"/>
  <c r="BA114"/>
  <c r="AZ114"/>
  <c r="AY114"/>
  <c r="AX114"/>
  <c r="AW114"/>
  <c r="AV114"/>
  <c r="AU114"/>
  <c r="AT114"/>
  <c r="AS114"/>
  <c r="AG114"/>
  <c r="BD111"/>
  <c r="BC111"/>
  <c r="BB111"/>
  <c r="BA111"/>
  <c r="AZ111"/>
  <c r="AY111"/>
  <c r="AX111"/>
  <c r="AW111"/>
  <c r="AV111"/>
  <c r="AU111"/>
  <c r="AT111"/>
  <c r="AS111"/>
  <c r="AG111"/>
  <c r="BD110"/>
  <c r="BC110"/>
  <c r="BB110"/>
  <c r="BA110"/>
  <c r="AZ110"/>
  <c r="AY110"/>
  <c r="AX110"/>
  <c r="AW110"/>
  <c r="AV110"/>
  <c r="AU110"/>
  <c r="AT110"/>
  <c r="AS110"/>
  <c r="AG110"/>
  <c r="BD107"/>
  <c r="BC107"/>
  <c r="BB107"/>
  <c r="BA107"/>
  <c r="AZ107"/>
  <c r="AY107"/>
  <c r="AX107"/>
  <c r="AW107"/>
  <c r="AV107"/>
  <c r="AU107"/>
  <c r="AT107"/>
  <c r="AS107"/>
  <c r="AG107"/>
  <c r="BD106"/>
  <c r="BC106"/>
  <c r="BB106"/>
  <c r="BA106"/>
  <c r="AZ106"/>
  <c r="AY106"/>
  <c r="AX106"/>
  <c r="AW106"/>
  <c r="AV106"/>
  <c r="AU106"/>
  <c r="AT106"/>
  <c r="AS106"/>
  <c r="AG106"/>
  <c r="BD103"/>
  <c r="BC103"/>
  <c r="BB103"/>
  <c r="BA103"/>
  <c r="AZ103"/>
  <c r="AY103"/>
  <c r="AX103"/>
  <c r="AW103"/>
  <c r="AV103"/>
  <c r="AU103"/>
  <c r="AT103"/>
  <c r="AS103"/>
  <c r="AG103"/>
  <c r="BD102"/>
  <c r="BC102"/>
  <c r="BB102"/>
  <c r="BA102"/>
  <c r="AZ102"/>
  <c r="AY102"/>
  <c r="AX102"/>
  <c r="AW102"/>
  <c r="AV102"/>
  <c r="AU102"/>
  <c r="AT102"/>
  <c r="AS102"/>
  <c r="AG102"/>
  <c r="BD99"/>
  <c r="BC99"/>
  <c r="BB99"/>
  <c r="BA99"/>
  <c r="AZ99"/>
  <c r="AY99"/>
  <c r="AX99"/>
  <c r="AW99"/>
  <c r="AV99"/>
  <c r="AU99"/>
  <c r="AT99"/>
  <c r="AS99"/>
  <c r="AG99"/>
  <c r="BD96"/>
  <c r="BC96"/>
  <c r="BB96"/>
  <c r="BA96"/>
  <c r="AZ96"/>
  <c r="AY96"/>
  <c r="AX96"/>
  <c r="AW96"/>
  <c r="AV96"/>
  <c r="AU96"/>
  <c r="AT96"/>
  <c r="AS96"/>
  <c r="AG96"/>
  <c r="BD95"/>
  <c r="BC95"/>
  <c r="BB95"/>
  <c r="BA95"/>
  <c r="AZ95"/>
  <c r="AY95"/>
  <c r="AX95"/>
  <c r="AW95"/>
  <c r="AV95"/>
  <c r="AU95"/>
  <c r="AT95"/>
  <c r="AS95"/>
  <c r="AG95"/>
  <c r="BD93"/>
  <c r="BC93"/>
  <c r="BB93"/>
  <c r="BA93"/>
  <c r="AZ93"/>
  <c r="AY93"/>
  <c r="AX93"/>
  <c r="AW93"/>
  <c r="AV93"/>
  <c r="AU93"/>
  <c r="AT93"/>
  <c r="AS93"/>
  <c r="AG93"/>
  <c r="BD92"/>
  <c r="BC92"/>
  <c r="BB92"/>
  <c r="BA92"/>
  <c r="AZ92"/>
  <c r="AY92"/>
  <c r="AX92"/>
  <c r="AW92"/>
  <c r="AV92"/>
  <c r="AU92"/>
  <c r="AT92"/>
  <c r="AS92"/>
  <c r="AG92"/>
  <c r="BD89"/>
  <c r="BC89"/>
  <c r="BB89"/>
  <c r="BA89"/>
  <c r="AZ89"/>
  <c r="AY89"/>
  <c r="AX89"/>
  <c r="AW89"/>
  <c r="AV89"/>
  <c r="AU89"/>
  <c r="AT89"/>
  <c r="AS89"/>
  <c r="AG89"/>
  <c r="BD88"/>
  <c r="BC88"/>
  <c r="BB88"/>
  <c r="BA88"/>
  <c r="AZ88"/>
  <c r="AY88"/>
  <c r="AX88"/>
  <c r="AW88"/>
  <c r="AV88"/>
  <c r="AU88"/>
  <c r="AT88"/>
  <c r="AS88"/>
  <c r="AG88"/>
  <c r="BD85"/>
  <c r="BC85"/>
  <c r="BB85"/>
  <c r="BA85"/>
  <c r="AZ85"/>
  <c r="AY85"/>
  <c r="AX85"/>
  <c r="AW85"/>
  <c r="AV85"/>
  <c r="AU85"/>
  <c r="AT85"/>
  <c r="AS85"/>
  <c r="AG85"/>
  <c r="BD82"/>
  <c r="BC82"/>
  <c r="BB82"/>
  <c r="BA82"/>
  <c r="AZ82"/>
  <c r="AY82"/>
  <c r="AX82"/>
  <c r="AW82"/>
  <c r="AV82"/>
  <c r="AU82"/>
  <c r="AT82"/>
  <c r="AS82"/>
  <c r="AG82"/>
  <c r="BD79"/>
  <c r="BC79"/>
  <c r="BB79"/>
  <c r="BA79"/>
  <c r="AZ79"/>
  <c r="AY79"/>
  <c r="AX79"/>
  <c r="AW79"/>
  <c r="AV79"/>
  <c r="AU79"/>
  <c r="AT79"/>
  <c r="AS79"/>
  <c r="AG79"/>
  <c r="BD78"/>
  <c r="BC78"/>
  <c r="BB78"/>
  <c r="BA78"/>
  <c r="AZ78"/>
  <c r="AY78"/>
  <c r="AX78"/>
  <c r="AW78"/>
  <c r="AV78"/>
  <c r="AU78"/>
  <c r="AT78"/>
  <c r="AS78"/>
  <c r="AG78"/>
  <c r="BD76"/>
  <c r="BC76"/>
  <c r="BB76"/>
  <c r="BA76"/>
  <c r="AZ76"/>
  <c r="AY76"/>
  <c r="AX76"/>
  <c r="AW76"/>
  <c r="AV76"/>
  <c r="AU76"/>
  <c r="AT76"/>
  <c r="AS76"/>
  <c r="AG76"/>
  <c r="BD74"/>
  <c r="BC74"/>
  <c r="BB74"/>
  <c r="BA74"/>
  <c r="AZ74"/>
  <c r="AY74"/>
  <c r="AX74"/>
  <c r="AW74"/>
  <c r="AV74"/>
  <c r="AU74"/>
  <c r="AT74"/>
  <c r="AS74"/>
  <c r="AG74"/>
  <c r="BD71"/>
  <c r="BC71"/>
  <c r="BB71"/>
  <c r="BA71"/>
  <c r="AZ71"/>
  <c r="AY71"/>
  <c r="AX71"/>
  <c r="AW71"/>
  <c r="AV71"/>
  <c r="AU71"/>
  <c r="AT71"/>
  <c r="AS71"/>
  <c r="AG71"/>
  <c r="BD68"/>
  <c r="BC68"/>
  <c r="BB68"/>
  <c r="BA68"/>
  <c r="AZ68"/>
  <c r="AY68"/>
  <c r="AX68"/>
  <c r="AW68"/>
  <c r="AV68"/>
  <c r="AU68"/>
  <c r="AT68"/>
  <c r="AS68"/>
  <c r="AG68"/>
  <c r="BD67"/>
  <c r="BC67"/>
  <c r="BB67"/>
  <c r="BA67"/>
  <c r="AZ67"/>
  <c r="AY67"/>
  <c r="AX67"/>
  <c r="AW67"/>
  <c r="AV67"/>
  <c r="AU67"/>
  <c r="AT67"/>
  <c r="AS67"/>
  <c r="AG67"/>
  <c r="BD64"/>
  <c r="BC64"/>
  <c r="BB64"/>
  <c r="BA64"/>
  <c r="AZ64"/>
  <c r="AY64"/>
  <c r="AX64"/>
  <c r="AW64"/>
  <c r="AV64"/>
  <c r="AU64"/>
  <c r="AT64"/>
  <c r="AS64"/>
  <c r="AG64"/>
  <c r="BD63"/>
  <c r="BC63"/>
  <c r="BB63"/>
  <c r="BA63"/>
  <c r="AZ63"/>
  <c r="AY63"/>
  <c r="AX63"/>
  <c r="AW63"/>
  <c r="AV63"/>
  <c r="AU63"/>
  <c r="AT63"/>
  <c r="AS63"/>
  <c r="AG63"/>
  <c r="BD60"/>
  <c r="BC60"/>
  <c r="BB60"/>
  <c r="BA60"/>
  <c r="AZ60"/>
  <c r="AY60"/>
  <c r="AX60"/>
  <c r="AW60"/>
  <c r="AV60"/>
  <c r="AU60"/>
  <c r="AT60"/>
  <c r="AS60"/>
  <c r="AG60"/>
  <c r="BD57"/>
  <c r="BC57"/>
  <c r="BB57"/>
  <c r="BA57"/>
  <c r="AZ57"/>
  <c r="AY57"/>
  <c r="AX57"/>
  <c r="AW57"/>
  <c r="AV57"/>
  <c r="AU57"/>
  <c r="AT57"/>
  <c r="AS57"/>
  <c r="AG57"/>
  <c r="BD56"/>
  <c r="BC56"/>
  <c r="BB56"/>
  <c r="BA56"/>
  <c r="AZ56"/>
  <c r="AY56"/>
  <c r="AX56"/>
  <c r="AW56"/>
  <c r="AV56"/>
  <c r="AU56"/>
  <c r="AT56"/>
  <c r="AS56"/>
  <c r="AG56"/>
  <c r="BD53"/>
  <c r="BC53"/>
  <c r="BB53"/>
  <c r="BA53"/>
  <c r="AZ53"/>
  <c r="AY53"/>
  <c r="AX53"/>
  <c r="AW53"/>
  <c r="AV53"/>
  <c r="AU53"/>
  <c r="AT53"/>
  <c r="AS53"/>
  <c r="AG53"/>
  <c r="BD52"/>
  <c r="BC52"/>
  <c r="BB52"/>
  <c r="BA52"/>
  <c r="AZ52"/>
  <c r="AY52"/>
  <c r="AX52"/>
  <c r="AW52"/>
  <c r="AV52"/>
  <c r="AU52"/>
  <c r="AT52"/>
  <c r="AS52"/>
  <c r="AG52"/>
  <c r="BD51"/>
  <c r="W30"/>
  <c r="BC51"/>
  <c r="W29"/>
  <c r="BB51"/>
  <c r="W28"/>
  <c r="BA51"/>
  <c r="W27"/>
  <c r="AZ51"/>
  <c r="W26"/>
  <c r="AY51"/>
  <c r="AX51"/>
  <c r="AW51"/>
  <c r="AK27"/>
  <c r="AV51"/>
  <c r="AK26"/>
  <c r="AU51"/>
  <c r="AT51"/>
  <c r="AS51"/>
  <c r="AG51"/>
  <c r="AK23"/>
  <c r="AT223"/>
  <c r="AN223"/>
  <c r="AT222"/>
  <c r="AN222"/>
  <c r="AN221"/>
  <c r="AT220"/>
  <c r="AN220"/>
  <c r="AN219"/>
  <c r="AT218"/>
  <c r="AN218"/>
  <c r="AN217"/>
  <c r="AT216"/>
  <c r="AN216"/>
  <c r="AN215"/>
  <c r="AT214"/>
  <c r="AN214"/>
  <c r="AT213"/>
  <c r="AN213"/>
  <c r="AT212"/>
  <c r="AN212"/>
  <c r="AN211"/>
  <c r="AT210"/>
  <c r="AN210"/>
  <c r="AN209"/>
  <c r="AT208"/>
  <c r="AN208"/>
  <c r="AN207"/>
  <c r="AT206"/>
  <c r="AN206"/>
  <c r="AN205"/>
  <c r="AT204"/>
  <c r="AN204"/>
  <c r="AT203"/>
  <c r="AN203"/>
  <c r="AT202"/>
  <c r="AN202"/>
  <c r="AN201"/>
  <c r="AT200"/>
  <c r="AN200"/>
  <c r="AN199"/>
  <c r="AT198"/>
  <c r="AN198"/>
  <c r="AN197"/>
  <c r="AT196"/>
  <c r="AN196"/>
  <c r="AT195"/>
  <c r="AN195"/>
  <c r="AT194"/>
  <c r="AN194"/>
  <c r="AN193"/>
  <c r="AT192"/>
  <c r="AN192"/>
  <c r="AN191"/>
  <c r="AT190"/>
  <c r="AN190"/>
  <c r="AN189"/>
  <c r="AT188"/>
  <c r="AN188"/>
  <c r="AT187"/>
  <c r="AN187"/>
  <c r="AT186"/>
  <c r="AN186"/>
  <c r="AN185"/>
  <c r="AT184"/>
  <c r="AN184"/>
  <c r="AT183"/>
  <c r="AN183"/>
  <c r="AN182"/>
  <c r="AN181"/>
  <c r="AT180"/>
  <c r="AN180"/>
  <c r="AT179"/>
  <c r="AN179"/>
  <c r="AT178"/>
  <c r="AN178"/>
  <c r="AN177"/>
  <c r="AT176"/>
  <c r="AN176"/>
  <c r="AT175"/>
  <c r="AN175"/>
  <c r="AN174"/>
  <c r="AN173"/>
  <c r="AT172"/>
  <c r="AN172"/>
  <c r="AT171"/>
  <c r="AN171"/>
  <c r="AT170"/>
  <c r="AN170"/>
  <c r="AN169"/>
  <c r="AT168"/>
  <c r="AN168"/>
  <c r="AN167"/>
  <c r="AT166"/>
  <c r="AN166"/>
  <c r="AT165"/>
  <c r="AN165"/>
  <c r="AT164"/>
  <c r="AN164"/>
  <c r="AN163"/>
  <c r="AN162"/>
  <c r="AT161"/>
  <c r="AN161"/>
  <c r="AT160"/>
  <c r="AN160"/>
  <c r="AN159"/>
  <c r="AN158"/>
  <c r="AT157"/>
  <c r="AN157"/>
  <c r="AT156"/>
  <c r="AN156"/>
  <c r="AN155"/>
  <c r="AT154"/>
  <c r="AN154"/>
  <c r="AT153"/>
  <c r="AN153"/>
  <c r="AN152"/>
  <c r="AN151"/>
  <c r="AT150"/>
  <c r="AN150"/>
  <c r="AT149"/>
  <c r="AN149"/>
  <c r="AN148"/>
  <c r="AN147"/>
  <c r="AT146"/>
  <c r="AN146"/>
  <c r="AT145"/>
  <c r="AN145"/>
  <c r="AN144"/>
  <c r="AT143"/>
  <c r="AN143"/>
  <c r="AT142"/>
  <c r="AN142"/>
  <c r="AN141"/>
  <c r="AN140"/>
  <c r="AT139"/>
  <c r="AN139"/>
  <c r="AT138"/>
  <c r="AN138"/>
  <c r="AT137"/>
  <c r="AN137"/>
  <c r="AN136"/>
  <c r="AT135"/>
  <c r="AN135"/>
  <c r="AT134"/>
  <c r="AN134"/>
  <c r="AN133"/>
  <c r="AN132"/>
  <c r="AT131"/>
  <c r="AN131"/>
  <c r="AT130"/>
  <c r="AN130"/>
  <c r="AN129"/>
  <c r="AT128"/>
  <c r="AN128"/>
  <c r="AT127"/>
  <c r="AN127"/>
  <c r="AN126"/>
  <c r="AN125"/>
  <c r="AT124"/>
  <c r="AN124"/>
  <c r="AT123"/>
  <c r="AN123"/>
  <c r="AN122"/>
  <c r="AN121"/>
  <c r="AT120"/>
  <c r="AN120"/>
  <c r="AT119"/>
  <c r="AN119"/>
  <c r="AN118"/>
  <c r="AN117"/>
  <c r="AT116"/>
  <c r="AN116"/>
  <c r="AT115"/>
  <c r="AN115"/>
  <c r="AN114"/>
  <c r="AT113"/>
  <c r="AN113"/>
  <c r="AT112"/>
  <c r="AN112"/>
  <c r="AN111"/>
  <c r="AN110"/>
  <c r="AT109"/>
  <c r="AN109"/>
  <c r="AT108"/>
  <c r="AN108"/>
  <c r="AN107"/>
  <c r="AN106"/>
  <c r="AT105"/>
  <c r="AN105"/>
  <c r="AT104"/>
  <c r="AN104"/>
  <c r="AN103"/>
  <c r="AN102"/>
  <c r="AT101"/>
  <c r="AN101"/>
  <c r="AT100"/>
  <c r="AN100"/>
  <c r="AN99"/>
  <c r="AT98"/>
  <c r="AN98"/>
  <c r="AT97"/>
  <c r="AN97"/>
  <c r="AN96"/>
  <c r="AN95"/>
  <c r="AT94"/>
  <c r="AN94"/>
  <c r="AN93"/>
  <c r="AN92"/>
  <c r="AT91"/>
  <c r="AN91"/>
  <c r="AT90"/>
  <c r="AN90"/>
  <c r="AN89"/>
  <c r="AN88"/>
  <c r="AT87"/>
  <c r="AN87"/>
  <c r="AT86"/>
  <c r="AN86"/>
  <c r="AN85"/>
  <c r="AT84"/>
  <c r="AN84"/>
  <c r="AT83"/>
  <c r="AN83"/>
  <c r="AN82"/>
  <c r="AT81"/>
  <c r="AN81"/>
  <c r="AT80"/>
  <c r="AN80"/>
  <c r="AN79"/>
  <c r="AN78"/>
  <c r="AT77"/>
  <c r="AN77"/>
  <c r="AN76"/>
  <c r="AT75"/>
  <c r="AN75"/>
  <c r="AN74"/>
  <c r="AT73"/>
  <c r="AN73"/>
  <c r="AT72"/>
  <c r="AN72"/>
  <c r="AN71"/>
  <c r="AT70"/>
  <c r="AN70"/>
  <c r="AT69"/>
  <c r="AN69"/>
  <c r="AN68"/>
  <c r="AN67"/>
  <c r="AT66"/>
  <c r="AN66"/>
  <c r="AT65"/>
  <c r="AN65"/>
  <c r="AN64"/>
  <c r="AN63"/>
  <c r="AT62"/>
  <c r="AN62"/>
  <c r="AT61"/>
  <c r="AN61"/>
  <c r="AN60"/>
  <c r="AT59"/>
  <c r="AN59"/>
  <c r="AT58"/>
  <c r="AN58"/>
  <c r="AN57"/>
  <c r="AN56"/>
  <c r="AT55"/>
  <c r="AN55"/>
  <c r="AT54"/>
  <c r="AN54"/>
  <c r="AN53"/>
  <c r="AN52"/>
  <c r="AN51"/>
  <c r="L47"/>
  <c r="AM46"/>
  <c r="L46"/>
  <c r="AM44"/>
  <c r="L44"/>
  <c r="L42"/>
  <c r="L41"/>
  <c r="AK32"/>
</calcChain>
</file>

<file path=xl/sharedStrings.xml><?xml version="1.0" encoding="utf-8"?>
<sst xmlns="http://schemas.openxmlformats.org/spreadsheetml/2006/main">
  <si>
    <t>Export VZ</t>
  </si>
  <si>
    <t>List obsahuje:</t>
  </si>
  <si>
    <t>1) Rekapitulace stavby</t>
  </si>
  <si>
    <t>2) Rekapitulace objektů stavby a soupisů prací</t>
  </si>
  <si>
    <t>3.0</t>
  </si>
  <si>
    <t>ZAMOK</t>
  </si>
  <si>
    <t>False</t>
  </si>
  <si>
    <t>{f0b56511-3a14-461c-aed8-c69d159bdd9e}</t>
  </si>
  <si>
    <t>0,01</t>
  </si>
  <si>
    <t>21</t>
  </si>
  <si>
    <t>15</t>
  </si>
  <si>
    <t>REKAPITULACE STAVBY</t>
  </si>
  <si>
    <t xml:space="preserve">v ---  níže se nacházejí doplnkové a pomocné údaje k sestavám  --- v</t>
  </si>
  <si>
    <t>Návod na vyplnění</t>
  </si>
  <si>
    <t>0,001</t>
  </si>
  <si>
    <t>Kód:</t>
  </si>
  <si>
    <t>09_2018</t>
  </si>
  <si>
    <t>Měnit lze pouze buňky se žlutým podbarvením!_x000d_
_x000d_
1) v Rekapitulaci stavby vyplňte údaje o Uchazeči (přenesou se do ostatních sestav i v jiných listech)_x000d_
_x000d_
2) na vybraných listech vyplňte v sestavě Soupis prací ceny u položek_x000d_
_x000d_
Podrobnosti k vyplnění naleznete na poslední záložce s Pokyny pro vyplnění</t>
  </si>
  <si>
    <t>Stavba:</t>
  </si>
  <si>
    <t>Celkové opravy zastávek na koridorové trati Vraňany - Děčín - státní hranice_ZMĚNA č. 1</t>
  </si>
  <si>
    <t>0,1</t>
  </si>
  <si>
    <t>KSO:</t>
  </si>
  <si>
    <t/>
  </si>
  <si>
    <t>CC-CZ:</t>
  </si>
  <si>
    <t>1</t>
  </si>
  <si>
    <t>Místo:</t>
  </si>
  <si>
    <t>obvod OŘ Ústí nad Labem</t>
  </si>
  <si>
    <t>Datum:</t>
  </si>
  <si>
    <t>19. 9. 2018</t>
  </si>
  <si>
    <t>10</t>
  </si>
  <si>
    <t>100</t>
  </si>
  <si>
    <t>Zadavatel:</t>
  </si>
  <si>
    <t>IČ:</t>
  </si>
  <si>
    <t>70994234</t>
  </si>
  <si>
    <t>SŽDC s.o., OŘ Ústí n.L., ST Ústí n.L.</t>
  </si>
  <si>
    <t>DIČ:</t>
  </si>
  <si>
    <t>CZ70994234</t>
  </si>
  <si>
    <t>Uchazeč:</t>
  </si>
  <si>
    <t>Vyplň údaj</t>
  </si>
  <si>
    <t>Projektant:</t>
  </si>
  <si>
    <t xml:space="preserve"> </t>
  </si>
  <si>
    <t>True</t>
  </si>
  <si>
    <t>Poznámka:</t>
  </si>
  <si>
    <t>Cena bez DPH</t>
  </si>
  <si>
    <t>Sazba daně</t>
  </si>
  <si>
    <t>Základ daně</t>
  </si>
  <si>
    <t>Výše daně</t>
  </si>
  <si>
    <t>DPH</t>
  </si>
  <si>
    <t>základní</t>
  </si>
  <si>
    <t>snížená</t>
  </si>
  <si>
    <t>zákl. přenesená</t>
  </si>
  <si>
    <t>sníž. přenesená</t>
  </si>
  <si>
    <t>nulová</t>
  </si>
  <si>
    <t>Cena s DPH</t>
  </si>
  <si>
    <t>v</t>
  </si>
  <si>
    <t>CZK</t>
  </si>
  <si>
    <t>REKAPITULACE OBJEKTŮ STAVBY A SOUPISŮ PRACÍ</t>
  </si>
  <si>
    <t>Informatívní údaje z listů zakázek</t>
  </si>
  <si>
    <t>Kód</t>
  </si>
  <si>
    <t>Objekt, Soupis prací</t>
  </si>
  <si>
    <t>Cena bez DPH [CZK]</t>
  </si>
  <si>
    <t>Cena s DPH [CZK]</t>
  </si>
  <si>
    <t>Typ</t>
  </si>
  <si>
    <t>z toho Ostat._x000d_
náklady [CZK]</t>
  </si>
  <si>
    <t>DPH [CZK]</t>
  </si>
  <si>
    <t>Normohodiny [h]</t>
  </si>
  <si>
    <t>DPH základní [CZK]</t>
  </si>
  <si>
    <t>DPH snížená [CZK]</t>
  </si>
  <si>
    <t>DPH základní přenesená_x000d_
[CZK]</t>
  </si>
  <si>
    <t>DPH snížená přenesená_x000d_
[CZK]</t>
  </si>
  <si>
    <t>Základna_x000d_
DPH základní</t>
  </si>
  <si>
    <t>Základna_x000d_
DPH snížená</t>
  </si>
  <si>
    <t>Základna_x000d_
DPH zákl. přenesená</t>
  </si>
  <si>
    <t>Základna_x000d_
DPH sníž. přenesená</t>
  </si>
  <si>
    <t>Základna_x000d_
DPH nulová</t>
  </si>
  <si>
    <t>Náklady stavby celkem</t>
  </si>
  <si>
    <t>D</t>
  </si>
  <si>
    <t>0</t>
  </si>
  <si>
    <t>###NOIMPORT###</t>
  </si>
  <si>
    <t>IMPORT</t>
  </si>
  <si>
    <t>{00000000-0000-0000-0000-000000000000}</t>
  </si>
  <si>
    <t>SO-01</t>
  </si>
  <si>
    <t>Cítov</t>
  </si>
  <si>
    <t>STA</t>
  </si>
  <si>
    <t>{4283e4bc-9e7b-4623-932b-2372b734b772}</t>
  </si>
  <si>
    <t>2</t>
  </si>
  <si>
    <t>SO-01-03</t>
  </si>
  <si>
    <t>ST ÚNL</t>
  </si>
  <si>
    <t>Soupis</t>
  </si>
  <si>
    <t>{846d30a9-6d55-4a6c-89ef-cf386dfb957f}</t>
  </si>
  <si>
    <t>/</t>
  </si>
  <si>
    <t>SO 01-03-01</t>
  </si>
  <si>
    <t>Zábradlí Cítov</t>
  </si>
  <si>
    <t>3</t>
  </si>
  <si>
    <t>{eda0d641-3997-4d8b-8842-ad4cf1fb6d45}</t>
  </si>
  <si>
    <t>SO-01-03-02</t>
  </si>
  <si>
    <t>VRN</t>
  </si>
  <si>
    <t>{650e1704-8fb0-4272-b26a-9487cc0359cc}</t>
  </si>
  <si>
    <t>SO-02</t>
  </si>
  <si>
    <t>Dolní Beřkovice</t>
  </si>
  <si>
    <t>{3e697e91-2d2e-4a9b-8403-76eef7124706}</t>
  </si>
  <si>
    <t>SO-02-04</t>
  </si>
  <si>
    <t>SEE</t>
  </si>
  <si>
    <t>{2e2c962e-a60a-440b-bef6-5e06a485b836}</t>
  </si>
  <si>
    <t>SO-02-04.1</t>
  </si>
  <si>
    <t>elektroinstalace</t>
  </si>
  <si>
    <t>{51dbc141-212d-4261-b6c0-03fa83a3677d}</t>
  </si>
  <si>
    <t>SO-02-04.2</t>
  </si>
  <si>
    <t>{3890feda-4efa-48c1-80c8-6bb96ccb52e4}</t>
  </si>
  <si>
    <t>SO-02-05</t>
  </si>
  <si>
    <t>SMT</t>
  </si>
  <si>
    <t>{90a37184-132e-4023-9b27-279cf560f57b}</t>
  </si>
  <si>
    <t>SO-02-05,1</t>
  </si>
  <si>
    <t>km 458,256- Dolní Beřkovice</t>
  </si>
  <si>
    <t>{5d3808a2-2b2f-4489-8c54-df7b91d3c742}</t>
  </si>
  <si>
    <t>SO-02-05.2</t>
  </si>
  <si>
    <t>VRN - Podchod v km 458,256 - Dolní Beřkovice</t>
  </si>
  <si>
    <t>{90ef0f74-bc90-4288-9870-7f63b37c90b4}</t>
  </si>
  <si>
    <t>SO-03</t>
  </si>
  <si>
    <t>Horní Počáply</t>
  </si>
  <si>
    <t>{af849f07-609d-4c2a-828f-6aa667f40eef}</t>
  </si>
  <si>
    <t>SO-03-03</t>
  </si>
  <si>
    <t>{3a952914-dfce-4b66-b794-9b4b5a0a90a4}</t>
  </si>
  <si>
    <t>SO-03-03-01</t>
  </si>
  <si>
    <t>Zábradlí Horní Počáply</t>
  </si>
  <si>
    <t>{4d99a8fc-2cf9-481d-8117-d118d35b7315}</t>
  </si>
  <si>
    <t>SO-03-03-02</t>
  </si>
  <si>
    <t>{60ef923a-4d9d-40da-a46a-18fb5b0a6c2a}</t>
  </si>
  <si>
    <t>SO-04</t>
  </si>
  <si>
    <t>Hněvice</t>
  </si>
  <si>
    <t>{60c112d5-fb55-44ac-8e0d-c86a67a8c9cf}</t>
  </si>
  <si>
    <t>SO-04-04</t>
  </si>
  <si>
    <t>{526db9e2-98dc-4ab6-b9ae-63daff3db311}</t>
  </si>
  <si>
    <t>SO-04-04.1</t>
  </si>
  <si>
    <t>{cfae058a-4149-4fb3-ab5e-be521b59120b}</t>
  </si>
  <si>
    <t>SO-04-04.2</t>
  </si>
  <si>
    <t>{82a146a1-7ea4-48fb-9c50-998b7525bdda}</t>
  </si>
  <si>
    <t>SO-04-05</t>
  </si>
  <si>
    <t>{5278ce80-17aa-4e0e-850e-dd8016a6d1b6}</t>
  </si>
  <si>
    <t>SO-04-05.1</t>
  </si>
  <si>
    <t xml:space="preserve">km 467,469 - Hněvice </t>
  </si>
  <si>
    <t>{d687ebeb-7f26-4b0e-b762-7076443ea8c8}</t>
  </si>
  <si>
    <t>SO-04-05.2</t>
  </si>
  <si>
    <t xml:space="preserve">VRN - Podchod v km 467,469 - Hněvice </t>
  </si>
  <si>
    <t>{f19c385b-c2ce-4879-9acc-a27f45e9c4ee}</t>
  </si>
  <si>
    <t>SO-05</t>
  </si>
  <si>
    <t>Záluží</t>
  </si>
  <si>
    <t>{fc89e64c-65c4-4856-9280-0b548199d878}</t>
  </si>
  <si>
    <t>SO-05-03</t>
  </si>
  <si>
    <t>{8eba6cc5-747b-408b-8f5a-a5c3cdca1aea}</t>
  </si>
  <si>
    <t>SO-06</t>
  </si>
  <si>
    <t>Dobříň</t>
  </si>
  <si>
    <t>{ed8a477a-2531-4231-9553-88d671639134}</t>
  </si>
  <si>
    <t>SO-06-03</t>
  </si>
  <si>
    <t>{e6697508-8e89-4c5f-8126-29de28355619}</t>
  </si>
  <si>
    <t>SO-08</t>
  </si>
  <si>
    <t>Hrobce</t>
  </si>
  <si>
    <t>{98ffb607-a8de-4e5a-91ad-c1a512e3b1c0}</t>
  </si>
  <si>
    <t>SO-08-03</t>
  </si>
  <si>
    <t>{d216cebe-d7b2-42f0-a6df-85451a39e955}</t>
  </si>
  <si>
    <t>SO-08-03-01</t>
  </si>
  <si>
    <t>Zábradlí Hrobce</t>
  </si>
  <si>
    <t>{18b0b0bc-384f-4426-ac82-201fcffe28bf}</t>
  </si>
  <si>
    <t>SO-08-03-02</t>
  </si>
  <si>
    <t>{768d862f-3b2d-42d5-9855-8211f349a65d}</t>
  </si>
  <si>
    <t>SO-08-04</t>
  </si>
  <si>
    <t>{9c6595e5-1a51-42f8-aa35-26b8df78583a}</t>
  </si>
  <si>
    <t>SO-08-04.1</t>
  </si>
  <si>
    <t>{c6dd399c-d586-48ec-a1c5-91c17c5d8b1b}</t>
  </si>
  <si>
    <t>SO-08-04.2</t>
  </si>
  <si>
    <t>{5d5c95bb-d5a0-4a54-a6ac-790b1ba134c9}</t>
  </si>
  <si>
    <t>SO-08-05</t>
  </si>
  <si>
    <t>{22581f1b-7b17-4b1d-8d22-1f455e1a997d}</t>
  </si>
  <si>
    <t>SO-08-05.1</t>
  </si>
  <si>
    <t xml:space="preserve">km 481,486 - Hrobce </t>
  </si>
  <si>
    <t>{aacd7289-6bd2-40fd-bd90-802d9c96d816}</t>
  </si>
  <si>
    <t>SO-08-05.2</t>
  </si>
  <si>
    <t>VRN - Podchod v km 481,486 - Hrobce</t>
  </si>
  <si>
    <t>{4e941084-9e04-4334-bdb3-e87e5c3b0d26}</t>
  </si>
  <si>
    <t>SO-09</t>
  </si>
  <si>
    <t>Oleško</t>
  </si>
  <si>
    <t>{c46fcbb1-00e7-4634-ac74-5a660b5534b2}</t>
  </si>
  <si>
    <t>SO-09-03</t>
  </si>
  <si>
    <t>{78aeb12b-9d0e-4494-86cf-1d47280123bc}</t>
  </si>
  <si>
    <t>SO-09-03-01</t>
  </si>
  <si>
    <t>Zábradlí Oleško</t>
  </si>
  <si>
    <t>{da450523-0339-4bf6-bab2-099c5ba8e0ae}</t>
  </si>
  <si>
    <t>SO-09-03-02</t>
  </si>
  <si>
    <t>{97a23a1d-a6d8-4164-8d93-9dd847df002e}</t>
  </si>
  <si>
    <t>SO-10</t>
  </si>
  <si>
    <t>Hrdly</t>
  </si>
  <si>
    <t>{9b041afb-129f-49d7-812e-8c0d23979dc7}</t>
  </si>
  <si>
    <t>SO-10-03</t>
  </si>
  <si>
    <t>{fe01b9a8-fca3-4e0b-aa9d-5cd6de967365}</t>
  </si>
  <si>
    <t>SO-10-03-01</t>
  </si>
  <si>
    <t>Zábradlí Hrdly</t>
  </si>
  <si>
    <t>{cae509f2-efc0-4698-9d94-9ff1a2f96ff5}</t>
  </si>
  <si>
    <t>SO-11</t>
  </si>
  <si>
    <t>Bohušovice nad Ohří</t>
  </si>
  <si>
    <t>{0b6fccc8-c68b-4768-984d-79e0bff2a065}</t>
  </si>
  <si>
    <t>SO-11-04</t>
  </si>
  <si>
    <t>{35fe57bd-7926-48cd-9b1b-e38ab54552e4}</t>
  </si>
  <si>
    <t>SO-11-04.1</t>
  </si>
  <si>
    <t>{de684246-3255-4a24-a3f0-9c5c620f2f19}</t>
  </si>
  <si>
    <t>SO-11-04.2</t>
  </si>
  <si>
    <t>{ad9ec676-ee29-4a2c-96c9-e362d029a264}</t>
  </si>
  <si>
    <t>SO-11-05</t>
  </si>
  <si>
    <t>{4dfe1b32-1ad4-4755-8432-a5516c599db2}</t>
  </si>
  <si>
    <t>SO-11-05.1</t>
  </si>
  <si>
    <t xml:space="preserve">km 488,353 - Bohušovice nad Ohří </t>
  </si>
  <si>
    <t>{c21bad60-65f7-422b-b57f-aaae2c5122cc}</t>
  </si>
  <si>
    <t>SO-11-05.2</t>
  </si>
  <si>
    <t xml:space="preserve">VRN - Podchod v km 488,353 - Bohušovice nad Ohří  </t>
  </si>
  <si>
    <t>{98b43f59-c44b-4394-b527-3a3861e8afaa}</t>
  </si>
  <si>
    <t>SO-12</t>
  </si>
  <si>
    <t>Nové Kopisty</t>
  </si>
  <si>
    <t>{857b6dd1-d131-4f9f-99fa-262a0bccff2b}</t>
  </si>
  <si>
    <t>SO-12-03</t>
  </si>
  <si>
    <t>{d40a2852-e47f-4413-8e76-8d7e4d690e4a}</t>
  </si>
  <si>
    <t>SO-12-03-01</t>
  </si>
  <si>
    <t>Zábradlí Nové Kopisty</t>
  </si>
  <si>
    <t>{aeb29163-f196-4b2e-9118-904282c26766}</t>
  </si>
  <si>
    <t>SO 12-03-02</t>
  </si>
  <si>
    <t>{b6794f80-d159-4008-8693-99eb1a255747}</t>
  </si>
  <si>
    <t>SO-13</t>
  </si>
  <si>
    <t>Lukavec</t>
  </si>
  <si>
    <t>{c33b0a18-724d-445b-b242-d78a6338ff00}</t>
  </si>
  <si>
    <t>SO-13-03</t>
  </si>
  <si>
    <t>{9892ef6b-7d05-42c3-b702-879bb2d26c28}</t>
  </si>
  <si>
    <t>SO-13-03-01</t>
  </si>
  <si>
    <t>Zábradlí Lukavec</t>
  </si>
  <si>
    <t>{e88e8255-f062-44e1-aa16-743d7d2c8056}</t>
  </si>
  <si>
    <t>SO-13-03-02</t>
  </si>
  <si>
    <t>{c07646ee-455c-41dd-887d-f9e25dee3373}</t>
  </si>
  <si>
    <t>SO-17</t>
  </si>
  <si>
    <t>Prackovice nad Labem</t>
  </si>
  <si>
    <t>{d4a9eb32-755c-4ace-b817-ec536763bbf3}</t>
  </si>
  <si>
    <t>SO-17-04</t>
  </si>
  <si>
    <t>{11c7e5fb-65b7-4bf2-ac23-41f45969e815}</t>
  </si>
  <si>
    <t>SO-17-04.1</t>
  </si>
  <si>
    <t>{0bcd5bf9-10d8-479d-a55b-0ab4e3ae4230}</t>
  </si>
  <si>
    <t>SO-17-04.2</t>
  </si>
  <si>
    <t>{865c872f-6f6d-4c80-b775-984a2d2e619d}</t>
  </si>
  <si>
    <t>SO-17-05</t>
  </si>
  <si>
    <t>{62c42a14-80eb-47cd-9976-55d5c0723c5f}</t>
  </si>
  <si>
    <t>SO-17-05.1</t>
  </si>
  <si>
    <t>km 503,880 - Prackovice n.L.</t>
  </si>
  <si>
    <t>{45ad974f-ea68-43d5-97b0-57545edf91a0}</t>
  </si>
  <si>
    <t>SO-17-05.2</t>
  </si>
  <si>
    <t>VRN - Podchod v km 503,880- Prackovice n.L.</t>
  </si>
  <si>
    <t>{d5938d59-6800-4e9f-a596-b01c0dafa822}</t>
  </si>
  <si>
    <t>SO-18</t>
  </si>
  <si>
    <t>Dolní Zálezly</t>
  </si>
  <si>
    <t>{b940e095-6f84-40ca-ac03-903a12a48d23}</t>
  </si>
  <si>
    <t>SO-18-05</t>
  </si>
  <si>
    <t>{b1d98893-b752-4ab3-98a2-3a22aa228c1e}</t>
  </si>
  <si>
    <t>SO-18-05.1</t>
  </si>
  <si>
    <t>Oprava lávky v km 507,476</t>
  </si>
  <si>
    <t>{d73b0b9e-5324-4dd0-bf73-19d378cf2c5a}</t>
  </si>
  <si>
    <t>SO-18-05.2</t>
  </si>
  <si>
    <t>VRN - Oprava lávky v km 507,476</t>
  </si>
  <si>
    <t>{38853036-ae27-4878-a113-ee286d05ba5b}</t>
  </si>
  <si>
    <t>SO-21</t>
  </si>
  <si>
    <t>Neštěmice</t>
  </si>
  <si>
    <t>{647f6af6-f503-4181-ba61-b595857c9cd1}</t>
  </si>
  <si>
    <t>SO-21-03</t>
  </si>
  <si>
    <t>{01df1f29-5644-4b0f-adca-8c1cf359f368}</t>
  </si>
  <si>
    <t>SO-21-03-01</t>
  </si>
  <si>
    <t>Zábradlí Neštěmice</t>
  </si>
  <si>
    <t>{feff9598-b7cf-4638-b320-c6a3b8036514}</t>
  </si>
  <si>
    <t>SO-21-03-02</t>
  </si>
  <si>
    <t>{e6a3af8a-c7e8-4fb6-b798-4f6bca7fb64b}</t>
  </si>
  <si>
    <t>SO-22</t>
  </si>
  <si>
    <t>Mojžíř</t>
  </si>
  <si>
    <t>{3e19b723-4501-4499-98c3-0181826028de}</t>
  </si>
  <si>
    <t>SO-22-03</t>
  </si>
  <si>
    <t>{7f2b8b16-61b0-4323-ab0f-a7f1fbb55bf3}</t>
  </si>
  <si>
    <t>SO-22-03-01</t>
  </si>
  <si>
    <t>Zábradlí Mojžíř</t>
  </si>
  <si>
    <t>{7dd01814-2661-4fc7-a17e-401333713433}</t>
  </si>
  <si>
    <t>SO-22-03-02</t>
  </si>
  <si>
    <t>{aaead3bf-1a87-428e-9fdc-0da58251cc62}</t>
  </si>
  <si>
    <t>SO-22-04</t>
  </si>
  <si>
    <t>{1dcefba9-55d9-4fe4-bc4d-9f1d8d5340f8}</t>
  </si>
  <si>
    <t>SO-22-04.1</t>
  </si>
  <si>
    <t>{bd083e7f-d2fd-47d1-8407-abbe993270ec}</t>
  </si>
  <si>
    <t>SO-22-04.2</t>
  </si>
  <si>
    <t>{bd45fab7-e248-4bd9-bfd5-05212b2ce22c}</t>
  </si>
  <si>
    <t>SO-23</t>
  </si>
  <si>
    <t>Neštědice</t>
  </si>
  <si>
    <t>{b8f6ef5b-033b-4296-81b9-9cc0ba216d16}</t>
  </si>
  <si>
    <t>SO-23-03</t>
  </si>
  <si>
    <t>{e4d4a06e-4f0b-4067-97e6-e2e746b8d67d}</t>
  </si>
  <si>
    <t>SO-23-03-01</t>
  </si>
  <si>
    <t>Zábradlí Neštědice</t>
  </si>
  <si>
    <t>{55fdef5f-e920-4c4c-b888-87a0bd69e3cf}</t>
  </si>
  <si>
    <t>SO-23-03-02</t>
  </si>
  <si>
    <t>{438972f9-7122-4242-97dc-909d438ea492}</t>
  </si>
  <si>
    <t>SO-23-04</t>
  </si>
  <si>
    <t>{5ee78f4f-7d67-472d-8ca1-e1d896734c0b}</t>
  </si>
  <si>
    <t>SO-23-04.1</t>
  </si>
  <si>
    <t>{f403f1a7-6dd6-45b1-853e-f80fe84d7e9a}</t>
  </si>
  <si>
    <t>SO-23-04.2</t>
  </si>
  <si>
    <t>zemní práce</t>
  </si>
  <si>
    <t>{87d87906-49a8-4cf2-aa5b-671a1660f869}</t>
  </si>
  <si>
    <t>SO-23-04.3</t>
  </si>
  <si>
    <t>{190fb2d3-14b7-4690-a04b-d6d8bddc1ac8}</t>
  </si>
  <si>
    <t>SO-24</t>
  </si>
  <si>
    <t>Povrly</t>
  </si>
  <si>
    <t>{a520a0c5-7a22-4c9c-8902-208d56f31517}</t>
  </si>
  <si>
    <t>SO-24-04</t>
  </si>
  <si>
    <t>{b3571bf7-cf3e-4412-90db-91d33520d699}</t>
  </si>
  <si>
    <t>SO-24-04.1</t>
  </si>
  <si>
    <t>{04a51d5b-203f-4a83-b3d0-22baee1a6879}</t>
  </si>
  <si>
    <t>SO-24-04.2</t>
  </si>
  <si>
    <t>{c3f3a311-ba6a-4d6c-95e2-6795da92f869}</t>
  </si>
  <si>
    <t>SO-24-05</t>
  </si>
  <si>
    <t>{af495500-82ee-4669-a6ab-b9e5d4ea22f0}</t>
  </si>
  <si>
    <t>SO-24-05.1</t>
  </si>
  <si>
    <t>km 526,423 - Povrly</t>
  </si>
  <si>
    <t>{38d20381-3086-4758-ba37-20e1d08fb043}</t>
  </si>
  <si>
    <t>SO-24-05.2</t>
  </si>
  <si>
    <t xml:space="preserve">VRN - Podchod v km 526,002 - Povrly    </t>
  </si>
  <si>
    <t>{26a75a0c-a87b-4330-b163-f8ae215aea9e}</t>
  </si>
  <si>
    <t>SO-25</t>
  </si>
  <si>
    <t>Povrly Roztoky</t>
  </si>
  <si>
    <t>{543b9190-7f87-4e64-bff7-b78f0e07021c}</t>
  </si>
  <si>
    <t>SO-25-04</t>
  </si>
  <si>
    <t>{dabc73aa-d709-4dfc-ae74-018e46214e9f}</t>
  </si>
  <si>
    <t>SO-25-04.1</t>
  </si>
  <si>
    <t>{617d28d1-4c8d-430c-a213-995dea3604cc}</t>
  </si>
  <si>
    <t>SO-25-04.2</t>
  </si>
  <si>
    <t>{c1e4c917-e3dc-4dca-9ea1-daddd0323c76}</t>
  </si>
  <si>
    <t>SO-26</t>
  </si>
  <si>
    <t>Dobkovice</t>
  </si>
  <si>
    <t>{aa8e86af-5acf-440e-83a4-e8357893ee91}</t>
  </si>
  <si>
    <t>SO-26-04</t>
  </si>
  <si>
    <t>{6e63f16f-407d-4d1b-8afe-7ad4cc6e3ff8}</t>
  </si>
  <si>
    <t>SO-26-04.1</t>
  </si>
  <si>
    <t>{0bf41705-e15d-4fc3-ae00-85941d0a4354}</t>
  </si>
  <si>
    <t>SO-26-04.2</t>
  </si>
  <si>
    <t>{49cd1430-1e34-4aec-9ead-19740bc18170}</t>
  </si>
  <si>
    <t>SO-26-05</t>
  </si>
  <si>
    <t>{b1db7b5d-5a3a-4e58-b7e1-0d8fbcfa424e}</t>
  </si>
  <si>
    <t>SO-26-05.1</t>
  </si>
  <si>
    <t>km 532,686 - Dobkovice</t>
  </si>
  <si>
    <t>{63f217c4-a46e-43be-b33a-f988905833b2}</t>
  </si>
  <si>
    <t>SO-26-05.2</t>
  </si>
  <si>
    <t xml:space="preserve">VRN - Podchod v km 532,686 - Dobkovice    </t>
  </si>
  <si>
    <t>{5e7876ca-1b93-4292-af7e-5725228500bf}</t>
  </si>
  <si>
    <t>SO-27</t>
  </si>
  <si>
    <t>Choratice</t>
  </si>
  <si>
    <t>{81394b58-7dbf-48eb-9d20-fc5a2c25360c}</t>
  </si>
  <si>
    <t>SO-27-04</t>
  </si>
  <si>
    <t>{20a7bad3-123f-4bb5-a8c0-37eb4ce9be85}</t>
  </si>
  <si>
    <t>SO-27-04.1</t>
  </si>
  <si>
    <t>{e1ef8391-fcef-4ae7-b95c-025f570f8fac}</t>
  </si>
  <si>
    <t>SO-27-04.2</t>
  </si>
  <si>
    <t>{b6e6b3ef-7440-43ae-af9f-c89b7eadfc6a}</t>
  </si>
  <si>
    <t>SO-28</t>
  </si>
  <si>
    <t>Vilsnice</t>
  </si>
  <si>
    <t>{19a64506-c95b-49bc-9393-56fed73a397d}</t>
  </si>
  <si>
    <t>SO-28-04</t>
  </si>
  <si>
    <t>{95212fc8-16fb-4785-907f-9b96fbd32a16}</t>
  </si>
  <si>
    <t>SO-28-04.1</t>
  </si>
  <si>
    <t>{5ecaadcd-877f-4872-9305-b6ce6de4376a}</t>
  </si>
  <si>
    <t>SO-28-04.2</t>
  </si>
  <si>
    <t>{e5d1470f-e34b-4866-b918-a574cf76be19}</t>
  </si>
  <si>
    <t>SO-28-04.3</t>
  </si>
  <si>
    <t>{4a86d65a-fd63-47aa-a84b-79b8de103a54}</t>
  </si>
  <si>
    <t>SO-30</t>
  </si>
  <si>
    <t>Přípeř</t>
  </si>
  <si>
    <t>{27933d77-00de-4854-896e-759fa80e42ea}</t>
  </si>
  <si>
    <t>SO-30-02</t>
  </si>
  <si>
    <t>SBBH</t>
  </si>
  <si>
    <t>{19a69570-88ef-4d12-9311-aa6072827b5e}</t>
  </si>
  <si>
    <t>SO-30-04</t>
  </si>
  <si>
    <t>{57408113-93a9-4ef5-86d2-2084e6aed55b}</t>
  </si>
  <si>
    <t>SO-30-04.1</t>
  </si>
  <si>
    <t>{cfcc7763-f1af-433c-80d7-967c3e7eae77}</t>
  </si>
  <si>
    <t>SO-30-04.2</t>
  </si>
  <si>
    <t>{7636a7a0-0fbe-47cb-9a0b-d86268567f64}</t>
  </si>
  <si>
    <t>SO-30-04.3</t>
  </si>
  <si>
    <t>{b719b9c0-15fe-4a55-b46b-cd4ae46d5561}</t>
  </si>
  <si>
    <t>SO-31</t>
  </si>
  <si>
    <t>Prostřední Žleb</t>
  </si>
  <si>
    <t>{874781de-3d73-4919-b585-748ff2e92334}</t>
  </si>
  <si>
    <t>SO-31-03</t>
  </si>
  <si>
    <t>{3b2752b4-a740-4a48-9a91-f02634058aad}</t>
  </si>
  <si>
    <t>SO-31-03-01</t>
  </si>
  <si>
    <t>Zábradlí Prostřední Žleb</t>
  </si>
  <si>
    <t>{02dd1b93-e1d0-456b-9a7f-94d8e2f00aab}</t>
  </si>
  <si>
    <t>SO-31-02</t>
  </si>
  <si>
    <t>{a4cc0499-f778-4b11-8d5f-94b14e7f17ca}</t>
  </si>
  <si>
    <t>SO-31-04</t>
  </si>
  <si>
    <t>{97823457-e17d-48f5-9118-3f04f822b24b}</t>
  </si>
  <si>
    <t>SO-31-04.1</t>
  </si>
  <si>
    <t>{18459e73-cf1e-444e-bf58-df8d9af96da1}</t>
  </si>
  <si>
    <t>SO-31-04.2</t>
  </si>
  <si>
    <t>{acaf4b7d-6fe7-47e8-979c-5a53d0eb3361}</t>
  </si>
  <si>
    <t>SO-31-04.3</t>
  </si>
  <si>
    <t>{870fd1a1-c882-4928-a261-05c22321e06f}</t>
  </si>
  <si>
    <t>SO-32</t>
  </si>
  <si>
    <t>Čertova Voda</t>
  </si>
  <si>
    <t>{97619ab5-2da8-43df-99b9-d6576ab2fdcb}</t>
  </si>
  <si>
    <t>SO-32-03</t>
  </si>
  <si>
    <t>{b19937ed-2eb0-4b47-9874-2ae79933d0b7}</t>
  </si>
  <si>
    <t>SO-32-03-01</t>
  </si>
  <si>
    <t>Zábradlí Čertova voda</t>
  </si>
  <si>
    <t>{0d070fb6-75e9-48da-98ec-939b2d40b3f0}</t>
  </si>
  <si>
    <t>SO-32-02</t>
  </si>
  <si>
    <t>{4988f627-6882-4926-915e-99e2287dd1a9}</t>
  </si>
  <si>
    <t>SO-32-04</t>
  </si>
  <si>
    <t>{e3cce11f-e2e1-4380-9657-04fa8dac3490}</t>
  </si>
  <si>
    <t>SO-32-04.1</t>
  </si>
  <si>
    <t>{4c669921-df7b-4a5e-8773-b52b2eeebf46}</t>
  </si>
  <si>
    <t>SO-32-04.2</t>
  </si>
  <si>
    <t>{67aed0e5-ef23-4f5f-bc89-bc43c1021a45}</t>
  </si>
  <si>
    <t>SO-32-04.3</t>
  </si>
  <si>
    <t>{c73c874d-ca7e-4c2c-854b-d7f0638597db}</t>
  </si>
  <si>
    <t>SO-33</t>
  </si>
  <si>
    <t>Dolní Žleb zastávka</t>
  </si>
  <si>
    <t>{d3239738-e7ce-4b87-8a2a-1e533e3135ad}</t>
  </si>
  <si>
    <t>SO-33-02</t>
  </si>
  <si>
    <t>{8585b8e1-4a44-448c-a4c1-8cca4131fece}</t>
  </si>
  <si>
    <t>SO-33-03</t>
  </si>
  <si>
    <t>{ae629065-bc08-47c3-b46f-e972dbb38ff5}</t>
  </si>
  <si>
    <t>SO-33-03-01</t>
  </si>
  <si>
    <t>Zábradlí Dolní Žleb zastávka</t>
  </si>
  <si>
    <t>{db313849-6d38-4ad1-84b6-c10eb5e35af1}</t>
  </si>
  <si>
    <t>SO-33-04</t>
  </si>
  <si>
    <t>{c297e657-b35d-4401-b58c-5a17abc5c2fc}</t>
  </si>
  <si>
    <t>SO-33-04.1</t>
  </si>
  <si>
    <t>{58155d5c-c581-40ce-b7a2-03ce392ffc8a}</t>
  </si>
  <si>
    <t>SO-33-04.2</t>
  </si>
  <si>
    <t>{45300a97-48c9-45a6-9be9-382e87f8f135}</t>
  </si>
  <si>
    <t>SO-33-04.3</t>
  </si>
  <si>
    <t>{b5d7416e-19df-4f01-ba27-34f4780f9ed0}</t>
  </si>
  <si>
    <t>SO-34</t>
  </si>
  <si>
    <t>Dolní Žleb</t>
  </si>
  <si>
    <t>{4b4ff484-3320-4cce-9053-17b7abd19174}</t>
  </si>
  <si>
    <t>SO-34-02</t>
  </si>
  <si>
    <t>{197bcea0-262e-4888-aa5f-7186ecf1b4b1}</t>
  </si>
  <si>
    <t>SO-34-03</t>
  </si>
  <si>
    <t>{30c89e27-0ca0-4673-83bf-e5a31f12a6cd}</t>
  </si>
  <si>
    <t>SO-34-03-01</t>
  </si>
  <si>
    <t>Zábradlí Dolní Žleb</t>
  </si>
  <si>
    <t>{93d06611-0f1e-43cc-a7de-0c8bbc9739bc}</t>
  </si>
  <si>
    <t>SO-34-04</t>
  </si>
  <si>
    <t>{968b3906-f478-49db-8608-3b23b4f83ba7}</t>
  </si>
  <si>
    <t>SO-34-04.1</t>
  </si>
  <si>
    <t>{43340491-1c08-4902-8d1e-b0e3d4ab7f2e}</t>
  </si>
  <si>
    <t>SO-34-04.2</t>
  </si>
  <si>
    <t>{708636ea-d4b9-477c-ada0-3bcc5fd50c1a}</t>
  </si>
  <si>
    <t>SO-34-04.3</t>
  </si>
  <si>
    <t>{d026d419-90fe-4c31-84b8-ee9e31cb81e0}</t>
  </si>
  <si>
    <t>SO-35</t>
  </si>
  <si>
    <t>Kfely</t>
  </si>
  <si>
    <t>{7dadec16-8310-4b4b-b650-be26c64c7b99}</t>
  </si>
  <si>
    <t>SO-35-02</t>
  </si>
  <si>
    <t>{22268dc7-7bf6-44a4-a959-83249a3f0b9c}</t>
  </si>
  <si>
    <t>SO-36</t>
  </si>
  <si>
    <t>Kotvina</t>
  </si>
  <si>
    <t>{93762507-2cf2-4f3a-b353-7455737c5446}</t>
  </si>
  <si>
    <t>SO-36-02</t>
  </si>
  <si>
    <t>{9fa86234-1fe1-4bd5-98ec-62c9de423222}</t>
  </si>
  <si>
    <t>SO-37</t>
  </si>
  <si>
    <t>Karlovy Vary Dvory</t>
  </si>
  <si>
    <t>{11e44085-9b64-4b91-90da-5326362ab9fb}</t>
  </si>
  <si>
    <t>SO-37-02</t>
  </si>
  <si>
    <t>{d7f1375f-e549-4986-a270-97a8d9a9f3d3}</t>
  </si>
  <si>
    <t>SO-37-04</t>
  </si>
  <si>
    <t>{d9956859-d9d8-4b19-a25a-c08ba9f5f702}</t>
  </si>
  <si>
    <t>SO-37-04.1</t>
  </si>
  <si>
    <t>{22d6e240-715f-4214-a030-cfcf5e64b437}</t>
  </si>
  <si>
    <t>SO-37-04.2</t>
  </si>
  <si>
    <t>{204d0941-d34f-4e15-b05a-23439d0ba259}</t>
  </si>
  <si>
    <t>SO-37-04.3</t>
  </si>
  <si>
    <t>{ebdf7e22-4bf1-4670-b41b-a549c8a1e20b}</t>
  </si>
  <si>
    <t>SO-38</t>
  </si>
  <si>
    <t>Cheb Skalka</t>
  </si>
  <si>
    <t>{1ddd2cb8-5d7a-41ff-ad19-62b922759ad2}</t>
  </si>
  <si>
    <t>SO-38-02</t>
  </si>
  <si>
    <t>{e85c9e7c-2138-43aa-a858-55366d7f541f}</t>
  </si>
  <si>
    <t>SO-39</t>
  </si>
  <si>
    <t>Křešice u Litoměřic</t>
  </si>
  <si>
    <t>{1932b165-bd4e-4463-bbe0-5a3ee48aa1c6}</t>
  </si>
  <si>
    <t>SO-39-02</t>
  </si>
  <si>
    <t>{00ff83cb-ee66-4b7e-add4-6aeed2295e95}</t>
  </si>
  <si>
    <t>SO-40</t>
  </si>
  <si>
    <t>Bříza zast.</t>
  </si>
  <si>
    <t>{2186942d-7f14-4a53-a8f9-bd28d7c4cd29}</t>
  </si>
  <si>
    <t>SO-40-02</t>
  </si>
  <si>
    <t>{fd144dc9-82ad-4a2c-b33a-e4af1c3a954c}</t>
  </si>
  <si>
    <t>SO-40-04</t>
  </si>
  <si>
    <t>{0a677c6f-d313-4fcf-9597-70b74915bb10}</t>
  </si>
  <si>
    <t>SO-40-04.1</t>
  </si>
  <si>
    <t>{66db895a-740b-41a0-9858-8afd9e7e593c}</t>
  </si>
  <si>
    <t>SO-40-04.2</t>
  </si>
  <si>
    <t>{9b6d09a3-86a6-4c14-8c71-5e8dd357e636}</t>
  </si>
  <si>
    <t>1) Krycí list soupisu</t>
  </si>
  <si>
    <t>2) Rekapitulace</t>
  </si>
  <si>
    <t>3) Soupis prací</t>
  </si>
  <si>
    <t>Zpět na list:</t>
  </si>
  <si>
    <t>Rekapitulace stavby</t>
  </si>
  <si>
    <t>KRYCÍ LIST SOUPISU</t>
  </si>
  <si>
    <t>Objekt:</t>
  </si>
  <si>
    <t>SO-01 - Cítov</t>
  </si>
  <si>
    <t>Soupis:</t>
  </si>
  <si>
    <t>SO-01-03 - ST ÚNL</t>
  </si>
  <si>
    <t>Úroveň 3:</t>
  </si>
  <si>
    <t>SO 01-03-01 - Zábradlí Cítov</t>
  </si>
  <si>
    <t>REKAPITULACE ČLENĚNÍ SOUPISU PRACÍ</t>
  </si>
  <si>
    <t>Kód dílu - Popis</t>
  </si>
  <si>
    <t>Cena celkem [CZK]</t>
  </si>
  <si>
    <t>Náklady soupisu celkem</t>
  </si>
  <si>
    <t>-1</t>
  </si>
  <si>
    <t>HSV - Práce a dodávky HSV</t>
  </si>
  <si>
    <t xml:space="preserve">    4 - Vodorovné konstrukce</t>
  </si>
  <si>
    <t xml:space="preserve">    6 - Úpravy povrchů, podlahy a osazování výplní</t>
  </si>
  <si>
    <t xml:space="preserve">    9 - Ostatní konstrukce a práce, bourání</t>
  </si>
  <si>
    <t xml:space="preserve">    997 - Přesun sutě</t>
  </si>
  <si>
    <t xml:space="preserve">    998 - Přesun hmot</t>
  </si>
  <si>
    <t>PSV - Práce a dodávky PSV</t>
  </si>
  <si>
    <t xml:space="preserve">    789 - Povrchové úpravy ocelových konstrukcí a technologických zařízení</t>
  </si>
  <si>
    <t>SOUPIS PRACÍ</t>
  </si>
  <si>
    <t>PČ</t>
  </si>
  <si>
    <t>Popis</t>
  </si>
  <si>
    <t>MJ</t>
  </si>
  <si>
    <t>Množství</t>
  </si>
  <si>
    <t>J.cena [CZK]</t>
  </si>
  <si>
    <t>Cenová soustava</t>
  </si>
  <si>
    <t>Poznámka</t>
  </si>
  <si>
    <t>J. Nh [h]</t>
  </si>
  <si>
    <t>Nh celkem [h]</t>
  </si>
  <si>
    <t>J. hmotnost_x000d_
[t]</t>
  </si>
  <si>
    <t>Hmotnost_x000d_
celkem [t]</t>
  </si>
  <si>
    <t>J. suť [t]</t>
  </si>
  <si>
    <t>Suť Celkem [t]</t>
  </si>
  <si>
    <t>HSV</t>
  </si>
  <si>
    <t>Práce a dodávky HSV</t>
  </si>
  <si>
    <t>ROZPOCET</t>
  </si>
  <si>
    <t>4</t>
  </si>
  <si>
    <t>Vodorovné konstrukce</t>
  </si>
  <si>
    <t>K</t>
  </si>
  <si>
    <t>451475111</t>
  </si>
  <si>
    <t>Podkladní vrstva z plastbetonu pod mostními ložisky epoxidová pryskyřice [CHS EPOXY 512] první vrstva tl. 10 mm</t>
  </si>
  <si>
    <t>m2</t>
  </si>
  <si>
    <t>CS ÚRS 2017 01</t>
  </si>
  <si>
    <t>VV</t>
  </si>
  <si>
    <t>451475112</t>
  </si>
  <si>
    <t>Podkladní vrstva z plastbetonu pod mostními ložisky epoxidová pryskyřice [CHS EPOXY 512] každá další vrstva tl. 10 mm</t>
  </si>
  <si>
    <t>6</t>
  </si>
  <si>
    <t>Úpravy povrchů, podlahy a osazování výplní</t>
  </si>
  <si>
    <t>628613511</t>
  </si>
  <si>
    <t>Ochranný nátěrový systém ocelových konstrukcí mostů základní a podkladní epoxidový, vrchní polyuretanový tl. min 280 µm</t>
  </si>
  <si>
    <t>178</t>
  </si>
  <si>
    <t>9</t>
  </si>
  <si>
    <t>Ostatní konstrukce a práce, bourání</t>
  </si>
  <si>
    <t>985112131</t>
  </si>
  <si>
    <t>Odsekání degradovaného betonu rubu kleneb a podlah, tloušťky do 10 mm</t>
  </si>
  <si>
    <t>8</t>
  </si>
  <si>
    <t>5</t>
  </si>
  <si>
    <t>985112193</t>
  </si>
  <si>
    <t>Odsekání degradovaného betonu Příplatek k cenám za plochu do 10 m2 jednotlivě</t>
  </si>
  <si>
    <t>997</t>
  </si>
  <si>
    <t>Přesun sutě</t>
  </si>
  <si>
    <t>997013813</t>
  </si>
  <si>
    <t>Poplatek za uložení stavebního odpadu na skládce (skládkovné) z plastických hmot</t>
  </si>
  <si>
    <t>t</t>
  </si>
  <si>
    <t>12</t>
  </si>
  <si>
    <t>7</t>
  </si>
  <si>
    <t>997211511</t>
  </si>
  <si>
    <t>Vodorovná doprava suti nebo vybouraných hmot suti se složením a hrubým urovnáním, na vzdálenost do 1 km</t>
  </si>
  <si>
    <t>14</t>
  </si>
  <si>
    <t>997211519</t>
  </si>
  <si>
    <t>Vodorovná doprava suti nebo vybouraných hmot suti se složením a hrubým urovnáním, na vzdálenost Příplatek k ceně za každý další i započatý 1 km přes 1 km</t>
  </si>
  <si>
    <t>16</t>
  </si>
  <si>
    <t>997211611</t>
  </si>
  <si>
    <t>Nakládání suti nebo vybouraných hmot na dopravní prostředky pro vodorovnou dopravu suti</t>
  </si>
  <si>
    <t>18</t>
  </si>
  <si>
    <t>998</t>
  </si>
  <si>
    <t>Přesun hmot</t>
  </si>
  <si>
    <t>998212111</t>
  </si>
  <si>
    <t>Přesun hmot pro mosty zděné, betonové monolitické, spřažené ocelobetonové nebo kovové vodorovná dopravní vzdálenost do 100 m výška mostu do 20 m</t>
  </si>
  <si>
    <t>20</t>
  </si>
  <si>
    <t>PSV</t>
  </si>
  <si>
    <t>Práce a dodávky PSV</t>
  </si>
  <si>
    <t>789</t>
  </si>
  <si>
    <t>Povrchové úpravy ocelových konstrukcí a technologických zařízení</t>
  </si>
  <si>
    <t>11</t>
  </si>
  <si>
    <t>789122152</t>
  </si>
  <si>
    <t>Úpravy povrchů pod nátěry ocelových konstrukcí třídy II odstranění rzi a nečistot pomocí ručního nářadí stupeň přípravy St 2, stupeň zrezivění C</t>
  </si>
  <si>
    <t>22</t>
  </si>
  <si>
    <t>789122240</t>
  </si>
  <si>
    <t>Úpravy povrchů pod nátěry ocelových konstrukcí třídy II očištění odmaštěním</t>
  </si>
  <si>
    <t>24</t>
  </si>
  <si>
    <t>SO-01-03-02 - VRN</t>
  </si>
  <si>
    <t>VRN - Vedlejší rozpočtové náklady</t>
  </si>
  <si>
    <t>Vedlejší rozpočtové náklady</t>
  </si>
  <si>
    <t>060001000</t>
  </si>
  <si>
    <t>Územní vlivy</t>
  </si>
  <si>
    <t>kpl</t>
  </si>
  <si>
    <t>Sborník UOŽI 01 2018</t>
  </si>
  <si>
    <t>347598270</t>
  </si>
  <si>
    <t>070001000</t>
  </si>
  <si>
    <t>Provozní vlivy</t>
  </si>
  <si>
    <t>-878800397</t>
  </si>
  <si>
    <t>SO-02 - Dolní Beřkovice</t>
  </si>
  <si>
    <t>SO-02-04 - SEE</t>
  </si>
  <si>
    <t>SO-02-04.1 - elektroinstalace</t>
  </si>
  <si>
    <t>OST - Ostatní</t>
  </si>
  <si>
    <t>OST</t>
  </si>
  <si>
    <t>Ostatní</t>
  </si>
  <si>
    <t>7493174015</t>
  </si>
  <si>
    <t>Demontáž svítidel z osvětlovacího stožáru, osvětlovací věže nebo brány trakčního vedení</t>
  </si>
  <si>
    <t>kus</t>
  </si>
  <si>
    <t>512</t>
  </si>
  <si>
    <t>-384105426</t>
  </si>
  <si>
    <t>7493152530</t>
  </si>
  <si>
    <t>Montáž svítidla pro železnici na sklopný stožár - kompletace a montáž včetně "superlife" světelného zdroje, elektronického předřadníku a připojení kabelu</t>
  </si>
  <si>
    <t>-1795325372</t>
  </si>
  <si>
    <t>M</t>
  </si>
  <si>
    <t>7493100650</t>
  </si>
  <si>
    <t>Silnoproudá zařízení Venkovní osvětlení Svítidla pro železnici LED svítidlo o příkonu 26 - 35 W určené pro osvětlení venkovních prostor veřejnosti přístupných (nástupiště, přechody kolejiště) na ŽDC.</t>
  </si>
  <si>
    <t>-48256253</t>
  </si>
  <si>
    <t>P</t>
  </si>
  <si>
    <t>Poznámka k položce:
Svítidlo opatřeno difuzorem z plochého tvrzeného skla s minimální pevností IK 6 a vyšší; teplotní ochrana svítidla (LED modulu i předřadníku); chlazení zajištěno pasivními chladiči; tělo (horní, dolní kryt, příruba….) svítidlo vyrobené z tepelně vodivého materiálu z důvodu pasivního chlazení, el. předřadník musí zajišťovat konstantní světelný tok po celou dobu životnosti modulu LED. Svítidlo určeno pro osvětlení otevřených nástupišť.</t>
  </si>
  <si>
    <t>7493174010</t>
  </si>
  <si>
    <t>Demontáž svítidel nástěnných, stropních nebo závěsných</t>
  </si>
  <si>
    <t>1875777806</t>
  </si>
  <si>
    <t>7491555025</t>
  </si>
  <si>
    <t>Montáž svítidel základních instalačních zářivkových s krytem se 2 zdroji 1x36 W nebo 1x58 W, IP20 - včetně zapojení a osazení, s klasickým nebo elektronickým předřadníkem, včetně montáže zářivky</t>
  </si>
  <si>
    <t>2007348758</t>
  </si>
  <si>
    <t>7491555070</t>
  </si>
  <si>
    <t>Montáž svítidel základních instalačních nouzových nástěnných nebo stropních akumulátorových s halog.žárovkou - včetně zapojení a osazení, včetně zdroje</t>
  </si>
  <si>
    <t>-1948926560</t>
  </si>
  <si>
    <t>7493101760</t>
  </si>
  <si>
    <t>Silnoproudá zařízení Venkovní osvětlení Svítidla pro montáž na strop nebo stěnu VIPET-II-PC-236-K, 2x36W</t>
  </si>
  <si>
    <t>128</t>
  </si>
  <si>
    <t>1151095037</t>
  </si>
  <si>
    <t>7493101970</t>
  </si>
  <si>
    <t>Silnoproudá zařízení Venkovní osvětlení Svítidla pro montáž na strop nebo stěnu ANTIVANDAL, 2x55W/2G11, třída el. izolace II.</t>
  </si>
  <si>
    <t>-80304425</t>
  </si>
  <si>
    <t>Poznámka k položce:
osadit LED svítidlo ANTIVANDAL</t>
  </si>
  <si>
    <t>7493101450</t>
  </si>
  <si>
    <t>Silnoproudá zařízení Venkovní osvětlení Svítidla pro montáž na strop nebo stěnu CORSO-111-EP, 1x11W</t>
  </si>
  <si>
    <t>591299297</t>
  </si>
  <si>
    <t>Poznámka k položce:
svítidlo pro nouzové osvětlení</t>
  </si>
  <si>
    <t>7491152010</t>
  </si>
  <si>
    <t>Montáž trubek pevných elektroinstalačních tuhých z PVC uložených pevně na povrchu, volně nebo pod omítkou průměru do 40 mm - včetně naznačení trasy, rozměření, řezání trubek, kladení, osazení, zajištění a upevnění</t>
  </si>
  <si>
    <t>m</t>
  </si>
  <si>
    <t>-1487637291</t>
  </si>
  <si>
    <t>13</t>
  </si>
  <si>
    <t>7491100280</t>
  </si>
  <si>
    <t>Elektroinstalační materiál, ocelové konstrukce, uzemnění Trubková vedení Pevné elektroinstalační trubky 4025 pr.25 750N tm.šedá</t>
  </si>
  <si>
    <t>-1123068889</t>
  </si>
  <si>
    <t>Poznámka k položce:
vč. příchytek</t>
  </si>
  <si>
    <t>7492553010</t>
  </si>
  <si>
    <t>Montáž kabelů 2- a 3-žílových Cu do 16 mm2 - uložení do země, chráničky, na rošty, pod omítku apod.</t>
  </si>
  <si>
    <t>-795928195</t>
  </si>
  <si>
    <t>7492501760</t>
  </si>
  <si>
    <t>Silnoproudé rozvody Kabely, vodiče, šňůry Cu - nn Kabel silový 2 a 3-žílový Cu, plastová izolace CYKY 3J1,5 (3Cx 1,5)</t>
  </si>
  <si>
    <t>1518040872</t>
  </si>
  <si>
    <t>7491201550</t>
  </si>
  <si>
    <t>Elektroinstalační materiál, ocelové konstrukce, uzemnění Elektroinstalační materiál Elektroinstalační krabice a rozvodky Bez zapojení Krabicová rozvodka 6455-11, acidur, IP67 5P</t>
  </si>
  <si>
    <t>1699689778</t>
  </si>
  <si>
    <t>SO-02-04.2 - VRN</t>
  </si>
  <si>
    <t xml:space="preserve">    VRN6 - Územní vlivy</t>
  </si>
  <si>
    <t>VRN6</t>
  </si>
  <si>
    <t>061002001</t>
  </si>
  <si>
    <t>Územní vlivy - klimatické vlivy (vyjma mrazu pod -10°C)</t>
  </si>
  <si>
    <t>%</t>
  </si>
  <si>
    <t>CS Sborník pro ÚOŽI 2018 01</t>
  </si>
  <si>
    <t>1024</t>
  </si>
  <si>
    <t>447950826</t>
  </si>
  <si>
    <t>SO-02-05 - SMT</t>
  </si>
  <si>
    <t>SO-02-05,1 - km 458,256- Dolní Beřkovice</t>
  </si>
  <si>
    <t xml:space="preserve">    777 - Podlahy lité</t>
  </si>
  <si>
    <t xml:space="preserve">    781 - Dokončovací práce - obklady</t>
  </si>
  <si>
    <t xml:space="preserve">    783 - Dokončovací práce - nátěry</t>
  </si>
  <si>
    <t xml:space="preserve">    784 - Dokončovací práce - malby a tapety</t>
  </si>
  <si>
    <t>621325201</t>
  </si>
  <si>
    <t>Oprava vápenocementové omítky vnějších ploch stupně členitosti 1 štukové podhledů, v rozsahu opravované plochy do 10%</t>
  </si>
  <si>
    <t>CS ÚRS 2018 02</t>
  </si>
  <si>
    <t>-1581898035</t>
  </si>
  <si>
    <t>26,9*2,4</t>
  </si>
  <si>
    <t>622325201</t>
  </si>
  <si>
    <t>Oprava vápenocementové omítky vnějších ploch stupně členitosti 1 štukové stěn, v rozsahu opravované plochy do 10%</t>
  </si>
  <si>
    <t>-792055935</t>
  </si>
  <si>
    <t>723,5-64,560</t>
  </si>
  <si>
    <t>628611141</t>
  </si>
  <si>
    <t xml:space="preserve">Nátěr mostních betonových konstrukcí  akrylátový na siloxanové a plasticko-elastické bázi 1x podkladní +2x ochranný OS-D II (OS 5a)</t>
  </si>
  <si>
    <t>1944726475</t>
  </si>
  <si>
    <t>10360109</t>
  </si>
  <si>
    <t xml:space="preserve">madla </t>
  </si>
  <si>
    <t>(2*PI*0,03*0,03+2*PI*0,03*139)</t>
  </si>
  <si>
    <t>629992113</t>
  </si>
  <si>
    <t>Zatmelení styčných spar mezi mostními prefabrikáty a konstrukcemi trvale pružným polyuretanovým tmelem včetně vyčištění spar, provedení penetračního nátěru a vyplnění spar pěnou pro spáry šířky přes 20 do 30 mm</t>
  </si>
  <si>
    <t>-1021113308</t>
  </si>
  <si>
    <t>949101112</t>
  </si>
  <si>
    <t xml:space="preserve">Lešení pomocné pracovní pro objekty pozemních staveb  pro zatížení do 150 kg/m2, o výšce lešeňové podlahy přes 1,9 do 3,5 m</t>
  </si>
  <si>
    <t>1848494021</t>
  </si>
  <si>
    <t>PSC</t>
  </si>
  <si>
    <t xml:space="preserve">Poznámka k souboru cen:_x000d_
1. V ceně jsou započteny i náklady na montáž, opotřebení a demontáž lešení. 2. V ceně nejsou započteny náklady na manipulaci s lešením; tyto jsou již zahrnuty v cenách příslušných stavebních prací. 3. Množství měrných jednotek se určuje m2 podlahové plochy, na které se práce provádí. </t>
  </si>
  <si>
    <t>952904131</t>
  </si>
  <si>
    <t>Čištění mostních objektů propláchnutí odvodnění</t>
  </si>
  <si>
    <t>1692647711</t>
  </si>
  <si>
    <t xml:space="preserve">Poznámka k souboru cen:_x000d_
1. Množství měrných jednotek se určuje: a) u otvorů, vtoků a výtoků v m3 jejich objemu, b) u odvodňovačů v m jejich délky. </t>
  </si>
  <si>
    <t>26,9+25</t>
  </si>
  <si>
    <t>Součet</t>
  </si>
  <si>
    <t xml:space="preserve">Přesun hmot pro mosty zděné, betonové monolitické, spřažené ocelobetonové nebo kovové  vodorovná dopravní vzdálenost do 100 m výška mostu do 20 m</t>
  </si>
  <si>
    <t>-379054361</t>
  </si>
  <si>
    <t xml:space="preserve">Poznámka k souboru cen:_x000d_
1. Ceny nelze použít pro oceňování přesunu hmot ocelových mostních konstrukcí oceňovaných cenami katalogů montážních prací; tento přesun se oceňuje individuálně. 2. Přesun betonu do mostní konstrukce je zahrnut v cenách betonáže, které obsahují i ukládku betonu do konstrukce (čerpadlem betonu nebo jeřábem s kontejnerem). U betonů je proto uvedena nulová hmotnost, tzn. že hmotnost betonů nevstupuje do výpočtu přesunu hmot. </t>
  </si>
  <si>
    <t>777</t>
  </si>
  <si>
    <t>Podlahy lité</t>
  </si>
  <si>
    <t>777313R001</t>
  </si>
  <si>
    <t xml:space="preserve">D+ M protiskluzové lepící pásky </t>
  </si>
  <si>
    <t>1356909849</t>
  </si>
  <si>
    <t>781</t>
  </si>
  <si>
    <t>Dokončovací práce - obklady</t>
  </si>
  <si>
    <t>781414111</t>
  </si>
  <si>
    <t xml:space="preserve">Montáž obkladů vnitřních stěn z obkladaček a dekorů (listel) pórovinových  lepených flexibilním lepidlem z obkladaček pravoúhlých do 22 ks/m2</t>
  </si>
  <si>
    <t>1958110161</t>
  </si>
  <si>
    <t>597614000</t>
  </si>
  <si>
    <t xml:space="preserve">dlaždice keramické slinuté neglazované mrazuvzdorné  přes 85 do 100 ks/m2</t>
  </si>
  <si>
    <t>32</t>
  </si>
  <si>
    <t>1221187935</t>
  </si>
  <si>
    <t>16,4*1,05</t>
  </si>
  <si>
    <t>17,22*1,1 'Přepočtené koeficientem množství</t>
  </si>
  <si>
    <t>781473810</t>
  </si>
  <si>
    <t xml:space="preserve">Demontáž obkladů z dlaždic keramických  lepených</t>
  </si>
  <si>
    <t>261123613</t>
  </si>
  <si>
    <t>781495111</t>
  </si>
  <si>
    <t xml:space="preserve">Ostatní prvky  ostatní práce penetrace podkladu</t>
  </si>
  <si>
    <t>-1514207341</t>
  </si>
  <si>
    <t xml:space="preserve">Poznámka k souboru cen:_x000d_
1. Množství měrných jednotek u ceny -5185 se stanoví podle počtu řezaných obkladaček, nezávisle na jejich velikosti. 2. Položku -5185 lze použít při nuceném použití jiného nástroje než řezačky. </t>
  </si>
  <si>
    <t>783</t>
  </si>
  <si>
    <t>Dokončovací práce - nátěry</t>
  </si>
  <si>
    <t>783000103</t>
  </si>
  <si>
    <t>Zakrývání konstrukcí včetně pozdějšího odkrytí podlah nebo vodorovných ploch položením fólie</t>
  </si>
  <si>
    <t>386829744</t>
  </si>
  <si>
    <t xml:space="preserve">Poznámka k souboru cen:_x000d_
1. V cenách nejsou započteny náklady na dodávku materiálu, tyto se ocení ve specifikaci. </t>
  </si>
  <si>
    <t>581248440</t>
  </si>
  <si>
    <t xml:space="preserve">fólie pro malířské potřeby zakrývací,  25µ,  4 x 5 m</t>
  </si>
  <si>
    <t>1023971729</t>
  </si>
  <si>
    <t>198,51*1,05 'Přepočtené koeficientem množství</t>
  </si>
  <si>
    <t>783306801</t>
  </si>
  <si>
    <t>Odstranění nátěrů ze zámečnických konstrukcí obroušením</t>
  </si>
  <si>
    <t>891178999</t>
  </si>
  <si>
    <t>17</t>
  </si>
  <si>
    <t>783801671</t>
  </si>
  <si>
    <t>Očištění omítek odstraňovačem graffiti neošetřených ochrannými nátěry, povrchů hladkých omítek hladkých, zrnitých tenkovrstvých nebo štukových stupně členitosti 1 a 2</t>
  </si>
  <si>
    <t>-769006816</t>
  </si>
  <si>
    <t>783826521</t>
  </si>
  <si>
    <t>Antigraffiti preventivní nátěr omítek hladkých omítek hladkých, zrnitých tenkovrstvých nebo štukových dočasný</t>
  </si>
  <si>
    <t>397834116</t>
  </si>
  <si>
    <t>784</t>
  </si>
  <si>
    <t>Dokončovací práce - malby a tapety</t>
  </si>
  <si>
    <t>19</t>
  </si>
  <si>
    <t>784111031</t>
  </si>
  <si>
    <t>Omytí podkladu omytí v místnostech výšky do 3,80 m</t>
  </si>
  <si>
    <t>2128728291</t>
  </si>
  <si>
    <t>784191007</t>
  </si>
  <si>
    <t>Čištění vnitřních ploch hrubý úklid po provedení malířských prací omytím podlah</t>
  </si>
  <si>
    <t>7596039</t>
  </si>
  <si>
    <t>SO-02-05.2 - VRN - Podchod v km 458,256 - Dolní Beřkovice</t>
  </si>
  <si>
    <t xml:space="preserve">    VRN3 - Zařízení staveniště</t>
  </si>
  <si>
    <t>VRN3</t>
  </si>
  <si>
    <t>Zařízení staveniště</t>
  </si>
  <si>
    <t>030001000</t>
  </si>
  <si>
    <t>Základní rozdělení průvodních činností a nákladů zařízení staveniště</t>
  </si>
  <si>
    <t>CS ÚRS 2017 02</t>
  </si>
  <si>
    <t>-532773077</t>
  </si>
  <si>
    <t xml:space="preserve">Poznámka k položce:
dodávky vody a energie, příjezdové komunikace včetně příp. omezení provozu a dopravního značení,příp. pronájmy pozemků, střežení pracoviště, uvedení pozemků do původního stavu, </t>
  </si>
  <si>
    <t>SO-03 - Horní Počáply</t>
  </si>
  <si>
    <t>SO-03-03 - ST ÚNL</t>
  </si>
  <si>
    <t>SO-03-03-01 - Zábradlí Horní Počáply</t>
  </si>
  <si>
    <t>2083043057</t>
  </si>
  <si>
    <t>-1012448990</t>
  </si>
  <si>
    <t>456673466</t>
  </si>
  <si>
    <t>171</t>
  </si>
  <si>
    <t>-727478245</t>
  </si>
  <si>
    <t>-728716214</t>
  </si>
  <si>
    <t>-369159074</t>
  </si>
  <si>
    <t>1541011233</t>
  </si>
  <si>
    <t>-1286290472</t>
  </si>
  <si>
    <t>-1177717628</t>
  </si>
  <si>
    <t>202181945</t>
  </si>
  <si>
    <t>-264244422</t>
  </si>
  <si>
    <t>-1745997501</t>
  </si>
  <si>
    <t>SO-03-03-02 - VRN</t>
  </si>
  <si>
    <t>SO-04 - Hněvice</t>
  </si>
  <si>
    <t>SO-04-04 - SEE</t>
  </si>
  <si>
    <t>SO-04-04.1 - elektroinstalace</t>
  </si>
  <si>
    <t>-1818744638</t>
  </si>
  <si>
    <t>926908980</t>
  </si>
  <si>
    <t>2129609825</t>
  </si>
  <si>
    <t>107589670</t>
  </si>
  <si>
    <t>7491555020</t>
  </si>
  <si>
    <t>Montáž svítidel základních instalačních zářivkových s krytem s 1 zdrojem 1x36 W nebo 1x58 W, IP20 - včetně zapojení a osazení, s klasickým nebo elektronickým předřadníkem, včetně montáže zářivky</t>
  </si>
  <si>
    <t>412765044</t>
  </si>
  <si>
    <t>-1371266521</t>
  </si>
  <si>
    <t>1945031839</t>
  </si>
  <si>
    <t>7493101750</t>
  </si>
  <si>
    <t>Silnoproudá zařízení Venkovní osvětlení Svítidla pro montáž na strop nebo stěnu VIPET-II-PC-136-K, 1x36W</t>
  </si>
  <si>
    <t>-1108185618</t>
  </si>
  <si>
    <t>740454847</t>
  </si>
  <si>
    <t>-1375630130</t>
  </si>
  <si>
    <t>1472382634</t>
  </si>
  <si>
    <t>1744667679</t>
  </si>
  <si>
    <t>-78824137</t>
  </si>
  <si>
    <t>-2116512610</t>
  </si>
  <si>
    <t>-919087479</t>
  </si>
  <si>
    <t>SO-04-04.2 - VRN</t>
  </si>
  <si>
    <t>-1126093578</t>
  </si>
  <si>
    <t>SO-04-05 - SMT</t>
  </si>
  <si>
    <t xml:space="preserve">SO-04-05.1 - km 467,469 - Hněvice </t>
  </si>
  <si>
    <t>253961721</t>
  </si>
  <si>
    <t>66,63</t>
  </si>
  <si>
    <t>1216367512</t>
  </si>
  <si>
    <t>309,208-66,630</t>
  </si>
  <si>
    <t>124347486</t>
  </si>
  <si>
    <t>-1924852434</t>
  </si>
  <si>
    <t>(2*PI*0,03*0,03+2*PI*0,03*42,12)</t>
  </si>
  <si>
    <t>1452435404</t>
  </si>
  <si>
    <t>-1647763933</t>
  </si>
  <si>
    <t>-568799953</t>
  </si>
  <si>
    <t>24,65+25</t>
  </si>
  <si>
    <t>1962897141</t>
  </si>
  <si>
    <t>-1884116154</t>
  </si>
  <si>
    <t>598513534</t>
  </si>
  <si>
    <t>59126454</t>
  </si>
  <si>
    <t>8,6*1,05</t>
  </si>
  <si>
    <t>9,03*1,1 'Přepočtené koeficientem množství</t>
  </si>
  <si>
    <t>-669125893</t>
  </si>
  <si>
    <t>-586861413</t>
  </si>
  <si>
    <t>1424867817</t>
  </si>
  <si>
    <t>-331728370</t>
  </si>
  <si>
    <t>96,034*1,05 'Přepočtené koeficientem množství</t>
  </si>
  <si>
    <t>2130629560</t>
  </si>
  <si>
    <t>7,945</t>
  </si>
  <si>
    <t>-253617419</t>
  </si>
  <si>
    <t>1817256820</t>
  </si>
  <si>
    <t>809383751</t>
  </si>
  <si>
    <t>-1607244169</t>
  </si>
  <si>
    <t xml:space="preserve">SO-04-05.2 - VRN - Podchod v km 467,469 - Hněvice </t>
  </si>
  <si>
    <t>SO-05 - Záluží</t>
  </si>
  <si>
    <t>SO-05-03 - ST ÚNL</t>
  </si>
  <si>
    <t>-955915153</t>
  </si>
  <si>
    <t>-299220362</t>
  </si>
  <si>
    <t>33417397</t>
  </si>
  <si>
    <t>126</t>
  </si>
  <si>
    <t>-974441801</t>
  </si>
  <si>
    <t>1597590174</t>
  </si>
  <si>
    <t>-906012488</t>
  </si>
  <si>
    <t>1967659127</t>
  </si>
  <si>
    <t>-1066723443</t>
  </si>
  <si>
    <t>-374816355</t>
  </si>
  <si>
    <t>1634527826</t>
  </si>
  <si>
    <t>115191326</t>
  </si>
  <si>
    <t>174971917</t>
  </si>
  <si>
    <t>SO-06 - Dobříň</t>
  </si>
  <si>
    <t>SO-06-03 - ST ÚNL</t>
  </si>
  <si>
    <t>-931671474</t>
  </si>
  <si>
    <t>-2124827302</t>
  </si>
  <si>
    <t>445968764</t>
  </si>
  <si>
    <t>113</t>
  </si>
  <si>
    <t>213448603</t>
  </si>
  <si>
    <t>-1235235673</t>
  </si>
  <si>
    <t>-607569109</t>
  </si>
  <si>
    <t>-1718066711</t>
  </si>
  <si>
    <t>-2056129504</t>
  </si>
  <si>
    <t>1748148516</t>
  </si>
  <si>
    <t>1224240096</t>
  </si>
  <si>
    <t>-2109903859</t>
  </si>
  <si>
    <t>-217330677</t>
  </si>
  <si>
    <t>SO-08 - Hrobce</t>
  </si>
  <si>
    <t>SO-08-03 - ST ÚNL</t>
  </si>
  <si>
    <t>SO-08-03-01 - Zábradlí Hrobce</t>
  </si>
  <si>
    <t>-25658273</t>
  </si>
  <si>
    <t>1019181099</t>
  </si>
  <si>
    <t>1989477140</t>
  </si>
  <si>
    <t>224</t>
  </si>
  <si>
    <t>484006349</t>
  </si>
  <si>
    <t>-1565651647</t>
  </si>
  <si>
    <t>24454524</t>
  </si>
  <si>
    <t>0,15</t>
  </si>
  <si>
    <t>1682005715</t>
  </si>
  <si>
    <t>1320855335</t>
  </si>
  <si>
    <t>180069202</t>
  </si>
  <si>
    <t>-667705887</t>
  </si>
  <si>
    <t>962884538</t>
  </si>
  <si>
    <t>-821801284</t>
  </si>
  <si>
    <t>SO-08-03-02 - VRN</t>
  </si>
  <si>
    <t>SO-08-04 - SEE</t>
  </si>
  <si>
    <t>SO-08-04.1 - elektroinstalace</t>
  </si>
  <si>
    <t>1311811996</t>
  </si>
  <si>
    <t>1059997578</t>
  </si>
  <si>
    <t>-463980607</t>
  </si>
  <si>
    <t>-1673807707</t>
  </si>
  <si>
    <t>1331259498</t>
  </si>
  <si>
    <t>2105794494</t>
  </si>
  <si>
    <t>-1964287404</t>
  </si>
  <si>
    <t>-1057661110</t>
  </si>
  <si>
    <t>412760511</t>
  </si>
  <si>
    <t>-770542330</t>
  </si>
  <si>
    <t>911344043</t>
  </si>
  <si>
    <t>-527219782</t>
  </si>
  <si>
    <t>1638648196</t>
  </si>
  <si>
    <t>SO-08-04.2 - VRN</t>
  </si>
  <si>
    <t>229944071</t>
  </si>
  <si>
    <t>SO-08-05 - SMT</t>
  </si>
  <si>
    <t xml:space="preserve">SO-08-05.1 - km 481,486 - Hrobce </t>
  </si>
  <si>
    <t xml:space="preserve">    2 - Zakládání</t>
  </si>
  <si>
    <t>Zakládání</t>
  </si>
  <si>
    <t>281604111</t>
  </si>
  <si>
    <t xml:space="preserve">Injektování aktivovanými směsmi  vzestupné, tlakem do 0,60 MPa</t>
  </si>
  <si>
    <t>hod</t>
  </si>
  <si>
    <t>-543510514</t>
  </si>
  <si>
    <t xml:space="preserve">Poznámka k souboru cen:_x000d_
1. Ceny jsou určeny pro injektování a) s obturátorem i bez obturátoru, b) injekční stanicí s automatickou registrací parametrů. 2. Ceny nelze použít pro injektování: a) neaktivovanými směsmi jednoduchým obturátorem; toto injektování se oceňuje cenami souboru cen 28. 60-11 Injektování, b) mikropilot a kotev; toto injektování se oceňuje cenami souboru cen 28. 60-21 Injektování povrchové s dvojitým obturátorem mikropilot nebo kotev, c) vysokotlaké s dvojitým obturátorem; toto injektování se oceňuje cenami souboru cen 282 60-31 Injektování vysokotlaké s dvojitým obturátorem, d) organickými pryskyřicemi neředitelnými vodou; toto injektování se oceňuje cenami souboru cen 282 60-51 Injektování povrchové vysokotlaké pryskyřicemi vodou, e) živicemi za tepla; toto injektování se oceňuje individuálně, f) tryskové; tato injektáž se oceňuje cenami souboru cen 282 60-21 Trysková injektáž. 3. Rozhodující pro volbu ceny podle výšky tlaku je maximální tlak na jednom vrtu. </t>
  </si>
  <si>
    <t>7,5*2</t>
  </si>
  <si>
    <t>245510700</t>
  </si>
  <si>
    <t>hydroizolace - roztok injektážní</t>
  </si>
  <si>
    <t>litr</t>
  </si>
  <si>
    <t>-2067624903</t>
  </si>
  <si>
    <t>Poznámka k položce:
mísící poměr 1:9 až 1:14 s čistou vodou</t>
  </si>
  <si>
    <t>1191,314-122,962</t>
  </si>
  <si>
    <t>(2*PI*0,03*0,03+2*PI*0,03*327,6)</t>
  </si>
  <si>
    <t>36,37+25</t>
  </si>
  <si>
    <t>977131110</t>
  </si>
  <si>
    <t>Vrty příklepovými vrtáky do cihelného zdiva nebo prostého betonu průměru do 16 mm</t>
  </si>
  <si>
    <t>-490321946</t>
  </si>
  <si>
    <t xml:space="preserve">Poznámka k souboru cen:_x000d_
1. V cenách jsou započteny i náklady na rozměření, vrtání vrtacím kladivem a opotřebení příklepových vrtáků. </t>
  </si>
  <si>
    <t>36*0,5</t>
  </si>
  <si>
    <t>469670046</t>
  </si>
  <si>
    <t>87226336</t>
  </si>
  <si>
    <t>26,8*1,05</t>
  </si>
  <si>
    <t>28,14*1,1 'Přepočtené koeficientem množství</t>
  </si>
  <si>
    <t>514,806*1,05 'Přepočtené koeficientem množství</t>
  </si>
  <si>
    <t>61,757</t>
  </si>
  <si>
    <t>659448623</t>
  </si>
  <si>
    <t>23</t>
  </si>
  <si>
    <t>SO-08-05.2 - VRN - Podchod v km 481,486 - Hrobce</t>
  </si>
  <si>
    <t>SO-09 - Oleško</t>
  </si>
  <si>
    <t>SO-09-03 - ST ÚNL</t>
  </si>
  <si>
    <t>SO-09-03-01 - Zábradlí Oleško</t>
  </si>
  <si>
    <t>1913945746</t>
  </si>
  <si>
    <t>2125855812</t>
  </si>
  <si>
    <t>1814747201</t>
  </si>
  <si>
    <t>194</t>
  </si>
  <si>
    <t>1263104252</t>
  </si>
  <si>
    <t>-1387988660</t>
  </si>
  <si>
    <t>1675172623</t>
  </si>
  <si>
    <t>881344812</t>
  </si>
  <si>
    <t>396236850</t>
  </si>
  <si>
    <t>-214440786</t>
  </si>
  <si>
    <t>91336770</t>
  </si>
  <si>
    <t>-539597831</t>
  </si>
  <si>
    <t>-676730883</t>
  </si>
  <si>
    <t>SO-09-03-02 - VRN</t>
  </si>
  <si>
    <t>SO-10 - Hrdly</t>
  </si>
  <si>
    <t>SO-10-03 - ST ÚNL</t>
  </si>
  <si>
    <t>SO-10-03-01 - Zábradlí Hrdly</t>
  </si>
  <si>
    <t>113011283</t>
  </si>
  <si>
    <t>-1576215428</t>
  </si>
  <si>
    <t>-1538336739</t>
  </si>
  <si>
    <t>59</t>
  </si>
  <si>
    <t>-1780957255</t>
  </si>
  <si>
    <t>-973007938</t>
  </si>
  <si>
    <t>1604839449</t>
  </si>
  <si>
    <t>0,05</t>
  </si>
  <si>
    <t>-1137245717</t>
  </si>
  <si>
    <t>-1154666371</t>
  </si>
  <si>
    <t>1897383383</t>
  </si>
  <si>
    <t>299121459</t>
  </si>
  <si>
    <t>-1315095352</t>
  </si>
  <si>
    <t>-2013888821</t>
  </si>
  <si>
    <t>SO-11 - Bohušovice nad Ohří</t>
  </si>
  <si>
    <t>SO-11-04 - SEE</t>
  </si>
  <si>
    <t>SO-11-04.1 - elektroinstalace</t>
  </si>
  <si>
    <t>-560916867</t>
  </si>
  <si>
    <t>-1233665086</t>
  </si>
  <si>
    <t>-1852557933</t>
  </si>
  <si>
    <t>-933274638</t>
  </si>
  <si>
    <t>735458015</t>
  </si>
  <si>
    <t>-229725787</t>
  </si>
  <si>
    <t>-659989586</t>
  </si>
  <si>
    <t>1917359051</t>
  </si>
  <si>
    <t>-1583864161</t>
  </si>
  <si>
    <t>1833890579</t>
  </si>
  <si>
    <t>1285475647</t>
  </si>
  <si>
    <t>-625199938</t>
  </si>
  <si>
    <t>1449637842</t>
  </si>
  <si>
    <t>-1334474594</t>
  </si>
  <si>
    <t>1141922971</t>
  </si>
  <si>
    <t>-554467176</t>
  </si>
  <si>
    <t>SO-11-04.2 - VRN</t>
  </si>
  <si>
    <t>-1653369230</t>
  </si>
  <si>
    <t>SO-11-05 - SMT</t>
  </si>
  <si>
    <t xml:space="preserve">SO-11-05.1 - km 488,353 - Bohušovice nad Ohří </t>
  </si>
  <si>
    <t>456,490-80,200</t>
  </si>
  <si>
    <t>Nátěr mostních betonových konstrukcí akrylátový na siloxanové a plasticko-elastické bázi 1x podkladní +2x ochranný OS-D II (OS 5a)</t>
  </si>
  <si>
    <t>(2*PI*0,03*0,03+2*PI*0,03*151,6)</t>
  </si>
  <si>
    <t>Lešení pomocné pracovní pro objekty pozemních staveb pro zatížení do 150 kg/m2, o výšce lešeňové podlahy přes 1,9 do 3,5 m</t>
  </si>
  <si>
    <t>22,3+25</t>
  </si>
  <si>
    <t>1302218331</t>
  </si>
  <si>
    <t>-2026753487</t>
  </si>
  <si>
    <t>Montáž obkladů vnitřních stěn z obkladaček a dekorů (listel) pórovinových lepených flexibilním lepidlem z obkladaček pravoúhlých do 22 ks/m2</t>
  </si>
  <si>
    <t xml:space="preserve">dlaždice keramické slinuté neglazované mrazuvzdorné  9,8 x 9,8 x 0,9 cm</t>
  </si>
  <si>
    <t>9,2*1,05</t>
  </si>
  <si>
    <t>9,66*1,1 'Přepočtené koeficientem množství</t>
  </si>
  <si>
    <t>Demontáž obkladů z dlaždic keramických lepených</t>
  </si>
  <si>
    <t>Ostatní prvky ostatní práce penetrace podkladu</t>
  </si>
  <si>
    <t xml:space="preserve">Poznámka k souboru cen:_x000d_
1. Množství měrných jednotek u ceny -5185 se stanoví podle počtu řezaných obkladaček, nezávisle na jejich velikosti. 2. Položkou -5185 lze ocenit provádění více řezů na jednom kusu obkladu. </t>
  </si>
  <si>
    <t>259,71*1,05 'Přepočtené koeficientem množství</t>
  </si>
  <si>
    <t>28,582</t>
  </si>
  <si>
    <t>Očištění omítek odstraňovačem graffiti odstraňovačem graffiti, povrchů neošetřených ochrannými nátěry hladkých omítek hladkých, zrnitých tenkovrstvých nebo štukových stupně členitosti 1 a 2</t>
  </si>
  <si>
    <t>385493311</t>
  </si>
  <si>
    <t>Omytí podkladu v místnostech výšky do 3,80 m</t>
  </si>
  <si>
    <t xml:space="preserve">SO-11-05.2 - VRN - Podchod v km 488,353 - Bohušovice nad Ohří  </t>
  </si>
  <si>
    <t>SO-12 - Nové Kopisty</t>
  </si>
  <si>
    <t>SO-12-03 - ST ÚNL</t>
  </si>
  <si>
    <t>SO-12-03-01 - Zábradlí Nové Kopisty</t>
  </si>
  <si>
    <t>394707066</t>
  </si>
  <si>
    <t>904117916</t>
  </si>
  <si>
    <t>1631059011</t>
  </si>
  <si>
    <t>193</t>
  </si>
  <si>
    <t>-1639329404</t>
  </si>
  <si>
    <t>-670045502</t>
  </si>
  <si>
    <t>-1059244839</t>
  </si>
  <si>
    <t>577690993</t>
  </si>
  <si>
    <t>-1930370515</t>
  </si>
  <si>
    <t>1961310117</t>
  </si>
  <si>
    <t>-2107479623</t>
  </si>
  <si>
    <t>1566242692</t>
  </si>
  <si>
    <t>1302059634</t>
  </si>
  <si>
    <t>SO 12-03-02 - VRN</t>
  </si>
  <si>
    <t>SO-13 - Lukavec</t>
  </si>
  <si>
    <t>SO-13-03 - ST ÚNL</t>
  </si>
  <si>
    <t>SO-13-03-01 - Zábradlí Lukavec</t>
  </si>
  <si>
    <t>1526623682</t>
  </si>
  <si>
    <t>1800982154</t>
  </si>
  <si>
    <t>1135461555</t>
  </si>
  <si>
    <t>-1365705191</t>
  </si>
  <si>
    <t>1993685828</t>
  </si>
  <si>
    <t>463720168</t>
  </si>
  <si>
    <t>1054504977</t>
  </si>
  <si>
    <t>-1862466976</t>
  </si>
  <si>
    <t>-1878051711</t>
  </si>
  <si>
    <t>542672449</t>
  </si>
  <si>
    <t>-1798626879</t>
  </si>
  <si>
    <t>688664953</t>
  </si>
  <si>
    <t>SO-13-03-02 - VRN</t>
  </si>
  <si>
    <t>SO-17 - Prackovice nad Labem</t>
  </si>
  <si>
    <t>SO-17-04 - SEE</t>
  </si>
  <si>
    <t>SO-17-04.1 - elektroinstalace</t>
  </si>
  <si>
    <t>-1589591071</t>
  </si>
  <si>
    <t>1851436484</t>
  </si>
  <si>
    <t>-951910526</t>
  </si>
  <si>
    <t>-1745095478</t>
  </si>
  <si>
    <t>-1777009623</t>
  </si>
  <si>
    <t>-665271595</t>
  </si>
  <si>
    <t>-412622650</t>
  </si>
  <si>
    <t>1782113710</t>
  </si>
  <si>
    <t>198320433</t>
  </si>
  <si>
    <t>-869545644</t>
  </si>
  <si>
    <t>821172538</t>
  </si>
  <si>
    <t>1851910761</t>
  </si>
  <si>
    <t>SO-17-04.2 - VRN</t>
  </si>
  <si>
    <t>-135477437</t>
  </si>
  <si>
    <t>SO-17-05 - SMT</t>
  </si>
  <si>
    <t>SO-17-05.1 - km 503,880 - Prackovice n.L.</t>
  </si>
  <si>
    <t>290,893-80,755</t>
  </si>
  <si>
    <t>(2*PI*0,03*0,03+2*PI*0,03*38)</t>
  </si>
  <si>
    <t>22,11+25</t>
  </si>
  <si>
    <t>-1822350440</t>
  </si>
  <si>
    <t>-738698643</t>
  </si>
  <si>
    <t>14,8*1,05</t>
  </si>
  <si>
    <t>15,54*1,1 'Přepočtené koeficientem množství</t>
  </si>
  <si>
    <t>110,204*1,05 'Přepočtené koeficientem množství</t>
  </si>
  <si>
    <t>7,168</t>
  </si>
  <si>
    <t>9295539</t>
  </si>
  <si>
    <t>SO-17-05.2 - VRN - Podchod v km 503,880- Prackovice n.L.</t>
  </si>
  <si>
    <t>SO-18 - Dolní Zálezly</t>
  </si>
  <si>
    <t>SO-18-05 - SMT</t>
  </si>
  <si>
    <t>SO-18-05.1 - Oprava lávky v km 507,476</t>
  </si>
  <si>
    <t xml:space="preserve">    1 - Zemní práce</t>
  </si>
  <si>
    <t xml:space="preserve">    9 - Ostatní konstrukce a práce-bourání</t>
  </si>
  <si>
    <t xml:space="preserve">    767 - Konstrukce zámečnické</t>
  </si>
  <si>
    <t>Zemní práce</t>
  </si>
  <si>
    <t>122212501</t>
  </si>
  <si>
    <t>Odkopávky a prokopávky pro spodní stavbu železnic ručně objemu do 10 m3 s přemístěním výkopku v příčných profilech do 15 m nebo s naložením na dopravní prostředek v horninách tř. 3 soudržných</t>
  </si>
  <si>
    <t>m3</t>
  </si>
  <si>
    <t>-987932195</t>
  </si>
  <si>
    <t xml:space="preserve">Poznámka k souboru cen:_x000d_
1. Ceny lze použít i pro vykopávky: a) příkopů pro železnice a to i tehdy, jsou-li vykopávky těchto příkopů samostatným objektem; b) v zemnících na suchu, jestliže tyto vykopávky souvisejí územně s odkopávkami nebo prokopávkami pro spodní stavbu železnic; c) při zahlubování železnice při mimoúrovňovém křížení a pro vykopávky pod mosty vybudovanými v předstihu, pokud vzdálenost vnějších hran mostu, měřená ve svislé rovině proložená podélnou osou procházející železnice, nepřesahuje 15 m. Je-li tato vzdálenost větší, oceňují se náklady na vykopávky pod mostem cenami do 100 m3 pro jakýkoliv objem vykopávky; d) sejmutí podorničí. 2. Odkopávky a prokopávky pro spodní stavbu železnic v roubených prostorech se oceňují podle čl. 3116 Všeobecných podmínek tohoto katalogu. 3. Je-li při odkopávce nebo prokopávce pro spodní stavbu železnic mezi výkopištěm a násypištěm v příčném profilu dopravní nebo jiný pruh, na němž podle projektu nemá být zemními pracemi rušen provoz, nepovažuje se vodorovné přemístění výkopku z výkopiště za vodorovné přemístění výkopku v příčném profilu, ať je šířka pláně spodku jakákoliv. Toto vodorovné přemístění se oceňuje podle čl. 3162 Všeobecných podmínek tohoto katalogu. </t>
  </si>
  <si>
    <t>4,0*4,0*0,3</t>
  </si>
  <si>
    <t>162701105</t>
  </si>
  <si>
    <t xml:space="preserve">Vodorovné přemístění výkopku nebo sypaniny po suchu  na obvyklém dopravním prostředku, bez naložení výkopku, avšak se složením bez rozhrnutí z horniny tř. 1 až 4 na vzdálenost přes 9 000 do 10 000 m</t>
  </si>
  <si>
    <t>1456086300</t>
  </si>
  <si>
    <t xml:space="preserve">Poznámka k souboru cen:_x000d_
1. Ceny nelze použít, předepisuje-li projekt přemístit výkopek na místo nepřístupné obvyklým dopravním prostředkům; toto přemístění se oceňuje individuálně. 2. V cenách jsou započteny i náhrady za jízdu loženého vozidla v terénu ve výkopišti nebo na násypišti. 3. V cenách nejsou započteny náklady na rozhrnutí výkopku na násypišti; toto rozhrnutí se oceňuje cenami souboru cen 171 . 0- . . Uložení sypaniny do násypů a 171 20-1201 Uložení sypaniny na skládky. 4. Je-li na dopravní dráze pro vodorovné přemístění nějaká překážka, pro kterou je nutno překládat výkopek z jednoho obvyklého dopravního prostředku na jiný obvyklý dopravní prostředek, oceňuje se toto lomené vodorovné přemístění výkopku v každém úseku samostatně příslušnou cenou tohoto souboru cen a překládání výkopku cenami souboru cen 167 10-3 . Nakládání neulehlého výkopku z hromad s ohledem na ustanovení pozn. číslo 5. 5. Přemísťuje-li se výkopek z dočasných skládek vzdálených do 50 m, neoceňuje se nakládání výkopku, i když se provádí. Toto ustanovení neplatí, vylučuje-li projekt použití dozeru. 6. V cenách vodorovného přemístění sypaniny nejsou započteny náklady na dodávku materiálu, tyto se oceňují ve specifikaci. </t>
  </si>
  <si>
    <t>162701109</t>
  </si>
  <si>
    <t xml:space="preserve">Vodorovné přemístění výkopku nebo sypaniny po suchu  na obvyklém dopravním prostředku, bez naložení výkopku, avšak se složením bez rozhrnutí z horniny tř. 1 až 4 na vzdálenost Příplatek k ceně za každých dalších i započatých 1 000 m</t>
  </si>
  <si>
    <t>-108226330</t>
  </si>
  <si>
    <t>4,8*10</t>
  </si>
  <si>
    <t>171201211</t>
  </si>
  <si>
    <t>Poplatek za uložení stavebního odpadu na skládce (skládkovné) zeminy a kameniva zatříděného do Katalogu odpadů pod kódem 170 504</t>
  </si>
  <si>
    <t>1076603633</t>
  </si>
  <si>
    <t xml:space="preserve">Poznámka k souboru cen:_x000d_
1. Ceny uvedené v souboru cen lze po dohodě upravit podle místních podmínek. </t>
  </si>
  <si>
    <t>4,8*1,8</t>
  </si>
  <si>
    <t>181111111</t>
  </si>
  <si>
    <t>Plošná úprava terénu v zemině tř. 1 až 4 s urovnáním povrchu bez doplnění ornice souvislé plochy do 500 m2 při nerovnostech terénu přes 50 do 100 mm v rovině nebo na svahu do 1:5</t>
  </si>
  <si>
    <t>1292926258</t>
  </si>
  <si>
    <t xml:space="preserve">Poznámka k souboru cen:_x000d_
1. Ceny jsou určeny pro vyrovnání nerovností neupraveného rostlého nebo ulehlého terénu. 2. Ceny lze použít pro vyrovnání terénu při zakládání trávníku. 3. V cenách nejsou započteny náklady na hutnění, tyto náklady se oceňují cenami souboru cen 215 90-1.. Zhutnění podloží pod násypy z rostlé horniny tř. 1 až 4 katalogu 800-1 Zemní práce. 4. V cenách o sklonu svahu přes 1:1 jsou uvažovány podmínky pro svahy běžně schůdné; bez použití lezeckých technik. V případě použití lezeckých technik se tyto náklady oceňují individuálně. </t>
  </si>
  <si>
    <t>4,0*4,0</t>
  </si>
  <si>
    <t>274311125</t>
  </si>
  <si>
    <t>Základové konstrukce z betonu prostého pasy, prahy, věnce a ostruhy ve výkopu nebo na hlavách pilot C 16/20</t>
  </si>
  <si>
    <t>-214084646</t>
  </si>
  <si>
    <t xml:space="preserve">Poznámka k souboru cen:_x000d_
1. V cenách jsou započteny i náklady na: a) kontrolu bednění před betonáží, vlastní betonáž zejména čerpadlem betonu, rozhrnutí a hutnění betonu požadované konzistence, uhlazení horního povrchu základu s případnou technologickou přestávkou nutnou pro vytvoření založení dříku opěry nebo pilíře, b) ošetření a ochranu čerstvě uloženého betonu. 2. V cenách nejsou započteny náklady na: a) zhutnění podkladní vrstvy nebo vyčištění základové spáry u plošného založení, b) zhotovení vrtací šablony pilot nebo odbourání hlav pilot u základu založeného na pilotách. </t>
  </si>
  <si>
    <t>Poznámka k položce:
Při vstupu na lávku zalít betonem (původně rošt)</t>
  </si>
  <si>
    <t>1,25*0,17*0,15</t>
  </si>
  <si>
    <t>421953211</t>
  </si>
  <si>
    <t>Dřevěné mostní podlahy z fošen a hranolů dočasné odstranění</t>
  </si>
  <si>
    <t>-165358560</t>
  </si>
  <si>
    <t xml:space="preserve">Poznámka k souboru cen:_x000d_
1. V cenách výroby -3011 a -3311 jsou započteny náklady na vytvoření tesařské nosné konstrukce z dílců v kombinaci hranolů s fošnami a dodávku měkkého dřeva včetně spojovacího materiálu. 2. V cenách montáže -3112 a -3321 jsou započteny náklady na osazení dílců ručně a jeřábem, ukotvení do nosné konstrukce, kontrola stability podlahy případně i pro provizorní mosty, rampy a železniční mostní provizoria. 3. V cenách montáže -3112 a -3321 nejsou započteny náklady na dodávku materiálu. U vyráběných podlah jsou tyto náklady zahrnuty v ceně výroby. U montáže nakupovaných hotových podlah se jejich dodávka oceňuje ve specifikaci. 4. V cenách nejsou započteny náklady na: a) impregnaci a nátěr konstrukce, tyto se oceňují cenami katalogu 800-783 Nátěry, b) dočasné dřevěné opěry a pilíře provizorních mostů a lávek s dodávkou použitého dřeva, tyto se oceňují souborem cen 334 95- . 1 Podpěrné skruže dočasné ze dřeva, c) dočasné nosné konstrukce z ocelových nosníků, tyto se oceňují souborem cen 948 42-1 . Podpěrné konstrukce dočasné z ocelových nosníků. </t>
  </si>
  <si>
    <t>"NK lávka</t>
  </si>
  <si>
    <t>13,0*2,0</t>
  </si>
  <si>
    <t>"schodiště</t>
  </si>
  <si>
    <t>(13+13+13)*0,3*2,0</t>
  </si>
  <si>
    <t>2*1,2*2,0</t>
  </si>
  <si>
    <t>429172111</t>
  </si>
  <si>
    <t>Oprava ocelových prvků mostních konstrukcí ztužidel, sedel pro centrické uložení mostnic, stoliček, diagonál, svislic, styčníkových plechů, chodníkových konzol, podlahových nosníků, kabelových žlabů a ostatních drobných prvků výroba šroubovaných nebo svařovaných, hmotnosti do 100 kg</t>
  </si>
  <si>
    <t>kg</t>
  </si>
  <si>
    <t>-1161426448</t>
  </si>
  <si>
    <t xml:space="preserve">Poznámka k souboru cen:_x000d_
1. V cenách výroby prvků 429 17-21 jsou započteny i náklady na rozměření, nařezání, příp. spojení dílů a vyvrtání otvorů. 2. V cenách výroby prvků 429 17-21 nejsou započteny náklady na dodávku materiálu prvků a spojovacího materiálu; tyto náklady se oceňují jako specifikace u cen montáže. 3. V cenách montáže prvků 429 17-22 jsou započteny i náklady na zdvihací zařízení při osazení prvku do mostní konstrukce. 4. V cenách montáže prvků 429 17-22 nejsou započteny náklady na: a) dodávku kotevního materiálu; tyto náklady se oceňují ve specifikaci, b) u vyráběných prvků na dodávku materiálu prvků a spojovacího materiálu; tyto náklady se oceňují ve specifikaci, c) u nakupovaných prvků na dodávku hotových nakupovaných výrobků; tyto náklady se oceňují ve specifikaci. 5. Demontáž prvků se oceňuje cenami souboru cen 963 07-11 části B01 tohoto katalogu. </t>
  </si>
  <si>
    <t>"NK - lávka</t>
  </si>
  <si>
    <t>"podélníky I 120</t>
  </si>
  <si>
    <t>4*13,0*11,10</t>
  </si>
  <si>
    <t>výroba několika příčníků (odhad 3 ks):</t>
  </si>
  <si>
    <t>3*2,0*11,10</t>
  </si>
  <si>
    <t>výroba několika prutů podélného ztužení (odhad 6 ks):</t>
  </si>
  <si>
    <t>6*2,7*6,4</t>
  </si>
  <si>
    <t>výroba několika vodorovných styčníkových plechů (odhad 8 ks):</t>
  </si>
  <si>
    <t>8*0,09*0,115*62,8</t>
  </si>
  <si>
    <t>výroba několika svislých styčníkových plechů (odhad 8 ks):</t>
  </si>
  <si>
    <t>8*0,125*0,130*78,5</t>
  </si>
  <si>
    <t>výroba několika svislých styčníkových plechů (odhad 6 ks) u příčníků:</t>
  </si>
  <si>
    <t>6*0,165*0,270*94,2</t>
  </si>
  <si>
    <t>130107140</t>
  </si>
  <si>
    <t>ocel profilová IPN 120 jakost 11 375</t>
  </si>
  <si>
    <t>1345478123</t>
  </si>
  <si>
    <t>Poznámka k položce:
Hmotnost: 11,10 kg/m</t>
  </si>
  <si>
    <t>pro podélníky:</t>
  </si>
  <si>
    <t>4*13,0*11,10/1000</t>
  </si>
  <si>
    <t>pro výměnu několika příčníků (odhad 3 ks):</t>
  </si>
  <si>
    <t>3*2,0*11,10/1000</t>
  </si>
  <si>
    <t>13010428</t>
  </si>
  <si>
    <t>úhelník ocelový rovnostranný jakost 11 375 70x70x6mm</t>
  </si>
  <si>
    <t>-1554226357</t>
  </si>
  <si>
    <t>Poznámka k položce:
Hmotnost: 6,40 kg/m</t>
  </si>
  <si>
    <t>pro výměnu několika prutů podélného ztužení (odhad 6 ks):</t>
  </si>
  <si>
    <t>6*2,7*6,4/1000</t>
  </si>
  <si>
    <t>13611R01</t>
  </si>
  <si>
    <t>plech ocelový hladký jakost S 235 JR tl 8mm tabule</t>
  </si>
  <si>
    <t>1225220455</t>
  </si>
  <si>
    <t>Poznámka k položce:
Hmotnost 62,8 kg/m2</t>
  </si>
  <si>
    <t>pro výměnu několika vodorovných styčníkových plechů (odhad 8 ks):</t>
  </si>
  <si>
    <t>8*0,09*0,115*62,8/1000</t>
  </si>
  <si>
    <t>13611228</t>
  </si>
  <si>
    <t>plech ocelový hladký jakost S 235 JR tl 10mm tabule</t>
  </si>
  <si>
    <t>-75741183</t>
  </si>
  <si>
    <t>Poznámka k položce:
Hmotnost 160 kg/kus, 78,5 kg/m2</t>
  </si>
  <si>
    <t>pro výměnu několika svislých styčníkových plechů (odhad 8 ks):</t>
  </si>
  <si>
    <t>8*0,125*0,130*78,5/1000</t>
  </si>
  <si>
    <t>13611232</t>
  </si>
  <si>
    <t>plech ocelový hladký jakost S 235 JR tl 12mm tabule</t>
  </si>
  <si>
    <t>-571862349</t>
  </si>
  <si>
    <t>Poznámka k položce:
Hmotnost 432 kg/kus, 94,2 kg/m2</t>
  </si>
  <si>
    <t>pro výměnu několika svislých styčníkových plechů (odhad 6 ks) u příčníků:</t>
  </si>
  <si>
    <t>6*0,165*0,270*94,2/1000</t>
  </si>
  <si>
    <t>429172211</t>
  </si>
  <si>
    <t>Oprava ocelových prvků mostních konstrukcí ztužidel, sedel pro centrické uložení mostnic, stoliček, diagonál, svislic, styčníkových plechů, chodníkových konzol, podlahových nosníků, kabelových žlabů a ostatních drobných prvků montáž šroubovaných nebo svařovaných, hmotnosti do 100 kg</t>
  </si>
  <si>
    <t>55044344</t>
  </si>
  <si>
    <t>montáž několika příčníků (odhad 3 ks):</t>
  </si>
  <si>
    <t>montáž několika prutů podélného ztužení (odhad 6 ks):</t>
  </si>
  <si>
    <t>montáž několika vodorovných styčníkových plechů (odhad 8 ks):</t>
  </si>
  <si>
    <t>montáž několika svislých styčníkových plechů (odhad 8 ks):</t>
  </si>
  <si>
    <t>montáž několika svislých styčníkových plechů (odhad 6 ks) u příčníků:</t>
  </si>
  <si>
    <t>628613223</t>
  </si>
  <si>
    <t>Protikorozní ochrana ocelových mostních konstrukcí včetně otryskání povrchu základní a podkladní epoxidový a vrchní polyuretanový nátěr bez metalizace III. třídy</t>
  </si>
  <si>
    <t>-1496279379</t>
  </si>
  <si>
    <t xml:space="preserve">Poznámka k souboru cen:_x000d_
1. V cenách jsou započteny i náklady na dodávku písku při tryskání. 2. V cenách -3231 až - 3234 nejsou započteny náklady na dodávku zinku pro žárové stříkání; tyto náklady se oceňují ve specifikaci. Orientační spotřeba zinku: a) tř. I - 2,200 kg/m2, b) tř. II - 1,872 kg/m2, c) tř. III - 1,517 kg/m2, d) tř. IV - 1,284 kg/m2. 3. Rozdělení ocelových konstrukcí do tříd je uvedeno v příloze č. 3 Všeobecných podmínek katalogu 800-789 Povrchové úpravy ocelových konstrukcí a technologických zařízení. </t>
  </si>
  <si>
    <t xml:space="preserve">Poznámka k položce:
PKO schváleného typu bez metalizace. Včetně odklizení křemičitého písku.
</t>
  </si>
  <si>
    <t>"ramena schodiště</t>
  </si>
  <si>
    <t>31,13+34,80+35,30+4,82</t>
  </si>
  <si>
    <t>"podpěry</t>
  </si>
  <si>
    <t>12,29+5,49+3,51</t>
  </si>
  <si>
    <t>89,67+0,45</t>
  </si>
  <si>
    <t>13,0*4*0,439</t>
  </si>
  <si>
    <t>"ochranný plech</t>
  </si>
  <si>
    <t>53,2</t>
  </si>
  <si>
    <t>Ostatní konstrukce a práce-bourání</t>
  </si>
  <si>
    <t>0308R0001</t>
  </si>
  <si>
    <t xml:space="preserve">Ekologická ochrana při provádění oprav (zaplachtování apod) montáž + demontáž </t>
  </si>
  <si>
    <t>-1401742583</t>
  </si>
  <si>
    <t xml:space="preserve">Poznámka k položce:
Pod, nad a vedle konstrukce lávky (využít k upevnění lešení), včetně zajištění potřebného materiálu (využití ochrany i jako zateplení prostoru u konstrukce lávky)
</t>
  </si>
  <si>
    <t>"zakrytí NK</t>
  </si>
  <si>
    <t>4,5*13,0*2</t>
  </si>
  <si>
    <t>2,0*13,0*2</t>
  </si>
  <si>
    <t>"zakrytí schodiště</t>
  </si>
  <si>
    <t>4,5*15,0*2</t>
  </si>
  <si>
    <t>2,0*15,0*2</t>
  </si>
  <si>
    <t>925942112</t>
  </si>
  <si>
    <t xml:space="preserve">Montáž snímatelných ochranných protidotykových zábran s rámem a výplní  z nerezového plechu</t>
  </si>
  <si>
    <t>-61729531</t>
  </si>
  <si>
    <t xml:space="preserve">Poznámka k souboru cen:_x000d_
1. V cenách nejsou započteny náklady na zábrany včetně rámů s výplní a spojovací materiál, tyto se oceňují ve specifikaci. 2. Rámy s výplní u ceny -2112 jsou upevněny pod nosnou konstrukci, u ceny -2122 jsou upevněny na vnějším zábradlí mostu podle drážního vzorového listu ČD. </t>
  </si>
  <si>
    <t>2,8*5,46</t>
  </si>
  <si>
    <t>154841410</t>
  </si>
  <si>
    <t>plech trapézový povrchová úprava aluzink 60/235 tl 0,88mm</t>
  </si>
  <si>
    <t>394635215</t>
  </si>
  <si>
    <t>938905311</t>
  </si>
  <si>
    <t>Údržba ocelových konstrukcí údržba ložisek očistění, nátěr, namazání</t>
  </si>
  <si>
    <t>-1270200900</t>
  </si>
  <si>
    <t xml:space="preserve">Poznámka k souboru cen:_x000d_
1. V cenách 938 90-51 výměna nýtu jsou započteny i náklady na dodávku nýtu nebo trhacího šroubu. 2. V cenách 938 90-52 úpravy ukončení pojistných úhelníků jsou započteny i náklady na povolení a demontáž úhelníků, natvarování, seříznutí, vyvrtání nových a zavaření původních otvorů, nátěr a montáž nového provedení úhelníku. </t>
  </si>
  <si>
    <t>946211131</t>
  </si>
  <si>
    <t xml:space="preserve">Montáž zavěšeného trubkového lešení na potrubních mostech nebo na mostní konstrukci  s podlahami s provozním zatížením tř. 3 přes 150 do 200 kg/m2, umístěného ve výšce do 10 m</t>
  </si>
  <si>
    <t>184983178</t>
  </si>
  <si>
    <t xml:space="preserve">Poznámka k souboru cen:_x000d_
1. Ceny lze použít pro zavěšení na mostní konstrukci betonovou i ocelovou. 2. V ceně příplatku jsou započteny i náklady na závěsný systém. 3. Množství měrných jednotek se určuje v m2 zavěšené podlahy. 4. Montáž zavěšených trubkových lešení vyšších než 30 m se oceňuje individuálně, stejně tak jako konstrukce s vyšším zatížením než 200 kg/m2. </t>
  </si>
  <si>
    <t>Poznámka k položce:
Z důvodu denních výluk včetně napětí TV pro část lávky je zde vhodné použít zavěšené lešení snadno demontovatelné (např. lešení posuvné na plošinovém vagonu, či posuvnou lávku z konstrukce lávky)</t>
  </si>
  <si>
    <t>"pod NK lávky</t>
  </si>
  <si>
    <t>4,5*(13,0-4,0)</t>
  </si>
  <si>
    <t>946211231</t>
  </si>
  <si>
    <t xml:space="preserve">Montáž zavěšeného trubkového lešení na potrubních mostech nebo na mostní konstrukci  Příplatek za první a každý další den použití lešení k ceně -1131</t>
  </si>
  <si>
    <t>-2019400473</t>
  </si>
  <si>
    <t>40,5*30</t>
  </si>
  <si>
    <t>946211831</t>
  </si>
  <si>
    <t xml:space="preserve">Demontáž zavěšeného trubkového lešení na potrubních mostech nebo na mostní konstrukci  s podlahami s provozním zatížením tř. 3 přes 150 do 200 kg/m2, umístěného ve výšce do 10 m</t>
  </si>
  <si>
    <t>-2100796324</t>
  </si>
  <si>
    <t xml:space="preserve">Poznámka k souboru cen:_x000d_
1. Ceny lze použít pro zavěšení na mostní konstrukci betonovou i ocelovou. 2. Demontáž zavěšených trubkových lešení vyšších než 30 m se oceňuje individuálně, stejně tak jako konstrukce s vyšším zatížením než 200 kg/m2. </t>
  </si>
  <si>
    <t>949411121</t>
  </si>
  <si>
    <t xml:space="preserve">Montáž schodišťových a výstupových věží z trubkového lešení  o půdorysné ploše přes 10 do 15 m2, výšky do 10 m</t>
  </si>
  <si>
    <t>718076757</t>
  </si>
  <si>
    <t xml:space="preserve">Poznámka k souboru cen:_x000d_
1. V cenách jsou započteny i náklady na kotvení lešení. 2. Množství měrných jednotek se určuje v běžných metrech výšky měřené jako vzdálenost paty krajního sloupku k úrovni nejvyšší podlahy schodišťové nebo výstupové věže. 3. Montáž věží z trubkového lešení výšky přes 40 m se oceňuje individuálně. 4. Montáž věží z trubkového lešení výšky o půdorysné ploše přes 15 m2 se oceňuje individuálně. </t>
  </si>
  <si>
    <t>5,10+5,75</t>
  </si>
  <si>
    <t>949411221</t>
  </si>
  <si>
    <t xml:space="preserve">Montáž schodišťových a výstupových věží z trubkového lešení  Příplatek za první a každý další den použití lešení k ceně -1121 nebo -1122</t>
  </si>
  <si>
    <t>-875785657</t>
  </si>
  <si>
    <t>10,850*30</t>
  </si>
  <si>
    <t>25</t>
  </si>
  <si>
    <t>949411821</t>
  </si>
  <si>
    <t xml:space="preserve">Demontáž schodišťových a výstupových věží z trubkového lešení  o půdorysné ploše přes 10 do 15 m2, výšky do 10 m</t>
  </si>
  <si>
    <t>-1054119848</t>
  </si>
  <si>
    <t xml:space="preserve">Poznámka k souboru cen:_x000d_
1. Demontáž věží z trubkového lešení výšky přes 40 m se oceňuje individuálně. 2. Demontáž věží z trubkového lešení výšky o půdorysné ploše přes 15 m2 se oceňuje individuálně. </t>
  </si>
  <si>
    <t>26</t>
  </si>
  <si>
    <t>963071111</t>
  </si>
  <si>
    <t>Demontáž ocelových prvků mostních konstrukcí ztužidel, sedel pro centrické uložení mostnic, stoliček, diagonál, svislic, styčníkových plechů, chodníkových konzol, podlahových nosníků, kabelových žlabů a ostatních drobných prvků šroubovaných nebo svařovaných, hmotnosti do 100 kg</t>
  </si>
  <si>
    <t>733347462</t>
  </si>
  <si>
    <t>Poznámka k položce:
prvky k výměně budou upřesněny po prohlídce konstrukce lávky po jejím očištění</t>
  </si>
  <si>
    <t>demontáž několika příčníků (odhad 3 ks):</t>
  </si>
  <si>
    <t>demontáž několika prutů podélného ztužení (odhad 6 ks, L 63/63/6 mm):</t>
  </si>
  <si>
    <t>6*2,7*5,72</t>
  </si>
  <si>
    <t>demontáž několika vodorovných styčníkových plechů (odhad 8 ks):</t>
  </si>
  <si>
    <t>demontáž několika svislých styčníkových plechů (odhad 8 ks):</t>
  </si>
  <si>
    <t>demontáž několika svislých styčníkových plechů (odhad 6 ks) u příčníků:</t>
  </si>
  <si>
    <t>27</t>
  </si>
  <si>
    <t>966075311</t>
  </si>
  <si>
    <t>Demontáž ochranných konstrukcí mostů štítů z plechu</t>
  </si>
  <si>
    <t>1056904237</t>
  </si>
  <si>
    <t xml:space="preserve">Poznámka k souboru cen:_x000d_
1. Ceny nelze použít pro demontáž ochranných konstrukcí rozebráním; tyto náklady se oceňují samostatně. 2. V cenách nejsou započteny náklady na vybourání zabudovaných držáků ochranných konstrukcí. </t>
  </si>
  <si>
    <t>28</t>
  </si>
  <si>
    <t>985121101</t>
  </si>
  <si>
    <t>Tryskání degradovaného betonu stěn, rubu kleneb a podlah křemičitým pískem sušeným</t>
  </si>
  <si>
    <t>1776214768</t>
  </si>
  <si>
    <t xml:space="preserve">Poznámka k souboru cen:_x000d_
1. V cenách jsou započteny i náklady na dodání vody a písku. 2. V cenách tryskání pískem jsou započteny i náklady na smetení písku na hromady nebo naložení na dopravní prostředek. 3. V cenách tryskání pískem nejsou započteny náklady na odvoz písku, které se oceňují cenami odvozu suti příslušného katalogu pro objekt, na kterém se tryskání provádí. </t>
  </si>
  <si>
    <t>"základ podpěry pod lávkou</t>
  </si>
  <si>
    <t>7,0*1,15</t>
  </si>
  <si>
    <t>2*7,0*0,1</t>
  </si>
  <si>
    <t>2*1,15*0,1</t>
  </si>
  <si>
    <t>"zádlady podpěr pod schodištěm</t>
  </si>
  <si>
    <t>2*7,0*0,65</t>
  </si>
  <si>
    <t>4*7,0*0,1</t>
  </si>
  <si>
    <t>4*0,65*0,1</t>
  </si>
  <si>
    <t>29</t>
  </si>
  <si>
    <t>985131111</t>
  </si>
  <si>
    <t>Očištění ploch stěn, rubu kleneb a podlah tlakovou vodou</t>
  </si>
  <si>
    <t>621173105</t>
  </si>
  <si>
    <t xml:space="preserve">Poznámka k souboru cen:_x000d_
1. V cenách jsou započteny i náklady na dodání všech hmot. 2. V cenách očištění ploch pískem jsou započteny i náklady smetení písku dohromady nebo naložení na dopravní prostředek. 3. V cenách očištění ploch pískem nejsou započteny náklady na odvoz písku, které se oceňují cenami odvozu suti příslušného katalogu pro objekt, na kterém se práce provádí. </t>
  </si>
  <si>
    <t>30</t>
  </si>
  <si>
    <t>985311111</t>
  </si>
  <si>
    <t>Reprofilace betonu sanačními maltami na cementové bázi ručně stěn, tloušťky do 10 mm</t>
  </si>
  <si>
    <t>-1063838163</t>
  </si>
  <si>
    <t xml:space="preserve">Poznámka k souboru cen:_x000d_
1. Ceny pro danou tloušťku jsou určeny pro nanášení sanačních malt v jakémkoliv počtu vrstev. 2. V cenách nejsou započteny náklady na: a) odstranění degradovaného betonu, které se oceňují cenami souborů cen 985 11-21 Odsekání degradovaného betonu a 985 12-1 Tryskání degradovaného betonu, b) očištění povrchu betonu, které se oceňují cenami souboru cen 985 13 Očištění ploch, c) ochranný nátěr povrchu reprofilovaného betonu, které se oceňují cenami souboru cen 985 32-4 Ochranný nátěr betonu, d) uzavírací stěrku; tyto náklady se oceňují cenami souboru cen 985 31-21 Stěrka k vyrovnání ploch reprofilovaného betonu, e) případné vyztužení reprofilovaných vrstev svařovanými sítěmi, které se oceňují cenami souboru cen 985 56-2 Výztuž stříkaného betonu ze svařovaných sítí. </t>
  </si>
  <si>
    <t>31</t>
  </si>
  <si>
    <t>985323111</t>
  </si>
  <si>
    <t>Spojovací můstek reprofilovaného betonu na cementové bázi, tloušťky 1 mm</t>
  </si>
  <si>
    <t>-1124227601</t>
  </si>
  <si>
    <t>985324211</t>
  </si>
  <si>
    <t>Ochranný nátěr betonu akrylátový dvojnásobný s impregnací (OS-B)</t>
  </si>
  <si>
    <t>1294128058</t>
  </si>
  <si>
    <t>33</t>
  </si>
  <si>
    <t>997013841</t>
  </si>
  <si>
    <t>Poplatek za uložení stavebního odpadu na skládce (skládkovné) odpadního materiálu po otryskávání bez obsahu nebezpečných látek zatříděného do Katalogu odpadů pod kódem 120 117</t>
  </si>
  <si>
    <t>-1863829627</t>
  </si>
  <si>
    <t xml:space="preserve">Poznámka k souboru cen:_x000d_
1. Ceny uvedené v souboru cen je doporučeno upravit podle aktuálních cen místně příslušné skládky odpadů. 2. Uložení odpadů neuvedených v souboru cen se oceňuje individuálně. 3. V cenách je započítán poplatek za ukládaní odpadu dle zákona 185/2001 Sb. 4. Případné drcení stavebního odpadu lze ocenit souborem cen 997 00-60 Drcení stavebního odpadu z katalogu 800-6 Demolice objektů. </t>
  </si>
  <si>
    <t>22,012+2,839</t>
  </si>
  <si>
    <t>34</t>
  </si>
  <si>
    <t>997211111</t>
  </si>
  <si>
    <t xml:space="preserve">Svislá doprava suti nebo vybouraných hmot  s naložením do dopravního zařízení a s vyprázdněním dopravního zařízení na hromadu nebo do dopravního prostředku suti na výšku do 3,5 m</t>
  </si>
  <si>
    <t>866129539</t>
  </si>
  <si>
    <t xml:space="preserve">Poznámka k souboru cen:_x000d_
1. Shazuje-li se suť z jakékoliv výšky na místo, kde zůstane ležet, aniž se s ní dále manipuluje, oceňuje se její svislá doprava pouze cenou 1111. 2. Výška svislé dopravy je svislá vzdálenost mezi místem nakládání do zařízení pro svislou dopravu a místem, kde se toto zařízení vyprazdňuje. </t>
  </si>
  <si>
    <t>35</t>
  </si>
  <si>
    <t>997211119</t>
  </si>
  <si>
    <t xml:space="preserve">Svislá doprava suti nebo vybouraných hmot  s naložením do dopravního zařízení a s vyprázdněním dopravního zařízení na hromadu nebo do dopravního prostředku suti na výšku Příplatek k ceně za každých dalších i započatých 3,5 m výšky přes 3,5 m</t>
  </si>
  <si>
    <t>386693629</t>
  </si>
  <si>
    <t>36</t>
  </si>
  <si>
    <t xml:space="preserve">Vodorovná doprava suti nebo vybouraných hmot  suti se složením a hrubým urovnáním, na vzdálenost do 1 km</t>
  </si>
  <si>
    <t>2028183590</t>
  </si>
  <si>
    <t xml:space="preserve">Poznámka k souboru cen:_x000d_
1. Ceny nelze použít pro vodorovnou dopravu po železnici, po vodě nebo neobvyklými dopravními prostředky. 2. Je-li na dopravní dráze pro vodorovnou dopravu překážka, pro kterou je nutné překládat suť nebo vybourané hmoty z jednoho obvyklého dopravního prostředku na jiný, oceňuje se tato lomená doprava v každém úseku samostatně. </t>
  </si>
  <si>
    <t>37</t>
  </si>
  <si>
    <t xml:space="preserve">Vodorovná doprava suti nebo vybouraných hmot  suti se složením a hrubým urovnáním, na vzdálenost Příplatek k ceně za každý další i započatý 1 km přes 1 km</t>
  </si>
  <si>
    <t>2020091992</t>
  </si>
  <si>
    <t>Poznámka k položce:
demontovaný a dále nevyužitý ocel. materiál do kovošrotu (výzisk OŘ Ústí nad Labem)</t>
  </si>
  <si>
    <t>25,968*19</t>
  </si>
  <si>
    <t>38</t>
  </si>
  <si>
    <t xml:space="preserve">Nakládání suti nebo vybouraných hmot  na dopravní prostředky pro vodorovnou dopravu suti</t>
  </si>
  <si>
    <t>-1657508485</t>
  </si>
  <si>
    <t>39</t>
  </si>
  <si>
    <t>1399671616</t>
  </si>
  <si>
    <t>Poznámka k položce:
Dobrý přístup zleva trati</t>
  </si>
  <si>
    <t>767</t>
  </si>
  <si>
    <t>Konstrukce zámečnické</t>
  </si>
  <si>
    <t>40</t>
  </si>
  <si>
    <t>767590R01</t>
  </si>
  <si>
    <t>Montáž kompozitního podlahového roštu šroubovaného</t>
  </si>
  <si>
    <t>618829599</t>
  </si>
  <si>
    <t>41</t>
  </si>
  <si>
    <t>553470R01</t>
  </si>
  <si>
    <t>Kompozitní plný kryt, šedý - SUPER SAND protiskluz, oboustraně zakrytý včetně řezání a potřebného spojovacího materiálu (šrouby, úchatky, podložky, tvrdidla, laku)</t>
  </si>
  <si>
    <t>-669644855</t>
  </si>
  <si>
    <t>42</t>
  </si>
  <si>
    <t>553470R02</t>
  </si>
  <si>
    <t>Kompozitní rošt Micromesh 8x8mm, šedý SUPER SAND protiskluz včetně řezání a potřebného spojovacího materiálu (šrouby, úchatky, podložky, tvrdidla, laku)</t>
  </si>
  <si>
    <t>-1779518993</t>
  </si>
  <si>
    <t>43</t>
  </si>
  <si>
    <t>553470R03</t>
  </si>
  <si>
    <t>Kompozitní rošt Micromesh 8x8mm, žlutý SUPER SAND protiskluz včetně řezání a potřebného spojovacího materiálu (šrouby, úchatky, podložky, tvrdidla, laku)</t>
  </si>
  <si>
    <t>1209422618</t>
  </si>
  <si>
    <t xml:space="preserve">Poznámka k položce:
</t>
  </si>
  <si>
    <t>44</t>
  </si>
  <si>
    <t>998767102</t>
  </si>
  <si>
    <t xml:space="preserve">Přesun hmot pro zámečnické konstrukce  stanovený z hmotnosti přesunovaného materiálu vodorovná dopravní vzdálenost do 50 m v objektech výšky přes 6 do 12 m</t>
  </si>
  <si>
    <t>-2116273740</t>
  </si>
  <si>
    <t xml:space="preserve">Poznámka k souboru cen:_x000d_
1. Ceny pro přesun hmot stanovený z hmotnosti přesunovaného materiálu se používají tehdy, pokud je možné určit hmotnost za celý stavební díl. Do této hmotnosti se započítává i hmotnost materiálů oceňovaných ve specifikaci. 2. Pokud nelze jednoznačně stanovit hmotnost přesunovaných materiálů, lze pro výpočet přesunu hmot použít orientačně procentní sazbu. Touto sazbou se vynásobí rozpočtové náklady za celý stavební díl včetně nákladů na materiál ve specifikacích. 3. Příplatek k cenám -7181 pro přesun prováděný bez použití mechanizace, tj. za ztížených podmínek, lze použít pouze pro hmotnost materiálu, která se tímto způsobem skutečně přemísťuje. </t>
  </si>
  <si>
    <t>45</t>
  </si>
  <si>
    <t>998767192</t>
  </si>
  <si>
    <t xml:space="preserve">Přesun hmot pro zámečnické konstrukce  stanovený z hmotnosti přesunovaného materiálu Příplatek k cenám za zvětšený přesun přes vymezenou největší dopravní vzdálenost do 100 m</t>
  </si>
  <si>
    <t>-916793257</t>
  </si>
  <si>
    <t>SO-18-05.2 - VRN - Oprava lávky v km 507,476</t>
  </si>
  <si>
    <t xml:space="preserve">    VRN1 - Průzkumné, geodetické a projektové práce</t>
  </si>
  <si>
    <t>VRN1</t>
  </si>
  <si>
    <t>Průzkumné, geodetické a projektové práce</t>
  </si>
  <si>
    <t>012002000</t>
  </si>
  <si>
    <t>Hlavní tituly průvodních činností a nákladů průzkumné, geodetické a projektové práce geodetické práce</t>
  </si>
  <si>
    <t>396488020</t>
  </si>
  <si>
    <t xml:space="preserve">Poznámka k položce:
Vytyčení a ochrana inženýrských sítí včetně zajištění dohledu správce sítí při provádění stavebních prací v blízkosti sítí. </t>
  </si>
  <si>
    <t>013002000</t>
  </si>
  <si>
    <t>Hlavní tituly průvodních činností a nákladů průzkumné, geodetické a projektové práce projektové práce</t>
  </si>
  <si>
    <t>266034077</t>
  </si>
  <si>
    <t xml:space="preserve">Poznámka k položce:
Zpracování dokumentace zhotovitele (návrh roštů, schodiště), zpracování dokumentace skutečného provedení stavby - 2x (v trvalém tisku i digitálně, netřeba přes bodové pole SŽG) </t>
  </si>
  <si>
    <t>2074544092</t>
  </si>
  <si>
    <t>Poznámka k položce:
Dodávky vody a energie, příjezdové komunikace včetně příp. omezení provozu a dopravního značení, příp. pronájmy pozemků, střežení pracoviště, uvedení pozemků do původního stavu.
Dobrý přístup zleva trati</t>
  </si>
  <si>
    <t>062002000</t>
  </si>
  <si>
    <t>Hlavní tituly průvodních činností a nákladů územní vlivy ztížené dopravní podmínky</t>
  </si>
  <si>
    <t>-808673524</t>
  </si>
  <si>
    <t>Poznámka k položce:
Předpoklad 8x denní výluka 1.TK+TV
Uvolnění kolejí v nočních hodinách (při denních výlukách)</t>
  </si>
  <si>
    <t>SO-21 - Neštěmice</t>
  </si>
  <si>
    <t>SO-21-03 - ST ÚNL</t>
  </si>
  <si>
    <t>SO-21-03-01 - Zábradlí Neštěmice</t>
  </si>
  <si>
    <t>387704106</t>
  </si>
  <si>
    <t>-973110314</t>
  </si>
  <si>
    <t>-421632331</t>
  </si>
  <si>
    <t>130</t>
  </si>
  <si>
    <t>-1424773532</t>
  </si>
  <si>
    <t>-738843048</t>
  </si>
  <si>
    <t>-1681759352</t>
  </si>
  <si>
    <t>-1785111032</t>
  </si>
  <si>
    <t>-1982618017</t>
  </si>
  <si>
    <t>-1061242045</t>
  </si>
  <si>
    <t>2005091205</t>
  </si>
  <si>
    <t>1806149370</t>
  </si>
  <si>
    <t>1753593404</t>
  </si>
  <si>
    <t>SO-21-03-02 - VRN</t>
  </si>
  <si>
    <t>SO-22 - Mojžíř</t>
  </si>
  <si>
    <t>SO-22-03 - ST ÚNL</t>
  </si>
  <si>
    <t>SO-22-03-01 - Zábradlí Mojžíř</t>
  </si>
  <si>
    <t>1786232171</t>
  </si>
  <si>
    <t>-1942431028</t>
  </si>
  <si>
    <t>-292237524</t>
  </si>
  <si>
    <t>254</t>
  </si>
  <si>
    <t>-127233512</t>
  </si>
  <si>
    <t>-1735472157</t>
  </si>
  <si>
    <t>1167315744</t>
  </si>
  <si>
    <t>741202868</t>
  </si>
  <si>
    <t>1593329878</t>
  </si>
  <si>
    <t>-1248525132</t>
  </si>
  <si>
    <t>-233979517</t>
  </si>
  <si>
    <t>-1940614304</t>
  </si>
  <si>
    <t>315226836</t>
  </si>
  <si>
    <t>SO-22-03-02 - VRN</t>
  </si>
  <si>
    <t>SO-22-04 - SEE</t>
  </si>
  <si>
    <t>SO-22-04.1 - elektroinstalace</t>
  </si>
  <si>
    <t>-1651548116</t>
  </si>
  <si>
    <t>1858451396</t>
  </si>
  <si>
    <t>1591621954</t>
  </si>
  <si>
    <t>7493155510</t>
  </si>
  <si>
    <t>Montáž stožárových rozvodnic s jedním až dvěmi jistícími prvky</t>
  </si>
  <si>
    <t>-1399598609</t>
  </si>
  <si>
    <t>7493102000</t>
  </si>
  <si>
    <t>Silnoproudá zařízení Venkovní osvětlení Elektrovýzbroje stožárů a stožárové rozvodnice Elektrovýzbroj stožáru pro 1 - 2 okruhy</t>
  </si>
  <si>
    <t>-507812216</t>
  </si>
  <si>
    <t>Poznámka k položce:
svorkovnice EKM960 1261</t>
  </si>
  <si>
    <t>SO-22-04.2 - VRN</t>
  </si>
  <si>
    <t>-1358531147</t>
  </si>
  <si>
    <t>SO-23 - Neštědice</t>
  </si>
  <si>
    <t>SO-23-03 - ST ÚNL</t>
  </si>
  <si>
    <t>SO-23-03-01 - Zábradlí Neštědice</t>
  </si>
  <si>
    <t>-1392426367</t>
  </si>
  <si>
    <t>2111002049</t>
  </si>
  <si>
    <t>-1113828190</t>
  </si>
  <si>
    <t>258</t>
  </si>
  <si>
    <t>99841346</t>
  </si>
  <si>
    <t>-859083345</t>
  </si>
  <si>
    <t>1217045319</t>
  </si>
  <si>
    <t>663580363</t>
  </si>
  <si>
    <t>-512752988</t>
  </si>
  <si>
    <t>2016832776</t>
  </si>
  <si>
    <t>-875609997</t>
  </si>
  <si>
    <t>-591863263</t>
  </si>
  <si>
    <t>1853439625</t>
  </si>
  <si>
    <t>SO-23-03-02 - VRN</t>
  </si>
  <si>
    <t>SO-23-04 - SEE</t>
  </si>
  <si>
    <t>SO-23-04.1 - elektroinstalace</t>
  </si>
  <si>
    <t>977435318</t>
  </si>
  <si>
    <t>77206648</t>
  </si>
  <si>
    <t>-1294563090</t>
  </si>
  <si>
    <t>-1749196518</t>
  </si>
  <si>
    <t>-2001965624</t>
  </si>
  <si>
    <t>7493151010</t>
  </si>
  <si>
    <t>Montáž osvětlovacích stožárů včetně výstroje sklopných výšky do 12 m - včetně připojovací svorkovnice pro 2x svítidla, kabelového vedení ke svítidlům a veškerého příslušenství. Neobsahuje základovou konstrukci a montáž svítidla</t>
  </si>
  <si>
    <t>1465622591</t>
  </si>
  <si>
    <t>7493100050</t>
  </si>
  <si>
    <t>Silnoproudá zařízení Venkovní osvětlení Osvětlovací stožáry sklopné výšky od 7 do 9 m, žárově zinkovaný, vč. Výstroje,stožár nesmí mít dvířka (z důvodu neoprávněného vstupu), přístup ke svorkovnici bude možný až po sklopení stožáru, kdy se dolní část plně otevře a umožní snadný přístup ke svorkovnicím.</t>
  </si>
  <si>
    <t>-1614393014</t>
  </si>
  <si>
    <t>Poznámka k položce:
přístup ke svorkovnici bude možný až po sklopení stožáru, kdy se dolní část plně otevře a umožní snadný přístup ke svorkovnicím.</t>
  </si>
  <si>
    <t>7493100670</t>
  </si>
  <si>
    <t>Silnoproudá zařízení Venkovní osvětlení Svítidla pro železnici LED svítidlo o příkonu 56 - 100 W určené pro osvětlení venkovních prostor veřejnosti přístupných (nástupiště, přechody kolejiště) na ŽDC.</t>
  </si>
  <si>
    <t>-1005433542</t>
  </si>
  <si>
    <t>691467512</t>
  </si>
  <si>
    <t>7492751022</t>
  </si>
  <si>
    <t>Montáž ukončení kabelů nn v rozvaděči nebo na přístroji izolovaných s označením 2 - 5-ti žílových do 25 mm2 - montáž kabelové koncovky nebo záklopky včetně odizolování pláště a izolace žil kabelu, ukončení žil v rozvaděči, upevnění kabelových ok, roz. trubice, zakončení stínění apod.</t>
  </si>
  <si>
    <t>-1215645229</t>
  </si>
  <si>
    <t>7492501720</t>
  </si>
  <si>
    <t>Silnoproudé rozvody Kabely, vodiče, šňůry Cu - nn Kabel silový 2 a 3-žílový Cu, plastová izolace CYKY 3J4 (3Cx 4)</t>
  </si>
  <si>
    <t>856677630</t>
  </si>
  <si>
    <t>7491100110</t>
  </si>
  <si>
    <t>Elektroinstalační materiál, ocelové konstrukce, uzemnění Trubková vedení Ohebné elektroinstalační trubky KOPOFLEX 40 rudá</t>
  </si>
  <si>
    <t>-1443327388</t>
  </si>
  <si>
    <t>7493171012</t>
  </si>
  <si>
    <t>Demontáž osvětlovacích stožárů výšky přes 6 do 14 m - včetně veškeré elektrovýzbroje (svítidla, kabely, rozvodnice)</t>
  </si>
  <si>
    <t>1777797943</t>
  </si>
  <si>
    <t>SO-23-04.2 - zemní práce</t>
  </si>
  <si>
    <t>M - Práce a dodávky M</t>
  </si>
  <si>
    <t xml:space="preserve">    46-M - Zemní práce při extr.mont.pracích</t>
  </si>
  <si>
    <t>131203102</t>
  </si>
  <si>
    <t>Hloubení zapažených i nezapažených jam ručním nebo pneumatickým nářadím s urovnáním dna do předepsaného profilu a spádu v horninách tř. 3 nesoudržných</t>
  </si>
  <si>
    <t>913535588</t>
  </si>
  <si>
    <t>0,5*0,5*1,2*1</t>
  </si>
  <si>
    <t>132212102</t>
  </si>
  <si>
    <t>Hloubení zapažených i nezapažených rýh šířky do 600 mm ručním nebo pneumatickým nářadím s urovnáním dna do předepsaného profilu a spádu v horninách tř. 3 nesoudržných</t>
  </si>
  <si>
    <t>-1968048727</t>
  </si>
  <si>
    <t>0,8*0,35*10</t>
  </si>
  <si>
    <t>174101101</t>
  </si>
  <si>
    <t>Zásyp sypaninou z jakékoliv horniny s uložením výkopku ve vrstvách se zhutněním jam, šachet, rýh nebo kolem objektů v těchto vykopávkách</t>
  </si>
  <si>
    <t>-1510650405</t>
  </si>
  <si>
    <t>181951102</t>
  </si>
  <si>
    <t>Úprava pláně vyrovnáním výškových rozdílů v hornině tř. 1 až 4 se zhutněním</t>
  </si>
  <si>
    <t>-226014868</t>
  </si>
  <si>
    <t>275321411</t>
  </si>
  <si>
    <t>Základy z betonu železového (bez výztuže) patky z betonu bez zvýšených nároků na prostředí tř. C 20/25</t>
  </si>
  <si>
    <t>-2077991661</t>
  </si>
  <si>
    <t>Práce a dodávky M</t>
  </si>
  <si>
    <t>46-M</t>
  </si>
  <si>
    <t>Zemní práce při extr.mont.pracích</t>
  </si>
  <si>
    <t>460080112</t>
  </si>
  <si>
    <t>Základové konstrukce bourání základu včetně záhozu jámy sypaninou, zhutnění a urovnání betonového</t>
  </si>
  <si>
    <t>64</t>
  </si>
  <si>
    <t>1866301418</t>
  </si>
  <si>
    <t>1*0,5*0,5*0,2</t>
  </si>
  <si>
    <t>460520172</t>
  </si>
  <si>
    <t>Montáž trubek ochranných uložených volně do rýhy plastových ohebných, vnitřního průměru přes 32 do 50 mm</t>
  </si>
  <si>
    <t>-1120160410</t>
  </si>
  <si>
    <t>SO-23-04.3 - VRN</t>
  </si>
  <si>
    <t>012303000</t>
  </si>
  <si>
    <t>Geodetické práce po ukončení opravy</t>
  </si>
  <si>
    <t>747709809</t>
  </si>
  <si>
    <t>-291195148</t>
  </si>
  <si>
    <t>SO-24 - Povrly</t>
  </si>
  <si>
    <t>SO-24-04 - SEE</t>
  </si>
  <si>
    <t>SO-24-04.1 - elektroinstalace</t>
  </si>
  <si>
    <t>-2036734744</t>
  </si>
  <si>
    <t>-419060265</t>
  </si>
  <si>
    <t>-842954352</t>
  </si>
  <si>
    <t>SO-24-04.2 - VRN</t>
  </si>
  <si>
    <t>-915814080</t>
  </si>
  <si>
    <t>SO-24-05 - SMT</t>
  </si>
  <si>
    <t>SO-24-05.1 - km 526,423 - Povrly</t>
  </si>
  <si>
    <t>289,143-67,955</t>
  </si>
  <si>
    <t>(2*PI*0,03*0,03+2*PI*0,03*51,2)</t>
  </si>
  <si>
    <t>19,5+25</t>
  </si>
  <si>
    <t>1941444926</t>
  </si>
  <si>
    <t>-1287457605</t>
  </si>
  <si>
    <t>7,4*1,05</t>
  </si>
  <si>
    <t>7,77*1,1 'Přepočtené koeficientem množství</t>
  </si>
  <si>
    <t>115,355*1,05 'Přepočtené koeficientem množství</t>
  </si>
  <si>
    <t>1915906988</t>
  </si>
  <si>
    <t xml:space="preserve">SO-24-05.2 - VRN - Podchod v km 526,002 - Povrly    </t>
  </si>
  <si>
    <t>SO-25 - Povrly Roztoky</t>
  </si>
  <si>
    <t>SO-25-04 - SEE</t>
  </si>
  <si>
    <t>SO-25-04.1 - elektroinstalace</t>
  </si>
  <si>
    <t>-1854227690</t>
  </si>
  <si>
    <t>-461200629</t>
  </si>
  <si>
    <t>649173670</t>
  </si>
  <si>
    <t>SO-25-04.2 - VRN</t>
  </si>
  <si>
    <t>236525135</t>
  </si>
  <si>
    <t>SO-26 - Dobkovice</t>
  </si>
  <si>
    <t>SO-26-04 - SEE</t>
  </si>
  <si>
    <t>SO-26-04.1 - elektroinstalace</t>
  </si>
  <si>
    <t>226250921</t>
  </si>
  <si>
    <t>-1509354765</t>
  </si>
  <si>
    <t>222719789</t>
  </si>
  <si>
    <t>SO-26-04.2 - VRN</t>
  </si>
  <si>
    <t>883377725</t>
  </si>
  <si>
    <t>SO-26-05 - SMT</t>
  </si>
  <si>
    <t>SO-26-05.1 - km 532,686 - Dobkovice</t>
  </si>
  <si>
    <t>239,397-54,747</t>
  </si>
  <si>
    <t>(2*PI*0,03*0,03+2*PI*0,03*44)</t>
  </si>
  <si>
    <t>17,55+25</t>
  </si>
  <si>
    <t>1826215539</t>
  </si>
  <si>
    <t>1761858752</t>
  </si>
  <si>
    <t>26*1,05</t>
  </si>
  <si>
    <t>27,3*1,1 'Přepočtené koeficientem množství</t>
  </si>
  <si>
    <t>101,247*1,05 'Přepočtené koeficientem množství</t>
  </si>
  <si>
    <t>8,299</t>
  </si>
  <si>
    <t>-934297692</t>
  </si>
  <si>
    <t xml:space="preserve">SO-26-05.2 - VRN - Podchod v km 532,686 - Dobkovice    </t>
  </si>
  <si>
    <t>SO-27 - Choratice</t>
  </si>
  <si>
    <t>SO-27-04 - SEE</t>
  </si>
  <si>
    <t>SO-27-04.1 - elektroinstalace</t>
  </si>
  <si>
    <t>790130108</t>
  </si>
  <si>
    <t>1933891098</t>
  </si>
  <si>
    <t>482265998</t>
  </si>
  <si>
    <t>-572660826</t>
  </si>
  <si>
    <t>-782981051</t>
  </si>
  <si>
    <t>SO-27-04.2 - VRN</t>
  </si>
  <si>
    <t>-93453959</t>
  </si>
  <si>
    <t>SO-28 - Vilsnice</t>
  </si>
  <si>
    <t>SO-28-04 - SEE</t>
  </si>
  <si>
    <t>SO-28-04.1 - elektroinstalace</t>
  </si>
  <si>
    <t>1448397758</t>
  </si>
  <si>
    <t>-1205839833</t>
  </si>
  <si>
    <t>-1744555157</t>
  </si>
  <si>
    <t>-828885364</t>
  </si>
  <si>
    <t>-1641408668</t>
  </si>
  <si>
    <t>-1549642128</t>
  </si>
  <si>
    <t>625909400</t>
  </si>
  <si>
    <t>-1682103484</t>
  </si>
  <si>
    <t>1691967236</t>
  </si>
  <si>
    <t>-2111251391</t>
  </si>
  <si>
    <t>SO-28-04.2 - zemní práce</t>
  </si>
  <si>
    <t>354204590</t>
  </si>
  <si>
    <t>445807382</t>
  </si>
  <si>
    <t>-1438968521</t>
  </si>
  <si>
    <t>SO-28-04.3 - VRN</t>
  </si>
  <si>
    <t>-886421698</t>
  </si>
  <si>
    <t>231623483</t>
  </si>
  <si>
    <t>SO-30 - Přípeř</t>
  </si>
  <si>
    <t>SO-30-02 - SBBH</t>
  </si>
  <si>
    <t xml:space="preserve">    38 - Různé kompletní konstrukce</t>
  </si>
  <si>
    <t xml:space="preserve">    5 - Komunikace pozemní</t>
  </si>
  <si>
    <t xml:space="preserve">    VRN7 - Provozní vlivy</t>
  </si>
  <si>
    <t>113106023</t>
  </si>
  <si>
    <t>Rozebrání dlažeb při překopech komunikací pro pěší ze zámkových dlaždic plochy do 15 m2</t>
  </si>
  <si>
    <t>228567260</t>
  </si>
  <si>
    <t>120901121</t>
  </si>
  <si>
    <t>Bourání zdiva z betonu prostého neprokládaného v odkopávkách nebo prokopávkách ručně</t>
  </si>
  <si>
    <t>511203255</t>
  </si>
  <si>
    <t>122201101</t>
  </si>
  <si>
    <t>Odkopávky a prokopávky nezapažené v hornině tř. 3 objem do 100 m3</t>
  </si>
  <si>
    <t>1577964587</t>
  </si>
  <si>
    <t>167101151</t>
  </si>
  <si>
    <t>Nakládání, skládání a překládání neulehlého výkopku nebo sypaniny nakládání, množství do 100 m3, z hornin tř. 5 až 7</t>
  </si>
  <si>
    <t>-874142172</t>
  </si>
  <si>
    <t>162701155</t>
  </si>
  <si>
    <t>Vodorovné přemístění výkopku nebo sypaniny po suchu na obvyklém dopravním prostředku, bez naložení výkopku, avšak se složením bez rozhrnutí z horniny tř. 5 až 7 na vzdálenost přes 9 0000 do 10 000 m</t>
  </si>
  <si>
    <t>-1564197514</t>
  </si>
  <si>
    <t>997013831</t>
  </si>
  <si>
    <t>Poplatek za uložení stavebního odpadu na skládce (skládkovné) směsného</t>
  </si>
  <si>
    <t>2083952162</t>
  </si>
  <si>
    <t>790202949</t>
  </si>
  <si>
    <t>271532212</t>
  </si>
  <si>
    <t>Podsyp pod základové konstrukce se zhutněním z hrubého kameniva frakce 16 až 32 mm</t>
  </si>
  <si>
    <t>960030718</t>
  </si>
  <si>
    <t>274321411</t>
  </si>
  <si>
    <t>Základové pasy ze ŽB bez zvýšených nároků na prostředí tř. C 20/25</t>
  </si>
  <si>
    <t>-593572580</t>
  </si>
  <si>
    <t>Různé kompletní konstrukce</t>
  </si>
  <si>
    <t>R POL 1</t>
  </si>
  <si>
    <t>Dodání + montáž přístřešku AUREO AE210a-SP, mobiliář, nápisy, směrovky</t>
  </si>
  <si>
    <t>1497400118</t>
  </si>
  <si>
    <t>R POL 2</t>
  </si>
  <si>
    <t>Dodání + montáž přístřešku AUREO AE200-SP, mobiliář, nápisy, směrovky</t>
  </si>
  <si>
    <t>-467381361</t>
  </si>
  <si>
    <t>Komunikace pozemní</t>
  </si>
  <si>
    <t>596211210</t>
  </si>
  <si>
    <t>Kladení zámkové dlažby komunikací pro pěší tl 80 mm skupiny A pl do 50 m2</t>
  </si>
  <si>
    <t>1007393382</t>
  </si>
  <si>
    <t>936104214R</t>
  </si>
  <si>
    <t>Dodávka a montáž ocel. odpadkového koše přivařením</t>
  </si>
  <si>
    <t>191794141</t>
  </si>
  <si>
    <t>936134115R</t>
  </si>
  <si>
    <t>Dodávka a montáž nápisu zastávky vč. směrové tabule</t>
  </si>
  <si>
    <t>soub</t>
  </si>
  <si>
    <t>-1348428432</t>
  </si>
  <si>
    <t>936134115R7</t>
  </si>
  <si>
    <t>Dodávka a montáž směrové tabule</t>
  </si>
  <si>
    <t>1187673411</t>
  </si>
  <si>
    <t>936134116R</t>
  </si>
  <si>
    <t>Dodávka a montáž klaprámu, formát A2</t>
  </si>
  <si>
    <t>503080501</t>
  </si>
  <si>
    <t>998014011</t>
  </si>
  <si>
    <t>Přesun hmot pro budovy jednopodlažní z betonových dílců s nezděným pláštěm</t>
  </si>
  <si>
    <t>1190929314</t>
  </si>
  <si>
    <t>Ztížené dopravní podmínky</t>
  </si>
  <si>
    <t>Kč</t>
  </si>
  <si>
    <t>-1867322571</t>
  </si>
  <si>
    <t>VRN7</t>
  </si>
  <si>
    <t>CS ÚRS 2016 02</t>
  </si>
  <si>
    <t>1395973721</t>
  </si>
  <si>
    <t>SO-30-04 - SEE</t>
  </si>
  <si>
    <t>SO-30-04.1 - elektroinstalace</t>
  </si>
  <si>
    <t>-1602114049</t>
  </si>
  <si>
    <t>-31020870</t>
  </si>
  <si>
    <t>7493100010</t>
  </si>
  <si>
    <t>Silnoproudá zařízení Venkovní osvětlení Osvětlovací stožáry sklopné výšky do 6 m, žárově zinkovaný, vč. výstroje, stožár nesmí mít dvířka (z důvodu neoprávněného vstupu), přístup ke svorkovnici bude možný až po sklopení stožáru, kdy se dolní část plně otevře a umožní snadný přístup ke svorkovnicím.</t>
  </si>
  <si>
    <t>1072889017</t>
  </si>
  <si>
    <t>Poznámka k položce:
 přístup ke svorkovnici bude možný až po sklopení stožáru, kdy se dolní část plně otevře a umožní snadný přístup ke svorkovnicím.</t>
  </si>
  <si>
    <t>7493100660</t>
  </si>
  <si>
    <t>Silnoproudá zařízení Venkovní osvětlení Svítidla pro železnici LED svítidlo o příkonu 36 - 55 W určené pro osvětlení venkovních prostor veřejnosti přístupných (nástupiště, přechody kolejiště) na ŽDC.</t>
  </si>
  <si>
    <t>-805882205</t>
  </si>
  <si>
    <t>7492554010</t>
  </si>
  <si>
    <t>Montáž kabelů 4- a 5-žílových Cu do 16 mm2 - uložení do země, chráničky, na rošty, pod omítku apod.</t>
  </si>
  <si>
    <t>-1211718175</t>
  </si>
  <si>
    <t>1374113751</t>
  </si>
  <si>
    <t>7492502020</t>
  </si>
  <si>
    <t>Silnoproudé rozvody Kabely, vodiče, šňůry Cu - nn Kabel silový 4 a 5-žílový Cu, plastová izolace CYKY 5J4 (5Cx4)</t>
  </si>
  <si>
    <t>-1367455580</t>
  </si>
  <si>
    <t>7492502030</t>
  </si>
  <si>
    <t>Silnoproudé rozvody Kabely, vodiče, šňůry Cu - nn Kabel silový 4 a 5-žílový Cu, plastová izolace CYKY 5J6 (5Cx6)</t>
  </si>
  <si>
    <t>-366907455</t>
  </si>
  <si>
    <t>7491100120</t>
  </si>
  <si>
    <t>Elektroinstalační materiál, ocelové konstrukce, uzemnění Trubková vedení Ohebné elektroinstalační trubky KOPOFLEX 50 rudá</t>
  </si>
  <si>
    <t>-430964702</t>
  </si>
  <si>
    <t>7493655015</t>
  </si>
  <si>
    <t>Montáž skříní elektroměrových venkovních pro přímé měření do 80 A pro připojení kabelů do 16 mm2 jednosazbové, včetně jističe do 80 A kompaktní pilíř - včetně elektrovýzbroje , neobsahuje cenu za zemní práce</t>
  </si>
  <si>
    <t>649897149</t>
  </si>
  <si>
    <t>7493102280</t>
  </si>
  <si>
    <t>Silnoproudá zařízení Venkovní osvětlení Rozvaděče pro napájení veřejného osvětlení do 6ks 3-f větví</t>
  </si>
  <si>
    <t>-827180391</t>
  </si>
  <si>
    <t>Poznámka k položce:
plastový pilíř s povrchovou úpravou lakováním</t>
  </si>
  <si>
    <t>7491652010</t>
  </si>
  <si>
    <t>Montáž vnějšího uzemnění uzemňovacích vodičů v zemi z pozinkované oceli (FeZn) do 120 mm2 - uzemňovacího vedení v zemní kynetě, případně v chráničce odvinutí vodiče ze svitku a oddělení příslušné délky, tvarování pásku, spojování. Neobsahuje výkop a zához kabelové kynety a chráničku</t>
  </si>
  <si>
    <t>594551393</t>
  </si>
  <si>
    <t>7491600200</t>
  </si>
  <si>
    <t>Elektroinstalační materiál, ocelové konstrukce, uzemnění Uzemnění Vnější Pásek pozink. FeZn 30x4</t>
  </si>
  <si>
    <t>1992726311</t>
  </si>
  <si>
    <t>-274855413</t>
  </si>
  <si>
    <t>7498150515</t>
  </si>
  <si>
    <t>Vyhotovení výchozí revizní zprávy pro opravné práce pro objem investičních nákladů přes 100 000 do 500 000 Kč - celková prohlídka zařízení provozního souboru nebo stavebního objektu včetně měření, zkoušek zařízení tohoto provozního souboru nebo stavebního objektu revizním technikem na zařízení podle požadavku ČSN, včetně hodnocení a vyhotovení celkové revizní zprávy</t>
  </si>
  <si>
    <t>1980878845</t>
  </si>
  <si>
    <t>7498351010</t>
  </si>
  <si>
    <t>Vydání průkazu způsobilosti pro funkční celek, provizorní stav - vyhotovení dokladu o silnoproudých zařízeních a vydání průkazu způsobilosti</t>
  </si>
  <si>
    <t>-1199953272</t>
  </si>
  <si>
    <t>SO-30-04.2 - zemní práce</t>
  </si>
  <si>
    <t xml:space="preserve">    2 -  Zakládání</t>
  </si>
  <si>
    <t>1618839710</t>
  </si>
  <si>
    <t>0,4*0,4*1*4</t>
  </si>
  <si>
    <t>1857083689</t>
  </si>
  <si>
    <t>1,5*0,35*10</t>
  </si>
  <si>
    <t>0,8*0,35*60</t>
  </si>
  <si>
    <t>-257303136</t>
  </si>
  <si>
    <t xml:space="preserve"> Zakládání</t>
  </si>
  <si>
    <t>-692747442</t>
  </si>
  <si>
    <t>460030039</t>
  </si>
  <si>
    <t>Přípravné terénní práce vytrhání dlažby včetně ručního rozebrání, vytřídění, odhozu na hromady nebo naložení na dopravní prostředek a očistění kostek nebo dlaždic z pískového podkladu z dlaždic zámkových, spáry nezalité</t>
  </si>
  <si>
    <t>892672507</t>
  </si>
  <si>
    <t>40*0,5</t>
  </si>
  <si>
    <t>460650932</t>
  </si>
  <si>
    <t>Vozovky a chodníky vyspravení krytu komunikací kladení dlažby po překopech pro pokládání kabelů, včetně rozprostření, urovnání a zhutnění podkladu a provedení lože z kameniva těženého z dlaždic betonových tvarovaných nebo zámkových</t>
  </si>
  <si>
    <t>-503996037</t>
  </si>
  <si>
    <t>984183434</t>
  </si>
  <si>
    <t>0,5*0,5*0,2*3</t>
  </si>
  <si>
    <t>1547057587</t>
  </si>
  <si>
    <t>SO-30-04.3 - VRN</t>
  </si>
  <si>
    <t>-731269809</t>
  </si>
  <si>
    <t>-1592015339</t>
  </si>
  <si>
    <t>-1756378464</t>
  </si>
  <si>
    <t>074002001</t>
  </si>
  <si>
    <t>Rušení prací železničním provozem široká trať s počtem vlaků do 25 za směnu 8,5 hod.</t>
  </si>
  <si>
    <t>2063240817</t>
  </si>
  <si>
    <t>SO-31 - Prostřední Žleb</t>
  </si>
  <si>
    <t>SO-31-03 - ST ÚNL</t>
  </si>
  <si>
    <t>SO-31-03-01 - Zábradlí Prostřední Žleb</t>
  </si>
  <si>
    <t>-125261718</t>
  </si>
  <si>
    <t>1437161387</t>
  </si>
  <si>
    <t>871876404</t>
  </si>
  <si>
    <t>50</t>
  </si>
  <si>
    <t>1414499219</t>
  </si>
  <si>
    <t>-2132268934</t>
  </si>
  <si>
    <t>-882041007</t>
  </si>
  <si>
    <t>102164531</t>
  </si>
  <si>
    <t>1112450012</t>
  </si>
  <si>
    <t>1022934203</t>
  </si>
  <si>
    <t>818104364</t>
  </si>
  <si>
    <t>554310405</t>
  </si>
  <si>
    <t>1634570782</t>
  </si>
  <si>
    <t>SO-31-02 - SBBH</t>
  </si>
  <si>
    <t xml:space="preserve">    98 - Demolice a sanace</t>
  </si>
  <si>
    <t>98</t>
  </si>
  <si>
    <t>Demolice a sanace</t>
  </si>
  <si>
    <t>997006512</t>
  </si>
  <si>
    <t>Vodorovná doprava suti na skládku s naložením na dopravní prostředek a složením přes 100 m do 1 km</t>
  </si>
  <si>
    <t>-772925646</t>
  </si>
  <si>
    <t>ODVOZ DO SBĚRU</t>
  </si>
  <si>
    <t>Celková váha suti</t>
  </si>
  <si>
    <t>1,992</t>
  </si>
  <si>
    <t>997006519</t>
  </si>
  <si>
    <t>Vodorovná doprava suti na skládku s naložením na dopravní prostředek a složením Příplatek k ceně za každý další i započatý 1 km</t>
  </si>
  <si>
    <t>586582907</t>
  </si>
  <si>
    <t>1,992*15</t>
  </si>
  <si>
    <t>767132811</t>
  </si>
  <si>
    <t>Demontáž stěn šroubovaných</t>
  </si>
  <si>
    <t>-1420567462</t>
  </si>
  <si>
    <t>767996701</t>
  </si>
  <si>
    <t>Demontáž atypických zámečnických konstrukcí řezáním hmotnosti jednotlivých dílů do 50 kg</t>
  </si>
  <si>
    <t>CS ÚRS 2016 01</t>
  </si>
  <si>
    <t>1964894354</t>
  </si>
  <si>
    <t>-1994662491</t>
  </si>
  <si>
    <t>-611450107</t>
  </si>
  <si>
    <t>SO-31-04 - SEE</t>
  </si>
  <si>
    <t>SO-31-04.1 - elektroinstalace</t>
  </si>
  <si>
    <t>1276849668</t>
  </si>
  <si>
    <t>-1076811050</t>
  </si>
  <si>
    <t>515258605</t>
  </si>
  <si>
    <t>-380608301</t>
  </si>
  <si>
    <t>1778205841</t>
  </si>
  <si>
    <t>-1729523080</t>
  </si>
  <si>
    <t>-472043006</t>
  </si>
  <si>
    <t>-644877413</t>
  </si>
  <si>
    <t>-2066235390</t>
  </si>
  <si>
    <t>-1402621060</t>
  </si>
  <si>
    <t>-1205323910</t>
  </si>
  <si>
    <t>717213671</t>
  </si>
  <si>
    <t>564549211</t>
  </si>
  <si>
    <t>SO-31-04.2 - zemní práce</t>
  </si>
  <si>
    <t>-2083473758</t>
  </si>
  <si>
    <t>0,4*0,4*1*8</t>
  </si>
  <si>
    <t>2003757322</t>
  </si>
  <si>
    <t>0,8*0,35*250</t>
  </si>
  <si>
    <t>-1686359387</t>
  </si>
  <si>
    <t>-1573603365</t>
  </si>
  <si>
    <t>100*1</t>
  </si>
  <si>
    <t>713119928</t>
  </si>
  <si>
    <t>715900875</t>
  </si>
  <si>
    <t>0,5*0,5*0,2*4</t>
  </si>
  <si>
    <t>-1386730865</t>
  </si>
  <si>
    <t>460030171</t>
  </si>
  <si>
    <t>Přípravné terénní práce odstranění podkladu nebo krytu komunikace včetně rozpojení na kusy a zarovnání styčné spáry ze živice, tloušťky do 5 cm</t>
  </si>
  <si>
    <t>1715283007</t>
  </si>
  <si>
    <t>0,35*150</t>
  </si>
  <si>
    <t>460650133</t>
  </si>
  <si>
    <t>Vozovky a chodníky kryt vozovky z litého asfaltu včetně rozprostření, tloušťky přes 3 do 5 cm</t>
  </si>
  <si>
    <t>-1214337238</t>
  </si>
  <si>
    <t>SO-31-04.3 - VRN</t>
  </si>
  <si>
    <t>1511918272</t>
  </si>
  <si>
    <t>1419027476</t>
  </si>
  <si>
    <t>1263465993</t>
  </si>
  <si>
    <t>-934453369</t>
  </si>
  <si>
    <t>SO-32 - Čertova Voda</t>
  </si>
  <si>
    <t>SO-32-03 - ST ÚNL</t>
  </si>
  <si>
    <t>SO-32-03-01 - Zábradlí Čertova voda</t>
  </si>
  <si>
    <t>1469691843</t>
  </si>
  <si>
    <t>-355454323</t>
  </si>
  <si>
    <t>-806217106</t>
  </si>
  <si>
    <t>80</t>
  </si>
  <si>
    <t>131445190</t>
  </si>
  <si>
    <t>1599208082</t>
  </si>
  <si>
    <t>1980953718</t>
  </si>
  <si>
    <t>789156622</t>
  </si>
  <si>
    <t>-1634448142</t>
  </si>
  <si>
    <t>-150356892</t>
  </si>
  <si>
    <t>81352446</t>
  </si>
  <si>
    <t>-1682127331</t>
  </si>
  <si>
    <t>1457322768</t>
  </si>
  <si>
    <t>SO-32-02 - SBBH</t>
  </si>
  <si>
    <t xml:space="preserve">    R2 - Lavičky</t>
  </si>
  <si>
    <t xml:space="preserve">    787 - Dokončovací práce - zasklívání</t>
  </si>
  <si>
    <t>214045124</t>
  </si>
  <si>
    <t>-443327449</t>
  </si>
  <si>
    <t>1682469114</t>
  </si>
  <si>
    <t>-551591227</t>
  </si>
  <si>
    <t>1097622852</t>
  </si>
  <si>
    <t>1794293637</t>
  </si>
  <si>
    <t>-533989432</t>
  </si>
  <si>
    <t>-2013298112</t>
  </si>
  <si>
    <t>1898903650</t>
  </si>
  <si>
    <t>-2020053137</t>
  </si>
  <si>
    <t>-1913135747</t>
  </si>
  <si>
    <t>1178597881</t>
  </si>
  <si>
    <t>Dodávka a montáž nápisu názvu zastávky/stanice</t>
  </si>
  <si>
    <t>968535420</t>
  </si>
  <si>
    <t>1841524017</t>
  </si>
  <si>
    <t>-404118759</t>
  </si>
  <si>
    <t>997013501</t>
  </si>
  <si>
    <t>Odvoz suti a vybouraných hmot na skládku nebo meziskládku se složením, na vzdálenost do 1 km</t>
  </si>
  <si>
    <t>-964313595</t>
  </si>
  <si>
    <t>997013509</t>
  </si>
  <si>
    <t>Odvoz suti a vybouraných hmot na skládku nebo meziskládku se složením, na vzdálenost Příplatek k ceně za každý další i započatý 1 km přes 1 km</t>
  </si>
  <si>
    <t>188655507</t>
  </si>
  <si>
    <t>0,420*15</t>
  </si>
  <si>
    <t>997013804</t>
  </si>
  <si>
    <t>Poplatek za uložení stavebního odpadu ze skla na skládce (skládkovné)</t>
  </si>
  <si>
    <t>-1973994732</t>
  </si>
  <si>
    <t>1566964337</t>
  </si>
  <si>
    <t>R2</t>
  </si>
  <si>
    <t>Lavičky</t>
  </si>
  <si>
    <t>3R</t>
  </si>
  <si>
    <t>Dodání a montáž ocelového sedáku , nátěr RAL 5010</t>
  </si>
  <si>
    <t>992795592</t>
  </si>
  <si>
    <t>767131112</t>
  </si>
  <si>
    <t>Montáž stěn plechových</t>
  </si>
  <si>
    <t>-1591195363</t>
  </si>
  <si>
    <t>1375658015R</t>
  </si>
  <si>
    <t>plech tenký plný tl. 2mm 1600x480 vč. orámování L profily - zadní strana</t>
  </si>
  <si>
    <t>ks</t>
  </si>
  <si>
    <t>-196672227</t>
  </si>
  <si>
    <t>Poznámka k položce:
Hmotnost 32 kg/kus</t>
  </si>
  <si>
    <t>1375658016R</t>
  </si>
  <si>
    <t>plech tenký plný tl. 2mm 1600x1200 mm vč. orámování L profily - zadní strana</t>
  </si>
  <si>
    <t>-13265662</t>
  </si>
  <si>
    <t>1375658017R</t>
  </si>
  <si>
    <t>plech tenký plný tl. 2mm 1300x480 mm vč. orámování L profily - boční stěna</t>
  </si>
  <si>
    <t>282531972</t>
  </si>
  <si>
    <t>1375658018R</t>
  </si>
  <si>
    <t xml:space="preserve">plech tenký  děrovaný tl. 2mm 1300x1200 mm vč. orámování L profily - boční stěna</t>
  </si>
  <si>
    <t>244149810</t>
  </si>
  <si>
    <t>998767101</t>
  </si>
  <si>
    <t>Přesun hmot tonážní pro zámečnické konstrukce v objektech v do 6 m</t>
  </si>
  <si>
    <t>-932688457</t>
  </si>
  <si>
    <t>-883339047</t>
  </si>
  <si>
    <t>783314201</t>
  </si>
  <si>
    <t>Základní antikorozní jednonásobný syntetický standardní nátěr zámečnických konstrukcí</t>
  </si>
  <si>
    <t>978547072</t>
  </si>
  <si>
    <t>783317101</t>
  </si>
  <si>
    <t>Krycí jednonásobný syntetický standardní nátěr zámečnických konstrukcí</t>
  </si>
  <si>
    <t>-805155151</t>
  </si>
  <si>
    <t>783317106R</t>
  </si>
  <si>
    <t>Nástřik v práškové lakovně -zámečnické konstrukce</t>
  </si>
  <si>
    <t>309708702</t>
  </si>
  <si>
    <t>787</t>
  </si>
  <si>
    <t>Dokončovací práce - zasklívání</t>
  </si>
  <si>
    <t>787100802</t>
  </si>
  <si>
    <t>Vysklívání stěn, příček, balkónového zábradlí, výtahových šachet plochy do 3 m2 skla plochého</t>
  </si>
  <si>
    <t>-325108845</t>
  </si>
  <si>
    <t>soubor</t>
  </si>
  <si>
    <t>-1348509397</t>
  </si>
  <si>
    <t>742206953</t>
  </si>
  <si>
    <t>SO-32-04 - SEE</t>
  </si>
  <si>
    <t>SO-32-04.1 - elektroinstalace</t>
  </si>
  <si>
    <t>-930224412</t>
  </si>
  <si>
    <t>2002472415</t>
  </si>
  <si>
    <t>7493152015</t>
  </si>
  <si>
    <t>Montáž ocelových výložníků pro osvětlovací stožáry na sloup nebo stěnu výšky do 6 m dvouramenných - včetně veškerého příslušenství a výstroje</t>
  </si>
  <si>
    <t>1089124277</t>
  </si>
  <si>
    <t>-1364080074</t>
  </si>
  <si>
    <t>599812460</t>
  </si>
  <si>
    <t>7493100460</t>
  </si>
  <si>
    <t>Silnoproudá zařízení Venkovní osvětlení Výložníky pro osvětlovací stožáry Dvouramenný</t>
  </si>
  <si>
    <t>-786627196</t>
  </si>
  <si>
    <t>1623183102</t>
  </si>
  <si>
    <t>1177548503</t>
  </si>
  <si>
    <t>1210264038</t>
  </si>
  <si>
    <t>96474843</t>
  </si>
  <si>
    <t>-1271557085</t>
  </si>
  <si>
    <t>-1058491562</t>
  </si>
  <si>
    <t>-447088079</t>
  </si>
  <si>
    <t>-1825146385</t>
  </si>
  <si>
    <t>-107195442</t>
  </si>
  <si>
    <t>SO-32-04.2 - zemní práce</t>
  </si>
  <si>
    <t>-1447638998</t>
  </si>
  <si>
    <t>105802832</t>
  </si>
  <si>
    <t>0,8*0,35*210</t>
  </si>
  <si>
    <t>-1233812611</t>
  </si>
  <si>
    <t>1254748178</t>
  </si>
  <si>
    <t>1377548812</t>
  </si>
  <si>
    <t>130*0,5</t>
  </si>
  <si>
    <t>-2142464353</t>
  </si>
  <si>
    <t>-1719371690</t>
  </si>
  <si>
    <t>0,5*0,5*0,2*6</t>
  </si>
  <si>
    <t>1395311541</t>
  </si>
  <si>
    <t>SO-32-04.3 - VRN</t>
  </si>
  <si>
    <t>1453196809</t>
  </si>
  <si>
    <t>-1899631700</t>
  </si>
  <si>
    <t>-1998001884</t>
  </si>
  <si>
    <t>-2141091319</t>
  </si>
  <si>
    <t>SO-33 - Dolní Žleb zastávka</t>
  </si>
  <si>
    <t>SO-33-02 - SBBH</t>
  </si>
  <si>
    <t>SO-33-03 - ST ÚNL</t>
  </si>
  <si>
    <t>SO-33-03-01 - Zábradlí Dolní Žleb zastávka</t>
  </si>
  <si>
    <t>-36037667</t>
  </si>
  <si>
    <t>758420981</t>
  </si>
  <si>
    <t>-1773316048</t>
  </si>
  <si>
    <t>95</t>
  </si>
  <si>
    <t>706819885</t>
  </si>
  <si>
    <t>-381163746</t>
  </si>
  <si>
    <t>-1165455219</t>
  </si>
  <si>
    <t>1567360445</t>
  </si>
  <si>
    <t>781540329</t>
  </si>
  <si>
    <t>802677696</t>
  </si>
  <si>
    <t>2050800656</t>
  </si>
  <si>
    <t>1332537759</t>
  </si>
  <si>
    <t>-352079729</t>
  </si>
  <si>
    <t>SO-33-04 - SEE</t>
  </si>
  <si>
    <t>SO-33-04.1 - elektroinstalace</t>
  </si>
  <si>
    <t>-1894478020</t>
  </si>
  <si>
    <t>1051583528</t>
  </si>
  <si>
    <t>1794906364</t>
  </si>
  <si>
    <t>92382379</t>
  </si>
  <si>
    <t>1217462030</t>
  </si>
  <si>
    <t>-1680095688</t>
  </si>
  <si>
    <t>-948320173</t>
  </si>
  <si>
    <t>-1743999086</t>
  </si>
  <si>
    <t>-1400157951</t>
  </si>
  <si>
    <t>1838866233</t>
  </si>
  <si>
    <t>-1898140733</t>
  </si>
  <si>
    <t>1045591226</t>
  </si>
  <si>
    <t>1870663663</t>
  </si>
  <si>
    <t>546802437</t>
  </si>
  <si>
    <t>-42471393</t>
  </si>
  <si>
    <t>-433276828</t>
  </si>
  <si>
    <t>2044262998</t>
  </si>
  <si>
    <t>1007831629</t>
  </si>
  <si>
    <t>SO-33-04.2 - zemní práce</t>
  </si>
  <si>
    <t>-1290002017</t>
  </si>
  <si>
    <t>-1681755800</t>
  </si>
  <si>
    <t>0,8*0,35*200</t>
  </si>
  <si>
    <t>-66890825</t>
  </si>
  <si>
    <t>-498038702</t>
  </si>
  <si>
    <t>200*1</t>
  </si>
  <si>
    <t>741578690</t>
  </si>
  <si>
    <t>20347150</t>
  </si>
  <si>
    <t>0,5*0,5*0,2*5</t>
  </si>
  <si>
    <t>2127264496</t>
  </si>
  <si>
    <t>SO-33-04.3 - VRN</t>
  </si>
  <si>
    <t>662549372</t>
  </si>
  <si>
    <t>-190334774</t>
  </si>
  <si>
    <t>1396796871</t>
  </si>
  <si>
    <t>1403164657</t>
  </si>
  <si>
    <t>SO-34 - Dolní Žleb</t>
  </si>
  <si>
    <t>SO-34-02 - SBBH</t>
  </si>
  <si>
    <t>SO-34-03 - ST ÚNL</t>
  </si>
  <si>
    <t>SO-34-03-01 - Zábradlí Dolní Žleb</t>
  </si>
  <si>
    <t>-148835985</t>
  </si>
  <si>
    <t>-63493743</t>
  </si>
  <si>
    <t>1309225246</t>
  </si>
  <si>
    <t>120</t>
  </si>
  <si>
    <t>655434267</t>
  </si>
  <si>
    <t>-805329987</t>
  </si>
  <si>
    <t>-190717196</t>
  </si>
  <si>
    <t>1445280384</t>
  </si>
  <si>
    <t>117316169</t>
  </si>
  <si>
    <t>-1872626435</t>
  </si>
  <si>
    <t>-1666939821</t>
  </si>
  <si>
    <t>901202589</t>
  </si>
  <si>
    <t>819566850</t>
  </si>
  <si>
    <t>SO-34-04 - SEE</t>
  </si>
  <si>
    <t>SO-34-04.1 - elektroinstalace</t>
  </si>
  <si>
    <t>261642669</t>
  </si>
  <si>
    <t>-795034059</t>
  </si>
  <si>
    <t>-34943955</t>
  </si>
  <si>
    <t>1866536691</t>
  </si>
  <si>
    <t>1175793657</t>
  </si>
  <si>
    <t>1976581212</t>
  </si>
  <si>
    <t>-402567516</t>
  </si>
  <si>
    <t>-358922636</t>
  </si>
  <si>
    <t>-759694256</t>
  </si>
  <si>
    <t>-1330663039</t>
  </si>
  <si>
    <t>1198035131</t>
  </si>
  <si>
    <t>-1696693409</t>
  </si>
  <si>
    <t>-2117078175</t>
  </si>
  <si>
    <t>-1841599613</t>
  </si>
  <si>
    <t>7491100330</t>
  </si>
  <si>
    <t>Elektroinstalační materiál, ocelové konstrukce, uzemnění Trubková vedení Pevné elektroinstalační trubky 8025 pr.25 1250N PVC černá</t>
  </si>
  <si>
    <t>627696469</t>
  </si>
  <si>
    <t>-1371188417</t>
  </si>
  <si>
    <t>7492751020</t>
  </si>
  <si>
    <t>Montáž ukončení kabelů nn v rozvaděči nebo na přístroji izolovaných s označením 2 - 5-ti žílových do 2,5 mm2 - montáž kabelové koncovky nebo záklopky včetně odizolování pláště a izolace žil kabelu, ukončení žil v rozvaděči, upevnění kabelových ok, roz. trubice, zakončení stínění apod.</t>
  </si>
  <si>
    <t>-1017220941</t>
  </si>
  <si>
    <t>-23422011</t>
  </si>
  <si>
    <t>315831271</t>
  </si>
  <si>
    <t>1903027395</t>
  </si>
  <si>
    <t>-1737975061</t>
  </si>
  <si>
    <t>-257403311</t>
  </si>
  <si>
    <t>1913340424</t>
  </si>
  <si>
    <t>SO-34-04.2 - zemní práce</t>
  </si>
  <si>
    <t>-1771042992</t>
  </si>
  <si>
    <t>1334241018</t>
  </si>
  <si>
    <t>0,8*0,35*65</t>
  </si>
  <si>
    <t>-2139561503</t>
  </si>
  <si>
    <t>-940224222</t>
  </si>
  <si>
    <t>424698326</t>
  </si>
  <si>
    <t>65*0,5</t>
  </si>
  <si>
    <t>-2019076489</t>
  </si>
  <si>
    <t>1629218201</t>
  </si>
  <si>
    <t>0,5*0,5*0,2*2</t>
  </si>
  <si>
    <t>397339009</t>
  </si>
  <si>
    <t>SO-34-04.3 - VRN</t>
  </si>
  <si>
    <t>-1631486253</t>
  </si>
  <si>
    <t>-1490914922</t>
  </si>
  <si>
    <t>1912908556</t>
  </si>
  <si>
    <t>874441704</t>
  </si>
  <si>
    <t>SO-35 - Kfely</t>
  </si>
  <si>
    <t>SO-35-02 - SBBH</t>
  </si>
  <si>
    <t xml:space="preserve">    3 - Svislé a kompletní konstrukce</t>
  </si>
  <si>
    <t xml:space="preserve">    98 - Demolice</t>
  </si>
  <si>
    <t xml:space="preserve">    711 - Izolace proti vodě, vlhkosti a plynům</t>
  </si>
  <si>
    <t xml:space="preserve">    762 - Konstrukce tesařské</t>
  </si>
  <si>
    <t xml:space="preserve">    766 - Konstrukce truhlářské</t>
  </si>
  <si>
    <t>Ostatní - Ostatní</t>
  </si>
  <si>
    <t xml:space="preserve">    R01 - </t>
  </si>
  <si>
    <t>132101101</t>
  </si>
  <si>
    <t>Hloubení zapažených i nezapažených rýh šířky do 600 mm s urovnáním dna do předepsaného profilu a spádu v horninách tř. 1 a 2 do 100 m3</t>
  </si>
  <si>
    <t>258673061</t>
  </si>
  <si>
    <t>1798502519</t>
  </si>
  <si>
    <t>167101101</t>
  </si>
  <si>
    <t>Nakládání, skládání a překládání neulehlého výkopku nebo sypaniny nakládání, množství do 100 m3, z hornin tř. 1 až 4</t>
  </si>
  <si>
    <t>876787084</t>
  </si>
  <si>
    <t>961044111</t>
  </si>
  <si>
    <t>Bourání základů z betonu prostého</t>
  </si>
  <si>
    <t>1838985075</t>
  </si>
  <si>
    <t>162701159</t>
  </si>
  <si>
    <t>Vodorovné přemístění výkopku nebo sypaniny po suchu na obvyklém dopravním prostředku, bez naložení výkopku, avšak se složením bez rozhrnutí z horniny tř. 5 až 7 na vzdálenost Příplatek k ceně za každých dalších i započatých 1 000 m</t>
  </si>
  <si>
    <t>67146233</t>
  </si>
  <si>
    <t>899100254</t>
  </si>
  <si>
    <t>181111121</t>
  </si>
  <si>
    <t>Plošná úprava terénu v zemině tř. 1 až 4 s urovnáním povrchu bez doplnění ornice souvislé plochy do 500 m2 při nerovnostech terénu přes 100 do 150 mm v rovině nebo na svahu do 1:5</t>
  </si>
  <si>
    <t>-1676336553</t>
  </si>
  <si>
    <t>181301105</t>
  </si>
  <si>
    <t>Rozprostření a urovnání ornice v rovině nebo ve svahu sklonu do 1:5 při souvislé ploše do 500 m2, tl. vrstvy přes 250 do 300 mm</t>
  </si>
  <si>
    <t>-1258990520</t>
  </si>
  <si>
    <t>181411131</t>
  </si>
  <si>
    <t>Založení trávníku na půdě předem připravené plochy do 1000 m2 výsevem včetně utažení parkového v rovině nebo na svahu do 1:5</t>
  </si>
  <si>
    <t>2044906890</t>
  </si>
  <si>
    <t>005724700</t>
  </si>
  <si>
    <t>osivo směs travní univerzál</t>
  </si>
  <si>
    <t>-1908711954</t>
  </si>
  <si>
    <t>20*0,05 'Přepočtené koeficientem množství</t>
  </si>
  <si>
    <t>271572211</t>
  </si>
  <si>
    <t>Podsyp pod základové konstrukce se zhutněním a urovnáním povrchu ze štěrkopísku netříděného</t>
  </si>
  <si>
    <t>283028025</t>
  </si>
  <si>
    <t>Základy z betonu železového (bez výztuže) pasy z betonu bez zvýšených nároků na prostředí tř. C 20/25</t>
  </si>
  <si>
    <t>738135140</t>
  </si>
  <si>
    <t>Svislé a kompletní konstrukce</t>
  </si>
  <si>
    <t>311113212</t>
  </si>
  <si>
    <t>Nadzákladové zdi z tvárnic ztraceného bednění štípaných, včetně výplně z betonu třídy C 16/20 přírodních, tloušťky zdiva 200 mm</t>
  </si>
  <si>
    <t>736994590</t>
  </si>
  <si>
    <t>1382819745</t>
  </si>
  <si>
    <t>R02</t>
  </si>
  <si>
    <t>Dodání a montáž nápisu ozn název zastávky vč.směrových cedulí</t>
  </si>
  <si>
    <t>358607086</t>
  </si>
  <si>
    <t>-897001585</t>
  </si>
  <si>
    <t>953946122</t>
  </si>
  <si>
    <t>Montáž atypických ocelových konstrukcí profilů hmotnosti přes 13 do 30 kg/m, hmotnosti konstrukce přes 1 do 2,5 t</t>
  </si>
  <si>
    <t>-1450137356</t>
  </si>
  <si>
    <t>Demolice</t>
  </si>
  <si>
    <t>981011112</t>
  </si>
  <si>
    <t>Demolice budov postupným rozebíráním dřevěných ostatních, oboustranně obitých, případně omítnutých</t>
  </si>
  <si>
    <t>-2085646455</t>
  </si>
  <si>
    <t>981511113</t>
  </si>
  <si>
    <t>Demolice konstrukcí objektů postupným rozebíráním zdiva na maltu cementovou z kamene nebo z betonu prostého</t>
  </si>
  <si>
    <t>-152835992</t>
  </si>
  <si>
    <t>-498867176</t>
  </si>
  <si>
    <t>997013831.6</t>
  </si>
  <si>
    <t>472507483</t>
  </si>
  <si>
    <t>997221612</t>
  </si>
  <si>
    <t>Nakládání na dopravní prostředky pro vodorovnou dopravu vybouraných hmot</t>
  </si>
  <si>
    <t>326671829</t>
  </si>
  <si>
    <t>997013111</t>
  </si>
  <si>
    <t>Vnitrostaveništní doprava suti a vybouraných hmot vodorovně do 50 m svisle s použitím mechanizace pro budovy a haly výšky do 6 m</t>
  </si>
  <si>
    <t>895856548</t>
  </si>
  <si>
    <t>-1403428910</t>
  </si>
  <si>
    <t>998001123</t>
  </si>
  <si>
    <t>Přesun hmot pro demolice objektů výšky do 21 m</t>
  </si>
  <si>
    <t>199294466</t>
  </si>
  <si>
    <t>998011001</t>
  </si>
  <si>
    <t>Přesun hmot pro budovy občanské výstavby, bydlení, výrobu a služby s nosnou svislou konstrukcí zděnou z cihel, tvárnic nebo kamene vodorovná dopravní vzdálenost do 100 m pro budovy výšky do 6 m</t>
  </si>
  <si>
    <t>1583311663</t>
  </si>
  <si>
    <t>998011018</t>
  </si>
  <si>
    <t>Přesun hmot pro budovy občanské výstavby, bydlení, výrobu a služby s nosnou svislou konstrukcí zděnou z cihel, tvárnic nebo kamene Příplatek k cenám za zvětšený přesun přes vymezenou největší dopravní vzdálenost do 5000 m</t>
  </si>
  <si>
    <t>863518535</t>
  </si>
  <si>
    <t>711</t>
  </si>
  <si>
    <t>Izolace proti vodě, vlhkosti a plynům</t>
  </si>
  <si>
    <t>711141559</t>
  </si>
  <si>
    <t>Provedení izolace proti zemní vlhkosti pásy přitavením NAIP na ploše vodorovné V</t>
  </si>
  <si>
    <t>-253993069</t>
  </si>
  <si>
    <t>628321320</t>
  </si>
  <si>
    <t xml:space="preserve">pás těžký asfaltovaný V 60 S 35 </t>
  </si>
  <si>
    <t>1625067727</t>
  </si>
  <si>
    <t>4,5*1,15 'Přepočtené koeficientem množství</t>
  </si>
  <si>
    <t>130210330</t>
  </si>
  <si>
    <t>tyč ocelová žebírková, výztuž do betonu, DIN 488, v tyčích, D 12 mm</t>
  </si>
  <si>
    <t>1107811772</t>
  </si>
  <si>
    <t>Poznámka k položce:
Hmotnost: 0,89 kg/m</t>
  </si>
  <si>
    <t>0,1*1,15 'Přepočtené koeficientem množství</t>
  </si>
  <si>
    <t>589323120</t>
  </si>
  <si>
    <t>směs pro beton třída C12/15 (B15) kamenivo do 16 mm</t>
  </si>
  <si>
    <t>1878478477</t>
  </si>
  <si>
    <t>1*1,15 'Přepočtené koeficientem množství</t>
  </si>
  <si>
    <t>130107200</t>
  </si>
  <si>
    <t>ocel profilová IPN, v jakosti 11 375, h=180 mm</t>
  </si>
  <si>
    <t>-2052265762</t>
  </si>
  <si>
    <t>Poznámka k položce:
Hmotnost: 21,90 kg/m</t>
  </si>
  <si>
    <t>0,075*1,15 'Přepočtené koeficientem množství</t>
  </si>
  <si>
    <t>998711101</t>
  </si>
  <si>
    <t>Přesun hmot pro izolace proti vodě, vlhkosti a plynům stanovený z hmotnosti přesunovaného materiálu vodorovná dopravní vzdálenost do 50 m v objektech výšky do 6 m</t>
  </si>
  <si>
    <t>210946167</t>
  </si>
  <si>
    <t>762</t>
  </si>
  <si>
    <t>Konstrukce tesařské</t>
  </si>
  <si>
    <t>762395000</t>
  </si>
  <si>
    <t>Spojovací prostředky krovů, bednění a laťování, nadstřešních konstrukcí svory, prkna, hřebíky, pásová ocel, vruty</t>
  </si>
  <si>
    <t>-2058789088</t>
  </si>
  <si>
    <t>998762101</t>
  </si>
  <si>
    <t>Přesun hmot pro konstrukce tesařské stanovený z hmotnosti přesunovaného materiálu vodorovná dopravní vzdálenost do 50 m v objektech výšky do 6 m</t>
  </si>
  <si>
    <t>2097244100</t>
  </si>
  <si>
    <t>766</t>
  </si>
  <si>
    <t>Konstrukce truhlářské</t>
  </si>
  <si>
    <t>766414211</t>
  </si>
  <si>
    <t>Montáž obložení stěn plochy do 5 m2 panely obkladovými z měkkého dřeva, plochy do 0,60 m2</t>
  </si>
  <si>
    <t>-607156683</t>
  </si>
  <si>
    <t>611899900</t>
  </si>
  <si>
    <t>palubky podlahové smrk 28 x 146 mm A/B</t>
  </si>
  <si>
    <t>-422427712</t>
  </si>
  <si>
    <t>998766101</t>
  </si>
  <si>
    <t>Přesun hmot pro konstrukce truhlářské stanovený z hmotnosti přesunovaného materiálu vodorovná dopravní vzdálenost do 50 m v objektech výšky do 6 m</t>
  </si>
  <si>
    <t>-1125966437</t>
  </si>
  <si>
    <t>767391112</t>
  </si>
  <si>
    <t>Montáž krytiny z tvarovaných plechů trapézových nebo vlnitých, uchyceným šroubováním</t>
  </si>
  <si>
    <t>-330667556</t>
  </si>
  <si>
    <t>154841110</t>
  </si>
  <si>
    <t>profil trapézový aluzink 39/160 tl 0,75 mm</t>
  </si>
  <si>
    <t>-1731449651</t>
  </si>
  <si>
    <t>Přesun hmot pro zámečnické konstrukce stanovený z hmotnosti přesunovaného materiálu vodorovná dopravní vzdálenost do 50 m v objektech výšky do 6 m</t>
  </si>
  <si>
    <t>-1061743737</t>
  </si>
  <si>
    <t>783101201</t>
  </si>
  <si>
    <t>Příprava podkladu truhlářských konstrukcí před provedením nátěru broušení smirkovým papírem nebo plátnem hrubé</t>
  </si>
  <si>
    <t>130541201</t>
  </si>
  <si>
    <t>783118211</t>
  </si>
  <si>
    <t>Lakovací nátěr truhlářských konstrukcí dvojnásobný s mezibroušením syntetický</t>
  </si>
  <si>
    <t>-1400429769</t>
  </si>
  <si>
    <t>R01</t>
  </si>
  <si>
    <t>Drobný pomocný ocelový materiál - kotvy , šrouby, závitové tyče, plocháče</t>
  </si>
  <si>
    <t>-846905323</t>
  </si>
  <si>
    <t>Základní rozdělení průvodních činností a nákladů provozní vlivy</t>
  </si>
  <si>
    <t>823941706</t>
  </si>
  <si>
    <t>1*3 'Přepočtené koeficientem množství</t>
  </si>
  <si>
    <t>SO-36 - Kotvina</t>
  </si>
  <si>
    <t>SO-36-02 - SBBH</t>
  </si>
  <si>
    <t>463266583</t>
  </si>
  <si>
    <t>47276270</t>
  </si>
  <si>
    <t>0,038*15</t>
  </si>
  <si>
    <t>Poplatek za uložení stavebního směsného odpadu na skládce (skládkovné)</t>
  </si>
  <si>
    <t>1868212114</t>
  </si>
  <si>
    <t>1R</t>
  </si>
  <si>
    <t>Demontáž dřevěných hranolů ( lavičky )</t>
  </si>
  <si>
    <t>-385807973</t>
  </si>
  <si>
    <t>2R</t>
  </si>
  <si>
    <t xml:space="preserve">Dodání a montáž ocel profil 2x 50x30mm,  dl.2,0m - přivařením na nosnou ocelovou konstrukci lavičky</t>
  </si>
  <si>
    <t>1381414111</t>
  </si>
  <si>
    <t>2031138874</t>
  </si>
  <si>
    <t>762431815</t>
  </si>
  <si>
    <t>Demontáž obložení stěn z desek tl do 15 mm</t>
  </si>
  <si>
    <t>1264944862</t>
  </si>
  <si>
    <t>plech tenký plný tl. 2mm 1600x480 vč. orámování L profily - zadní a přední strana</t>
  </si>
  <si>
    <t>1375658019R</t>
  </si>
  <si>
    <t>plech tenký děrovaný tl. 2mm 1600x1200 mm vč. orámování L profily - přední strana</t>
  </si>
  <si>
    <t>-1565729475</t>
  </si>
  <si>
    <t>2131606359</t>
  </si>
  <si>
    <t>-1319684221</t>
  </si>
  <si>
    <t>-1689147579</t>
  </si>
  <si>
    <t>SO-37 - Karlovy Vary Dvory</t>
  </si>
  <si>
    <t>SO-37-02 - SBBH</t>
  </si>
  <si>
    <t>SO-37-04 - SEE</t>
  </si>
  <si>
    <t>SO-37-04.1 - elektroinstalace</t>
  </si>
  <si>
    <t>1422142780</t>
  </si>
  <si>
    <t>7491654012</t>
  </si>
  <si>
    <t>Montáž svorek spojovacích se 3 a více šrouby (typ ST, SJ, SK, SZ, SR01, 02, aj.)</t>
  </si>
  <si>
    <t>38711603</t>
  </si>
  <si>
    <t>7497301980</t>
  </si>
  <si>
    <t>Trakční vedení Vodiče trakčního vedení Ukolejnění s průrazkou T, P, 2T, BP, DS, OK - 1 vodič</t>
  </si>
  <si>
    <t>1539177068</t>
  </si>
  <si>
    <t>7492471010</t>
  </si>
  <si>
    <t>Demontáže kabelových vedení nn - demontáž ze zemní kynety, roštu, rozvaděče, trubky, chráničky apod.</t>
  </si>
  <si>
    <t>1506453545</t>
  </si>
  <si>
    <t>1057186766</t>
  </si>
  <si>
    <t>7492652012</t>
  </si>
  <si>
    <t>Montáž kabelů 4- a 5-žílových Al do 50 mm2 - uložení do země, chráničky, na rošty, pod omítku apod.</t>
  </si>
  <si>
    <t>1920329711</t>
  </si>
  <si>
    <t>1146937005</t>
  </si>
  <si>
    <t>7492756030</t>
  </si>
  <si>
    <t>Pomocné práce pro montáž kabelů vyhledání stávajících kabelů ( měření, sonda ) - v obvodu žel. stanice nebo na na trati včetně provedení sondy</t>
  </si>
  <si>
    <t>-2122891872</t>
  </si>
  <si>
    <t>1392437136</t>
  </si>
  <si>
    <t>7493153510</t>
  </si>
  <si>
    <t>Montáž svítidel pro veřejné osvětlení pro zdroj SHC do 150 W na městský sadový stožár - kompletace a montáž včetně světelného zdroje, elektronického předřadníku a připojovacího kabelu</t>
  </si>
  <si>
    <t>-1025575154</t>
  </si>
  <si>
    <t>-1803809112</t>
  </si>
  <si>
    <t>1562101436</t>
  </si>
  <si>
    <t>7499700380</t>
  </si>
  <si>
    <t>Trakční vedení Nátěry trakčního vedení Barva a řed. pro jedno číslo včetně černého podklad.pruhu na podpěře TV</t>
  </si>
  <si>
    <t>-861801718</t>
  </si>
  <si>
    <t>7499700390</t>
  </si>
  <si>
    <t>Trakční vedení Nátěry trakčního vedení Barva a řed. pro bezpečnostní černožluté pruhy na podpěře TV</t>
  </si>
  <si>
    <t>1295579483</t>
  </si>
  <si>
    <t>7494003972</t>
  </si>
  <si>
    <t>Rozvaděče nn Modulární přístroje Proudové chrániče Proudové chrániče s nadproudovou ochranou 6kA In 16 A, Ue AC 230 V, charakteristika B, Idn 30 mA, 1+N-pól, Icn 6 kA, typ AC typ AC</t>
  </si>
  <si>
    <t>-1128242697</t>
  </si>
  <si>
    <t>7494003780</t>
  </si>
  <si>
    <t>Rozvaděče nn Modulární přístroje Proudové chrániče 6 kA In 25 A, Ue AC 230/400 V, Idn 30 mA, 2pól, Inc 6 kA, typ AC 2-pólové</t>
  </si>
  <si>
    <t>401644081</t>
  </si>
  <si>
    <t>7494003040</t>
  </si>
  <si>
    <t>Rozvaděče nn Modulární přístroje Jističe do 63 A; 6 kA In 25 A, Ue AC 230/400 V / DC 144 V, charakteristika B, 2pól, Icn 6 kA 2-pólové</t>
  </si>
  <si>
    <t>1014807241</t>
  </si>
  <si>
    <t>7494004204</t>
  </si>
  <si>
    <t>Rozvaděče nn Modulární přístroje Spínací přístroje Instalační stykače Ith 25 A, Uc AC 230 V, 4x zapínací kontakt, AC-3: 8,5A AC</t>
  </si>
  <si>
    <t>-489352160</t>
  </si>
  <si>
    <t>7494004534</t>
  </si>
  <si>
    <t>Rozvaděče nn Modulární přístroje Ostatní přístroje -modulární přístroje Vypínače In 32 A, Ue AC 250/440 V, 3+N-pól</t>
  </si>
  <si>
    <t>1197710773</t>
  </si>
  <si>
    <t>1320692562</t>
  </si>
  <si>
    <t>7494351022</t>
  </si>
  <si>
    <t>Montáž jističů (do 10 kA) dvoupólových nebo 1+N pólových přes 20 do 63 A</t>
  </si>
  <si>
    <t>-1251892688</t>
  </si>
  <si>
    <t>7494351042</t>
  </si>
  <si>
    <t>Montáž jističů (do 10 kA) tři+N pólových přes 20 do 63 A</t>
  </si>
  <si>
    <t>-23992741</t>
  </si>
  <si>
    <t>7491600180</t>
  </si>
  <si>
    <t>Elektroinstalační materiál, ocelové konstrukce, uzemnění Uzemnění Vnější Uzemňovací vedení v zemi, páskem FeZn do 120 mm2</t>
  </si>
  <si>
    <t>627420919</t>
  </si>
  <si>
    <t>7491600190</t>
  </si>
  <si>
    <t>Elektroinstalační materiál, ocelové konstrukce, uzemnění Uzemnění Vnější Uzemňovací vedení v zemi, kruhovým vodičem FeZn do D=10 mm</t>
  </si>
  <si>
    <t>-1391140039</t>
  </si>
  <si>
    <t>7491601460</t>
  </si>
  <si>
    <t>Elektroinstalační materiál, ocelové konstrukce, uzemnění Uzemnění Hromosvodné vedení Svorka SR 3a - litinová</t>
  </si>
  <si>
    <t>2003030978</t>
  </si>
  <si>
    <t>7494556010</t>
  </si>
  <si>
    <t>Montáž vzduchových stykačů do 100 A - včetně pomocných kontaktů</t>
  </si>
  <si>
    <t>1941976223</t>
  </si>
  <si>
    <t>7497351590</t>
  </si>
  <si>
    <t>Montáž ukolejnění s průrazkou T, P, 2T, BP, DS, OK - 1 vodič</t>
  </si>
  <si>
    <t>974413640</t>
  </si>
  <si>
    <t>7497351820</t>
  </si>
  <si>
    <t>Aktualizace KSU a TP dle kolejových postupů za 100 m zprovozňované skupiny - po každém stavebním postupu</t>
  </si>
  <si>
    <t>-1757090020</t>
  </si>
  <si>
    <t>7492501710</t>
  </si>
  <si>
    <t>Silnoproudé rozvody Kabely, vodiče, šňůry Cu - nn Kabel silový 2 a 3-žílový Cu, plastová izolace CYKY 2O4 (2Dx4)</t>
  </si>
  <si>
    <t>-161745794</t>
  </si>
  <si>
    <t>7492600190</t>
  </si>
  <si>
    <t>Silnoproudé rozvody Kabely, vodiče, šňůry Al - nn Kabel silový 4 a 5-žílový, plastová izolace 1-AYKY 4x16</t>
  </si>
  <si>
    <t>-1835129628</t>
  </si>
  <si>
    <t>7491100210</t>
  </si>
  <si>
    <t>Elektroinstalační materiál, ocelové konstrukce, uzemnění Trubková vedení Ohebné elektroinstalační trubky KOPOFLEX 75 rudá</t>
  </si>
  <si>
    <t>-1550967383</t>
  </si>
  <si>
    <t>-194929739</t>
  </si>
  <si>
    <t>7593505150</t>
  </si>
  <si>
    <t>Pokládka výstražné fólie do výkopu</t>
  </si>
  <si>
    <t>216731220</t>
  </si>
  <si>
    <t>7592700655</t>
  </si>
  <si>
    <t>Upozorňovadla, značky Upozorňovadla, značky Ostatní Fólie výstražná červená š34cm (HM0673909992034)</t>
  </si>
  <si>
    <t>-775233439</t>
  </si>
  <si>
    <t>7498457010</t>
  </si>
  <si>
    <t>Měření intenzity osvětlení instalovaného v rozsahu 1 000 m2 zjišťované plochy - měření intenzity umělého osvětlení v rozsahu tohoto SO dle ČSN EN 12464-1/2 včetně vyhotovení protokolu</t>
  </si>
  <si>
    <t>-762370803</t>
  </si>
  <si>
    <t>7499151010</t>
  </si>
  <si>
    <t>Dokončovací práce na elektrickém zařízení - uvádění zařízení do provozu, drobné montážní práce v rozvaděčích, koordinaci se zhotoviteli souvisejících zařízení apod.</t>
  </si>
  <si>
    <t>-374325649</t>
  </si>
  <si>
    <t>7499151020</t>
  </si>
  <si>
    <t>Dokončovací práce úprava zapojení stávajících kabelových skříní/rozvaděčů - provedení provizorních úprav zapojení stávajících kabelových skříní nebo rozvaděčů v průběhu výstavby (pro montáž nových i provizorních kabelů, drobné úpravy výstroje apod.) mechanizmy</t>
  </si>
  <si>
    <t>49800585</t>
  </si>
  <si>
    <t>7499151030</t>
  </si>
  <si>
    <t>Dokončovací práce zkušební provoz - včetně prokázání technických a kvalitativních parametrů zařízení</t>
  </si>
  <si>
    <t>-1675767251</t>
  </si>
  <si>
    <t>7499151050</t>
  </si>
  <si>
    <t>Dokončovací práce manipulace na zařízeních prováděné provozovatelem - manipulace nutné pro další práce zhotovitele na technologickém souboru</t>
  </si>
  <si>
    <t>1948553560</t>
  </si>
  <si>
    <t>7498150520</t>
  </si>
  <si>
    <t>Vyhotovení výchozí revizní zprávy pro opravné práce pro objem investičních nákladů přes 500 000 do 1 000 000 Kč - celková prohlídka zařízení provozního souboru nebo stavebního objektu včetně měření, zkoušek zařízení tohoto provozního souboru nebo stavebního objektu revizním technikem na zařízení podle požadavku ČSN, včetně hodnocení a vyhotovení celkové revizní zprávy</t>
  </si>
  <si>
    <t>-882166006</t>
  </si>
  <si>
    <t>7498150525</t>
  </si>
  <si>
    <t>Vyhotovení výchozí revizní zprávy příplatek za každých dalších i započatých 500 000 Kč přes 1 000 000 Kč</t>
  </si>
  <si>
    <t>42709275</t>
  </si>
  <si>
    <t>SO-37-04.2 - zemní práce</t>
  </si>
  <si>
    <t>-1674041820</t>
  </si>
  <si>
    <t>2*2*1,5</t>
  </si>
  <si>
    <t>0,4*0,4*1*18</t>
  </si>
  <si>
    <t>494668089</t>
  </si>
  <si>
    <t>0,35*0,8*400</t>
  </si>
  <si>
    <t>141721115</t>
  </si>
  <si>
    <t>Řízený zemní protlak v hornině tř. 1 až 4, včetně protlačení trub v hloubce do 6 m vnějšího průměru vrtu přes 125 do 160 mm</t>
  </si>
  <si>
    <t>2065025907</t>
  </si>
  <si>
    <t>28610003</t>
  </si>
  <si>
    <t>trubka PVC tlaková hrdlovaná vodovodní dl 6m DN 150</t>
  </si>
  <si>
    <t>1282176247</t>
  </si>
  <si>
    <t>Poznámka k položce:
barva modrá</t>
  </si>
  <si>
    <t>1860495124</t>
  </si>
  <si>
    <t>1773709565</t>
  </si>
  <si>
    <t>789862638</t>
  </si>
  <si>
    <t>460010021</t>
  </si>
  <si>
    <t>Vytyčení trasy vedení kabelového (podzemního) v obvodu železniční stanice</t>
  </si>
  <si>
    <t>km</t>
  </si>
  <si>
    <t>-601222671</t>
  </si>
  <si>
    <t>798629449</t>
  </si>
  <si>
    <t>0,5*0,5*0,2*9</t>
  </si>
  <si>
    <t>460520174</t>
  </si>
  <si>
    <t>Montáž trubek ochranných uložených volně do rýhy plastových ohebných, vnitřního průměru přes 90 do 110 mm</t>
  </si>
  <si>
    <t>-63874914</t>
  </si>
  <si>
    <t>SO-37-04.3 - VRN</t>
  </si>
  <si>
    <t>-856666592</t>
  </si>
  <si>
    <t>-1866197261</t>
  </si>
  <si>
    <t>439721598</t>
  </si>
  <si>
    <t>1500777419</t>
  </si>
  <si>
    <t>SO-38 - Cheb Skalka</t>
  </si>
  <si>
    <t>SO-38-02 - SBBH</t>
  </si>
  <si>
    <t>629995101</t>
  </si>
  <si>
    <t>Očištění vnějších ploch tlakovou vodou omytím</t>
  </si>
  <si>
    <t>-1624632564</t>
  </si>
  <si>
    <t>257511200</t>
  </si>
  <si>
    <t>prostředek čisticí saponátový láhev 500 g</t>
  </si>
  <si>
    <t>-1908304942</t>
  </si>
  <si>
    <t>936124114R</t>
  </si>
  <si>
    <t>Oprava sedáků, nátěr</t>
  </si>
  <si>
    <t>1108434005</t>
  </si>
  <si>
    <t>783306811</t>
  </si>
  <si>
    <t>Odstranění nátěru ze zámečnických konstrukcí oškrábáním</t>
  </si>
  <si>
    <t>6449364</t>
  </si>
  <si>
    <t>1574095337</t>
  </si>
  <si>
    <t>787192323</t>
  </si>
  <si>
    <t>Zasklívání stěn a příček, balkónového zábradlí deskami ostatními sklem bezpečnostním s podtmelením na lišty, tl. přes 8 do 12 mm</t>
  </si>
  <si>
    <t>1812079857</t>
  </si>
  <si>
    <t>998787101</t>
  </si>
  <si>
    <t>Přesun hmot tonážní pro zasklívání v objektech v do 6 m</t>
  </si>
  <si>
    <t>-2125082432</t>
  </si>
  <si>
    <t>1376621601</t>
  </si>
  <si>
    <t>SO-39 - Křešice u Litoměřic</t>
  </si>
  <si>
    <t>SO-39-02 - SBBH</t>
  </si>
  <si>
    <t>410282974</t>
  </si>
  <si>
    <t>-1871701359</t>
  </si>
  <si>
    <t>1603519698</t>
  </si>
  <si>
    <t>-902129601</t>
  </si>
  <si>
    <t>771551810</t>
  </si>
  <si>
    <t>Demontáž podlah z dlaždic teracových kladených do malty</t>
  </si>
  <si>
    <t>-874378476</t>
  </si>
  <si>
    <t>887012875</t>
  </si>
  <si>
    <t>4*2,5</t>
  </si>
  <si>
    <t>6,975</t>
  </si>
  <si>
    <t>83167338</t>
  </si>
  <si>
    <t>838732744</t>
  </si>
  <si>
    <t>Dodání + montáž přístřešku AUREO AE310a-SP, mobiliář, nápisy, směrovky</t>
  </si>
  <si>
    <t>-1063083627</t>
  </si>
  <si>
    <t>R POL 3</t>
  </si>
  <si>
    <t>Stojan na kola</t>
  </si>
  <si>
    <t>645444313</t>
  </si>
  <si>
    <t xml:space="preserve">R POL  2</t>
  </si>
  <si>
    <t>Přístupový chodník ze zámkové dlažby-kompl</t>
  </si>
  <si>
    <t>-313182050</t>
  </si>
  <si>
    <t>NOVA ZPEV.PLOCHA A PRISTUPOVY CHODNIK</t>
  </si>
  <si>
    <t>/zemni prace,podsypy,hutneni,dlazba,obrubniky/</t>
  </si>
  <si>
    <t>-793288551</t>
  </si>
  <si>
    <t>-83379135</t>
  </si>
  <si>
    <t>-1214481562</t>
  </si>
  <si>
    <t>76716112R</t>
  </si>
  <si>
    <t>Doplnění zábradlí rovného z trubek do ocelové konstrukce hmotnosti do 30 kg</t>
  </si>
  <si>
    <t>1127299152</t>
  </si>
  <si>
    <t>767132812</t>
  </si>
  <si>
    <t>Demontáž stěn svařovaných</t>
  </si>
  <si>
    <t>-615707417</t>
  </si>
  <si>
    <t>47*2</t>
  </si>
  <si>
    <t>-2111952695</t>
  </si>
  <si>
    <t>150*2</t>
  </si>
  <si>
    <t>783301303</t>
  </si>
  <si>
    <t>Bezoplachové odrezivění zámečnických konstrukcí</t>
  </si>
  <si>
    <t>-1218424706</t>
  </si>
  <si>
    <t>783314101</t>
  </si>
  <si>
    <t>Základní jednonásobný syntetický nátěr zámečnických konstrukcí</t>
  </si>
  <si>
    <t>2023920839</t>
  </si>
  <si>
    <t>-1388929141</t>
  </si>
  <si>
    <t>-1834874500</t>
  </si>
  <si>
    <t>SO-40 - Bříza zast.</t>
  </si>
  <si>
    <t>SO-40-02 - SBBH</t>
  </si>
  <si>
    <t>-986739736</t>
  </si>
  <si>
    <t>5*2,5*0,3</t>
  </si>
  <si>
    <t>-1997665912</t>
  </si>
  <si>
    <t>5*2,5*0,4</t>
  </si>
  <si>
    <t>-1009288465</t>
  </si>
  <si>
    <t>-309426095</t>
  </si>
  <si>
    <t>-462977489</t>
  </si>
  <si>
    <t>965277280</t>
  </si>
  <si>
    <t>4,75*2</t>
  </si>
  <si>
    <t xml:space="preserve">Přístřešek ŽPSV  typ jednol U + mobiliář+ zákl.deska</t>
  </si>
  <si>
    <t>697600793</t>
  </si>
  <si>
    <t>PRISTRESEK ZPSV</t>
  </si>
  <si>
    <t>/kompl.dodavka a montaz vc.dopravy</t>
  </si>
  <si>
    <t xml:space="preserve"> a podkladni ZB desky tl.150 mm, podsypu</t>
  </si>
  <si>
    <t xml:space="preserve"> a zemnich prací/</t>
  </si>
  <si>
    <t>-594085982</t>
  </si>
  <si>
    <t>972057609</t>
  </si>
  <si>
    <t>38771521</t>
  </si>
  <si>
    <t>-1170695921</t>
  </si>
  <si>
    <t>1634478196</t>
  </si>
  <si>
    <t>SO-40-04 - SEE</t>
  </si>
  <si>
    <t>SO-40-04.1 - elektroinstalace</t>
  </si>
  <si>
    <t>510699699</t>
  </si>
  <si>
    <t>1235149284</t>
  </si>
  <si>
    <t>-517338775</t>
  </si>
  <si>
    <t>SO-40-04.2 - VRN</t>
  </si>
  <si>
    <t>314367976</t>
  </si>
  <si>
    <t>Struktura údajů, formát souboru a metodika pro zpracování</t>
  </si>
  <si>
    <t>Struktura</t>
  </si>
  <si>
    <t>Soubor je složen ze záložky Rekapitulace stavby a záložek s názvem soupisu prací pro jednotlivé objekty ve formátu XLSX. Každá ze záložek přitom obsahuje</t>
  </si>
  <si>
    <t>ještě samostatné sestavy vymezené orámovaním a nadpisem sestavy.</t>
  </si>
  <si>
    <r>
      <rPr>
        <rFont val="Trebuchet MS"/>
        <charset val="238"/>
        <i val="1"/>
        <color auto="1"/>
        <sz val="9"/>
        <scheme val="none"/>
      </rPr>
      <t xml:space="preserve">Rekapitulace stavby </t>
    </r>
    <r>
      <rPr>
        <rFont val="Trebuchet MS"/>
        <charset val="238"/>
        <color auto="1"/>
        <sz val="9"/>
        <scheme val="none"/>
      </rPr>
      <t>obsahuje sestavu Rekapitulace stavby a Rekapitulace objektů stavby a soupisů prací.</t>
    </r>
  </si>
  <si>
    <r>
      <t xml:space="preserve">V sestavě </t>
    </r>
    <r>
      <rPr>
        <rFont val="Trebuchet MS"/>
        <charset val="238"/>
        <b val="1"/>
        <color auto="1"/>
        <sz val="9"/>
        <scheme val="none"/>
      </rPr>
      <t>Rekapitulace stavby</t>
    </r>
    <r>
      <rPr>
        <rFont val="Trebuchet MS"/>
        <charset val="238"/>
        <color auto="1"/>
        <sz val="9"/>
        <scheme val="none"/>
      </rPr>
      <t xml:space="preserve"> jsou uvedeny informace identifikující předmět veřejné zakázky na stavební práce, KSO, CC-CZ, CZ-CPV, CZ-CPA a rekapitulaci </t>
    </r>
  </si>
  <si>
    <t>celkové nabídkové ceny uchazeče.</t>
  </si>
  <si>
    <r>
      <t xml:space="preserve">V sestavě </t>
    </r>
    <r>
      <rPr>
        <rFont val="Trebuchet MS"/>
        <charset val="238"/>
        <b val="1"/>
        <color auto="1"/>
        <sz val="9"/>
        <scheme val="none"/>
      </rPr>
      <t>Rekapitulace objektů stavby a soupisů prací</t>
    </r>
    <r>
      <rPr>
        <rFont val="Trebuchet MS"/>
        <charset val="238"/>
        <color auto="1"/>
        <sz val="9"/>
        <scheme val="none"/>
      </rPr>
      <t xml:space="preserve"> je uvedena rekapitulace stavebních objektů, inženýrských objektů, provozních souborů,</t>
    </r>
  </si>
  <si>
    <t>vedlejších a ostatních nákladů a ostatních nákladů s rekapitulací nabídkové ceny za jednotlivé soupisy prací. Na základě údaje Typ je možné</t>
  </si>
  <si>
    <t>identifikovat, zda se jedná o objekt nebo soupis prací pro daný objekt:</t>
  </si>
  <si>
    <t>Stavební objekt pozemní</t>
  </si>
  <si>
    <t>ING</t>
  </si>
  <si>
    <t>Stavební objekt inženýrský</t>
  </si>
  <si>
    <t>PRO</t>
  </si>
  <si>
    <t>Provozní soubor</t>
  </si>
  <si>
    <t>VON</t>
  </si>
  <si>
    <t>Vedlejší a ostatní náklady</t>
  </si>
  <si>
    <t>Soupis prací pro daný typ objektu</t>
  </si>
  <si>
    <r>
      <rPr>
        <rFont val="Trebuchet MS"/>
        <charset val="238"/>
        <i val="1"/>
        <color auto="1"/>
        <sz val="9"/>
        <scheme val="none"/>
      </rPr>
      <t xml:space="preserve">Soupis prací </t>
    </r>
    <r>
      <rPr>
        <rFont val="Trebuchet MS"/>
        <charset val="238"/>
        <color auto="1"/>
        <sz val="9"/>
        <scheme val="none"/>
      </rPr>
      <t>pro jednotlivé objekty obsahuje sestavy Krycí list soupisu, Rekapitulace členění soupisu prací, Soupis prací. Za soupis prací může být považován</t>
    </r>
  </si>
  <si>
    <t>i objekt stavby v případě, že neobsahuje podřízenou zakázku.</t>
  </si>
  <si>
    <r>
      <rPr>
        <rFont val="Trebuchet MS"/>
        <charset val="238"/>
        <b val="1"/>
        <color auto="1"/>
        <sz val="9"/>
        <scheme val="none"/>
      </rPr>
      <t>Krycí list soupisu</t>
    </r>
    <r>
      <rPr>
        <rFont val="Trebuchet MS"/>
        <charset val="238"/>
        <color auto="1"/>
        <sz val="9"/>
        <scheme val="none"/>
      </rPr>
      <t xml:space="preserve"> obsahuje rekapitulaci informací o předmětu veřejné zakázky ze sestavy Rekapitulace stavby, informaci o zařazení objektu do KSO, </t>
    </r>
  </si>
  <si>
    <t>CC-CZ, CZ-CPV, CZ-CPA a rekapitulaci celkové nabídkové ceny uchazeče za aktuální soupis prací.</t>
  </si>
  <si>
    <r>
      <rPr>
        <rFont val="Trebuchet MS"/>
        <charset val="238"/>
        <b val="1"/>
        <color auto="1"/>
        <sz val="9"/>
        <scheme val="none"/>
      </rPr>
      <t>Rekapitulace členění soupisu prací</t>
    </r>
    <r>
      <rPr>
        <rFont val="Trebuchet MS"/>
        <charset val="238"/>
        <color auto="1"/>
        <sz val="9"/>
        <scheme val="none"/>
      </rPr>
      <t xml:space="preserve"> obsahuje rekapitulaci soupisu prací ve všech úrovních členění soupisu tak, jak byla tato členění použita (např. </t>
    </r>
  </si>
  <si>
    <t>stavební díly, funkční díly, případně jiné členění) s rekapitulací nabídkové ceny.</t>
  </si>
  <si>
    <r>
      <rPr>
        <rFont val="Trebuchet MS"/>
        <charset val="238"/>
        <b val="1"/>
        <color auto="1"/>
        <sz val="9"/>
        <scheme val="none"/>
      </rPr>
      <t xml:space="preserve">Soupis prací </t>
    </r>
    <r>
      <rPr>
        <rFont val="Trebuchet MS"/>
        <charset val="238"/>
        <color auto="1"/>
        <sz val="9"/>
        <scheme val="none"/>
      </rPr>
      <t>obsahuje položky veškerých stavebních nebo montážních prací, dodávek materiálů a služeb nezbytných pro zhotovení stavebního objektu,</t>
    </r>
  </si>
  <si>
    <t>inženýrského objektu, provozního souboru, vedlejších a ostatních nákladů.</t>
  </si>
  <si>
    <t>Pro položky soupisu prací se zobrazují následující informace:</t>
  </si>
  <si>
    <t>Pořadové číslo položky v aktuálním soupisu</t>
  </si>
  <si>
    <t>TYP</t>
  </si>
  <si>
    <t xml:space="preserve">Typ položky: K - konstrukce, M - materiál, PP - plný popis, PSC - poznámka k souboru cen,  P - poznámka k položce, VV - výkaz výměr</t>
  </si>
  <si>
    <t>Kód položky</t>
  </si>
  <si>
    <t>Zkrácený popis položky</t>
  </si>
  <si>
    <t>Měrná jednotka položky</t>
  </si>
  <si>
    <t>Množství v měrné jednotce</t>
  </si>
  <si>
    <t>J.cena</t>
  </si>
  <si>
    <t xml:space="preserve">Jednotková cena položky. Zadaní může obsahovat namísto J.ceny sloupce J.materiál a J.montáž, jejichž součet definuje </t>
  </si>
  <si>
    <t>J.cenu položky.</t>
  </si>
  <si>
    <t xml:space="preserve">Cena celkem </t>
  </si>
  <si>
    <t>Celková cena položky daná jako součin množství a j.ceny</t>
  </si>
  <si>
    <t>Příslušnost položky do cenové soustavy</t>
  </si>
  <si>
    <t>Ke každé položce soupisu prací se na samostatných řádcích může zobrazovat:</t>
  </si>
  <si>
    <t>Plný popis položky</t>
  </si>
  <si>
    <t>Poznámka k souboru cen a poznámka zadavatele</t>
  </si>
  <si>
    <t>Výkaz výměr</t>
  </si>
  <si>
    <t>Pokud je k řádku výkazu výměr evidovaný údaj ve sloupci Kód, jedná se o definovaný odkaz, na který se může odvolávat výkaz výměr z jiné položky.</t>
  </si>
  <si>
    <t xml:space="preserve">Metodika pro zpracování </t>
  </si>
  <si>
    <t>Jednotlivé sestavy jsou v souboru provázány. Editovatelné pole jsou zvýrazněny žlutým podbarvením, ostatní pole neslouží k editaci a nesmí být jakkoliv</t>
  </si>
  <si>
    <t>modifikovány.</t>
  </si>
  <si>
    <t xml:space="preserve">Uchazeč je pro podání nabídky povinen vyplnit žlutě podbarvená pole: </t>
  </si>
  <si>
    <t xml:space="preserve">Pole Uchazeč v sestavě Rekapitulace stavby - zde uchazeč vyplní svůj název (název subjektu) </t>
  </si>
  <si>
    <t>Pole IČ a DIČ v sestavě Rekapitulace stavby - zde uchazeč vyplní svoje IČ a DIČ</t>
  </si>
  <si>
    <t>Datum v sestavě Rekapitulace stavby - zde uchazeč vyplní datum vytvoření nabídky</t>
  </si>
  <si>
    <t>J.cena = jednotková cena v sestavě Soupis prací o maximálním počtu desetinných míst uvedených v poli</t>
  </si>
  <si>
    <t>- pokud sestavy soupisů prací obsahují pole J.cena, musí být všechna tato pole vyplněna nenulovými kladnými číslicemi</t>
  </si>
  <si>
    <t>Poznámka - nepovinný údaj pro položku soupisu</t>
  </si>
  <si>
    <t>V případě, že sestavy soupisů prací neobsahují pole J.cena, potom ve všech soupisech prací obsahují pole:</t>
  </si>
  <si>
    <t xml:space="preserve"> - J.materiál - jednotková cena materiálu </t>
  </si>
  <si>
    <t xml:space="preserve"> - J.montáž - jednotková cena montáže</t>
  </si>
  <si>
    <t>Uchazeč je v tomto případě povinen vyplnit všechna pole J.materiál a pole J.montáž nenulovými kladnými číslicemi. V případech, kdy položka</t>
  </si>
  <si>
    <t>neobsahuje žádný materiál je přípustné, aby pole J.materiál bylo vyplněno nulou. V případech, kdy položka neobsahuje žádnou montáž je přípustné,</t>
  </si>
  <si>
    <t>aby pole J.montáž bylo vyplněno nulou. Není však přípustné, aby obě pole - J.materiál, J.Montáž byly u jedné položky vyplněny nulou.</t>
  </si>
  <si>
    <t>Název</t>
  </si>
  <si>
    <t>Povinný</t>
  </si>
  <si>
    <t>Max. počet</t>
  </si>
  <si>
    <t>atributu</t>
  </si>
  <si>
    <t>(A/N)</t>
  </si>
  <si>
    <t>znaků</t>
  </si>
  <si>
    <t>A</t>
  </si>
  <si>
    <t>Kód stavby</t>
  </si>
  <si>
    <t>String</t>
  </si>
  <si>
    <t>Stavba</t>
  </si>
  <si>
    <t>Název stavby</t>
  </si>
  <si>
    <t>Místo</t>
  </si>
  <si>
    <t>N</t>
  </si>
  <si>
    <t>Místo stavby</t>
  </si>
  <si>
    <t>Datum</t>
  </si>
  <si>
    <t>Datum vykonaného exportu</t>
  </si>
  <si>
    <t>Date</t>
  </si>
  <si>
    <t>KSO</t>
  </si>
  <si>
    <t>Klasifikace stavebního objektu</t>
  </si>
  <si>
    <t>CC-CZ</t>
  </si>
  <si>
    <t>Klasifikace stavbeních děl</t>
  </si>
  <si>
    <t>CZ-CPV</t>
  </si>
  <si>
    <t>Společný slovník pro veřejné zakázky</t>
  </si>
  <si>
    <t>CZ-CPA</t>
  </si>
  <si>
    <t>Klasifikace produkce podle činností</t>
  </si>
  <si>
    <t>Zadavatel</t>
  </si>
  <si>
    <t>Zadavatel zadaní</t>
  </si>
  <si>
    <t>IČ</t>
  </si>
  <si>
    <t>IČ zadavatele zadaní</t>
  </si>
  <si>
    <t>DIČ</t>
  </si>
  <si>
    <t>DIČ zadavatele zadaní</t>
  </si>
  <si>
    <t>Uchazeč</t>
  </si>
  <si>
    <t>Uchazeč veřejné zakázky</t>
  </si>
  <si>
    <t>Projektant</t>
  </si>
  <si>
    <t>Poznámka k zadání</t>
  </si>
  <si>
    <t>Sazba DPH</t>
  </si>
  <si>
    <t>Rekapitulace sazeb DPH u položek soupisů</t>
  </si>
  <si>
    <t>eGSazbaDph</t>
  </si>
  <si>
    <t>Základna DPH</t>
  </si>
  <si>
    <t>Základna DPH určena součtem celkové ceny z položek soupisů</t>
  </si>
  <si>
    <t>Double</t>
  </si>
  <si>
    <t>Hodnota DPH</t>
  </si>
  <si>
    <t>Celková cena bez DPH za celou stavbu. Sčítává se ze všech listů.</t>
  </si>
  <si>
    <t>Celková cena s DPH za celou stavbu</t>
  </si>
  <si>
    <t>Rekapitulace objektů stavby a soupisů prací</t>
  </si>
  <si>
    <t>Přebírá se z Rekapitulace stavby</t>
  </si>
  <si>
    <t>Kód objektu</t>
  </si>
  <si>
    <t>Objektu, Soupis prací</t>
  </si>
  <si>
    <t>Název objektu</t>
  </si>
  <si>
    <t>Cena bez DPH za daný objekt</t>
  </si>
  <si>
    <t>Cena spolu s DPH za daný objekt</t>
  </si>
  <si>
    <t>Typ zakázky</t>
  </si>
  <si>
    <t>eGTypZakazky</t>
  </si>
  <si>
    <t>Krycí list soupisu</t>
  </si>
  <si>
    <t>Objekt</t>
  </si>
  <si>
    <t>Kód a název objektu</t>
  </si>
  <si>
    <t>20 + 120</t>
  </si>
  <si>
    <t>Kód a název soupisu</t>
  </si>
  <si>
    <t>Poznámka k soupisu prací</t>
  </si>
  <si>
    <t>Rekapitulace sazeb DPH na položkách aktuálního soupisu</t>
  </si>
  <si>
    <t>Základna DPH určena součtem celkové ceny z položek aktuálního soupisu</t>
  </si>
  <si>
    <t>Cena bez DPH za daný soupis</t>
  </si>
  <si>
    <t>Cena s DPH</t>
  </si>
  <si>
    <t>Cena s DPH za daný soupis</t>
  </si>
  <si>
    <t>Rekapitulace členění soupisu prací</t>
  </si>
  <si>
    <t>Kód a název objektu, přebírá se z Krycího listu soupisu</t>
  </si>
  <si>
    <t>Kód a název objektu, přebírá se z Krycího listu soupisu</t>
  </si>
  <si>
    <t>Kód a název dílu ze soupisu</t>
  </si>
  <si>
    <t>20 + 100</t>
  </si>
  <si>
    <t>Cena celkem</t>
  </si>
  <si>
    <t>Cena celkem za díl ze soupisu</t>
  </si>
  <si>
    <t>Soupis prací</t>
  </si>
  <si>
    <t>Přebírá se z Krycího listu soupisu</t>
  </si>
  <si>
    <t>Pořadové číslo položky soupisu</t>
  </si>
  <si>
    <t>Long</t>
  </si>
  <si>
    <t>Typ položky soupisu</t>
  </si>
  <si>
    <t>eGTypPolozky</t>
  </si>
  <si>
    <t>Kód položky ze soupisu</t>
  </si>
  <si>
    <t>Popis položky ze soupisu</t>
  </si>
  <si>
    <t>Množství položky soupisu</t>
  </si>
  <si>
    <t>J.Cena</t>
  </si>
  <si>
    <t>Jednotková cena položky</t>
  </si>
  <si>
    <t>Cena celkem vyčíslena jako J.Cena * Množství</t>
  </si>
  <si>
    <t>Zařazení položky do cenové soustavy</t>
  </si>
  <si>
    <t>p</t>
  </si>
  <si>
    <t>Poznámka položky ze soupisu</t>
  </si>
  <si>
    <t>Memo</t>
  </si>
  <si>
    <t>psc</t>
  </si>
  <si>
    <t>Poznámka k souboru cen ze soupisu</t>
  </si>
  <si>
    <t>pp</t>
  </si>
  <si>
    <t>Plný popis položky ze soupisu</t>
  </si>
  <si>
    <t>vv</t>
  </si>
  <si>
    <t>Výkaz výměr (figura, výraz, výměra) ze soupisu</t>
  </si>
  <si>
    <t>Text,Text,Double</t>
  </si>
  <si>
    <t>20, 150</t>
  </si>
  <si>
    <t>Sazba DPH pro položku</t>
  </si>
  <si>
    <t>eGSazbaDPH</t>
  </si>
  <si>
    <t>Hmotnost</t>
  </si>
  <si>
    <t>Hmotnost položky ze soupisu</t>
  </si>
  <si>
    <t>Suť</t>
  </si>
  <si>
    <t>Suť položky ze soupisu</t>
  </si>
  <si>
    <t>Nh</t>
  </si>
  <si>
    <t>Normohodiny položky ze soupisu</t>
  </si>
  <si>
    <t>Datová věta</t>
  </si>
  <si>
    <t>Typ věty</t>
  </si>
  <si>
    <t>Hodnota</t>
  </si>
  <si>
    <t>Význam</t>
  </si>
  <si>
    <t>Základní sazba DPH</t>
  </si>
  <si>
    <t>Snížená sazba DPH</t>
  </si>
  <si>
    <t>Nulová sazba DPH</t>
  </si>
  <si>
    <t>Základní sazba DPH přenesená</t>
  </si>
  <si>
    <t>Snížená sazba DPH přenesená</t>
  </si>
  <si>
    <t>Stavební objekt</t>
  </si>
  <si>
    <t>Inženýrský objekt</t>
  </si>
  <si>
    <t>Ostatní náklady</t>
  </si>
  <si>
    <t>Položka typu HSV</t>
  </si>
  <si>
    <t>Položka typu PSV</t>
  </si>
  <si>
    <t>Položka typu M</t>
  </si>
  <si>
    <t>Položka typu OST</t>
  </si>
</sst>
</file>

<file path=xl/styles.xml><?xml version="1.0" encoding="utf-8"?>
<styleSheet xmlns="http://schemas.openxmlformats.org/spreadsheetml/2006/main">
  <numFmts count="4">
    <numFmt numFmtId="164" formatCode="#,##0.00%"/>
    <numFmt numFmtId="165" formatCode="dd\.mm\.yyyy"/>
    <numFmt numFmtId="166" formatCode="#,##0.00000"/>
    <numFmt numFmtId="167" formatCode="#,##0.000"/>
  </numFmts>
  <fonts count="48">
    <font>
      <sz val="8"/>
      <name val="Trebuchet MS"/>
      <family val="2"/>
    </font>
    <font>
      <sz val="8"/>
      <color rgb="FF969696"/>
      <name val="Trebuchet MS"/>
    </font>
    <font>
      <sz val="9"/>
      <name val="Trebuchet MS"/>
    </font>
    <font>
      <b/>
      <sz val="12"/>
      <name val="Trebuchet MS"/>
    </font>
    <font>
      <sz val="11"/>
      <name val="Trebuchet MS"/>
    </font>
    <font>
      <sz val="10"/>
      <name val="Trebuchet MS"/>
    </font>
    <font>
      <sz val="12"/>
      <color rgb="FF003366"/>
      <name val="Trebuchet MS"/>
    </font>
    <font>
      <sz val="10"/>
      <color rgb="FF003366"/>
      <name val="Trebuchet MS"/>
    </font>
    <font>
      <sz val="8"/>
      <color rgb="FF003366"/>
      <name val="Trebuchet MS"/>
    </font>
    <font>
      <sz val="8"/>
      <color rgb="FF505050"/>
      <name val="Trebuchet MS"/>
    </font>
    <font>
      <sz val="8"/>
      <color rgb="FF800080"/>
      <name val="Trebuchet MS"/>
    </font>
    <font>
      <sz val="8"/>
      <color rgb="FFFF0000"/>
      <name val="Trebuchet MS"/>
    </font>
    <font>
      <sz val="8"/>
      <name val="Trebuchet MS"/>
      <family val="0"/>
      <charset val="238"/>
    </font>
    <font>
      <sz val="8"/>
      <color rgb="FFFAE682"/>
      <name val="Trebuchet MS"/>
    </font>
    <font>
      <sz val="10"/>
      <color rgb="FF960000"/>
      <name val="Trebuchet MS"/>
    </font>
    <font>
      <u/>
      <sz val="10"/>
      <color theme="10"/>
      <name val="Trebuchet MS"/>
    </font>
    <font>
      <b/>
      <sz val="16"/>
      <name val="Trebuchet MS"/>
    </font>
    <font>
      <sz val="8"/>
      <color rgb="FF3366FF"/>
      <name val="Trebuchet MS"/>
    </font>
    <font>
      <b/>
      <sz val="12"/>
      <color rgb="FF969696"/>
      <name val="Trebuchet MS"/>
    </font>
    <font>
      <sz val="9"/>
      <color rgb="FF969696"/>
      <name val="Trebuchet MS"/>
    </font>
    <font>
      <b/>
      <sz val="8"/>
      <color rgb="FF969696"/>
      <name val="Trebuchet MS"/>
    </font>
    <font>
      <b/>
      <sz val="10"/>
      <name val="Trebuchet MS"/>
    </font>
    <font>
      <b/>
      <sz val="9"/>
      <name val="Trebuchet MS"/>
    </font>
    <font>
      <sz val="12"/>
      <color rgb="FF969696"/>
      <name val="Trebuchet MS"/>
    </font>
    <font>
      <b/>
      <sz val="12"/>
      <color rgb="FF960000"/>
      <name val="Trebuchet MS"/>
    </font>
    <font>
      <sz val="12"/>
      <name val="Trebuchet MS"/>
    </font>
    <font>
      <b/>
      <sz val="11"/>
      <color rgb="FF003366"/>
      <name val="Trebuchet MS"/>
    </font>
    <font>
      <sz val="11"/>
      <color rgb="FF003366"/>
      <name val="Trebuchet MS"/>
    </font>
    <font>
      <b/>
      <sz val="11"/>
      <name val="Trebuchet MS"/>
    </font>
    <font>
      <sz val="11"/>
      <color rgb="FF969696"/>
      <name val="Trebuchet MS"/>
    </font>
    <font>
      <b/>
      <sz val="10"/>
      <color rgb="FF003366"/>
      <name val="Trebuchet MS"/>
    </font>
    <font>
      <sz val="10"/>
      <color rgb="FF969696"/>
      <name val="Trebuchet MS"/>
    </font>
    <font>
      <sz val="18"/>
      <color theme="10"/>
      <name val="Wingdings 2"/>
    </font>
    <font>
      <sz val="10"/>
      <color theme="10"/>
      <name val="Trebuchet MS"/>
    </font>
    <font>
      <b/>
      <sz val="12"/>
      <color rgb="FF800000"/>
      <name val="Trebuchet MS"/>
    </font>
    <font>
      <sz val="8"/>
      <color rgb="FF960000"/>
      <name val="Trebuchet MS"/>
    </font>
    <font>
      <b/>
      <sz val="8"/>
      <name val="Trebuchet MS"/>
    </font>
    <font>
      <sz val="7"/>
      <color rgb="FF969696"/>
      <name val="Trebuchet MS"/>
    </font>
    <font>
      <i/>
      <sz val="8"/>
      <color rgb="FF0000FF"/>
      <name val="Trebuchet MS"/>
    </font>
    <font>
      <i/>
      <sz val="7"/>
      <color rgb="FF969696"/>
      <name val="Trebuchet MS"/>
    </font>
    <font>
      <sz val="8"/>
      <name val="Trebuchet MS"/>
      <charset val="238"/>
    </font>
    <font>
      <b/>
      <sz val="16"/>
      <name val="Trebuchet MS"/>
      <charset val="238"/>
    </font>
    <font>
      <b/>
      <sz val="11"/>
      <name val="Trebuchet MS"/>
      <charset val="238"/>
    </font>
    <font>
      <sz val="9"/>
      <name val="Trebuchet MS"/>
      <charset val="238"/>
    </font>
    <font>
      <sz val="10"/>
      <name val="Trebuchet MS"/>
      <charset val="238"/>
    </font>
    <font>
      <sz val="11"/>
      <name val="Trebuchet MS"/>
      <charset val="238"/>
    </font>
    <font>
      <b/>
      <sz val="9"/>
      <name val="Trebuchet MS"/>
      <charset val="238"/>
    </font>
    <font>
      <u/>
      <sz val="11"/>
      <color theme="10"/>
      <name val="Calibri"/>
      <scheme val="minor"/>
    </font>
  </fonts>
  <fills count="6">
    <fill>
      <patternFill patternType="none"/>
    </fill>
    <fill>
      <patternFill patternType="gray125"/>
    </fill>
    <fill>
      <patternFill patternType="solid">
        <fgColor rgb="FFFAE682"/>
      </patternFill>
    </fill>
    <fill>
      <patternFill patternType="solid">
        <fgColor rgb="FFFFFFCC"/>
      </patternFill>
    </fill>
    <fill>
      <patternFill patternType="solid">
        <fgColor rgb="FFBEBEBE"/>
      </patternFill>
    </fill>
    <fill>
      <patternFill patternType="solid">
        <fgColor rgb="FFD2D2D2"/>
      </patternFill>
    </fill>
  </fills>
  <borders count="37">
    <border/>
    <border>
      <left>
        <color indexed="0"/>
      </left>
      <right>
        <color indexed="0"/>
      </right>
      <top>
        <color indexed="0"/>
      </top>
      <bottom>
        <color indexed="0"/>
      </bottom>
      <diagonal>
        <color indexed="0"/>
      </diagonal>
    </border>
    <border>
      <left style="thin">
        <color rgb="FF000000"/>
      </left>
      <top style="thin">
        <color rgb="FF000000"/>
      </top>
    </border>
    <border>
      <top style="thin">
        <color rgb="FF000000"/>
      </top>
    </border>
    <border>
      <right style="thin">
        <color rgb="FF000000"/>
      </right>
      <top style="thin">
        <color rgb="FF000000"/>
      </top>
    </border>
    <border>
      <left style="thin">
        <color rgb="FF000000"/>
      </left>
    </border>
    <border>
      <right style="thin">
        <color rgb="FF000000"/>
      </right>
    </border>
    <border>
      <top style="hair">
        <color rgb="FF000000"/>
      </top>
    </border>
    <border>
      <bottom style="hair">
        <color rgb="FF000000"/>
      </bottom>
    </border>
    <border>
      <left style="hair">
        <color rgb="FF000000"/>
      </left>
      <top style="hair">
        <color rgb="FF000000"/>
      </top>
      <bottom style="hair">
        <color rgb="FF000000"/>
      </bottom>
    </border>
    <border>
      <top style="hair">
        <color rgb="FF000000"/>
      </top>
      <bottom style="hair">
        <color rgb="FF000000"/>
      </bottom>
    </border>
    <border>
      <right style="hair">
        <color rgb="FF000000"/>
      </right>
      <top style="hair">
        <color rgb="FF000000"/>
      </top>
      <bottom style="hair">
        <color rgb="FF000000"/>
      </bottom>
    </border>
    <border>
      <left style="thin">
        <color rgb="FF000000"/>
      </left>
      <bottom style="thin">
        <color rgb="FF000000"/>
      </bottom>
    </border>
    <border>
      <bottom style="thin">
        <color rgb="FF000000"/>
      </bottom>
    </border>
    <border>
      <right style="thin">
        <color rgb="FF000000"/>
      </right>
      <bottom style="thin">
        <color rgb="FF000000"/>
      </bottom>
    </border>
    <border>
      <left style="hair">
        <color rgb="FF969696"/>
      </left>
      <top style="hair">
        <color rgb="FF969696"/>
      </top>
    </border>
    <border>
      <top style="hair">
        <color rgb="FF969696"/>
      </top>
    </border>
    <border>
      <right style="hair">
        <color rgb="FF969696"/>
      </right>
      <top style="hair">
        <color rgb="FF969696"/>
      </top>
    </border>
    <border>
      <left style="hair">
        <color rgb="FF969696"/>
      </left>
    </border>
    <border>
      <right style="hair">
        <color rgb="FF969696"/>
      </right>
    </border>
    <border>
      <left style="hair">
        <color rgb="FF969696"/>
      </left>
      <top style="hair">
        <color rgb="FF969696"/>
      </top>
      <bottom style="hair">
        <color rgb="FF969696"/>
      </bottom>
    </border>
    <border>
      <top style="hair">
        <color rgb="FF969696"/>
      </top>
      <bottom style="hair">
        <color rgb="FF969696"/>
      </bottom>
    </border>
    <border>
      <right style="hair">
        <color rgb="FF969696"/>
      </right>
      <top style="hair">
        <color rgb="FF969696"/>
      </top>
      <bottom style="hair">
        <color rgb="FF969696"/>
      </bottom>
    </border>
    <border>
      <left style="hair">
        <color rgb="FF969696"/>
      </left>
      <bottom style="hair">
        <color rgb="FF969696"/>
      </bottom>
    </border>
    <border>
      <bottom style="hair">
        <color rgb="FF969696"/>
      </bottom>
    </border>
    <border>
      <right style="hair">
        <color rgb="FF969696"/>
      </right>
      <bottom style="hair">
        <color rgb="FF969696"/>
      </bottom>
    </border>
    <border>
      <right style="thin">
        <color rgb="FF000000"/>
      </right>
      <top style="hair">
        <color rgb="FF969696"/>
      </top>
    </border>
    <border>
      <right style="thin">
        <color rgb="FF000000"/>
      </right>
      <top style="hair">
        <color rgb="FF000000"/>
      </top>
      <bottom style="hair">
        <color rgb="FF000000"/>
      </bottom>
    </border>
    <border>
      <left style="hair">
        <color rgb="FF969696"/>
      </left>
      <right style="hair">
        <color rgb="FF969696"/>
      </right>
      <top style="hair">
        <color rgb="FF969696"/>
      </top>
      <bottom style="hair">
        <color rgb="FF969696"/>
      </bottom>
    </border>
    <border>
      <left style="thin">
        <color indexed="64"/>
      </left>
      <right>
        <color indexed="0"/>
      </right>
      <top style="thin">
        <color indexed="64"/>
      </top>
      <bottom>
        <color indexed="0"/>
      </bottom>
      <diagonal>
        <color indexed="0"/>
      </diagonal>
    </border>
    <border>
      <left>
        <color indexed="0"/>
      </left>
      <right>
        <color indexed="0"/>
      </right>
      <top style="thin">
        <color indexed="64"/>
      </top>
      <bottom>
        <color indexed="0"/>
      </bottom>
      <diagonal>
        <color indexed="0"/>
      </diagonal>
    </border>
    <border>
      <left>
        <color indexed="0"/>
      </left>
      <right style="thin">
        <color indexed="64"/>
      </right>
      <top style="thin">
        <color indexed="64"/>
      </top>
      <bottom>
        <color indexed="0"/>
      </bottom>
      <diagonal>
        <color indexed="0"/>
      </diagonal>
    </border>
    <border>
      <left style="thin">
        <color indexed="64"/>
      </left>
      <right>
        <color indexed="0"/>
      </right>
      <top>
        <color indexed="0"/>
      </top>
      <bottom>
        <color indexed="0"/>
      </bottom>
      <diagonal>
        <color indexed="0"/>
      </diagonal>
    </border>
    <border>
      <left>
        <color indexed="0"/>
      </left>
      <right style="thin">
        <color indexed="64"/>
      </right>
      <top>
        <color indexed="0"/>
      </top>
      <bottom>
        <color indexed="0"/>
      </bottom>
      <diagonal>
        <color indexed="0"/>
      </diagonal>
    </border>
    <border>
      <left>
        <color indexed="0"/>
      </left>
      <right>
        <color indexed="0"/>
      </right>
      <top>
        <color indexed="0"/>
      </top>
      <bottom style="thin">
        <color indexed="64"/>
      </bottom>
      <diagonal>
        <color indexed="0"/>
      </diagonal>
    </border>
    <border>
      <left style="thin">
        <color indexed="64"/>
      </left>
      <right>
        <color indexed="0"/>
      </right>
      <top>
        <color indexed="0"/>
      </top>
      <bottom style="thin">
        <color indexed="64"/>
      </bottom>
      <diagonal>
        <color indexed="0"/>
      </diagonal>
    </border>
    <border>
      <left>
        <color indexed="0"/>
      </left>
      <right style="thin">
        <color indexed="64"/>
      </right>
      <top>
        <color indexed="0"/>
      </top>
      <bottom style="thin">
        <color indexed="64"/>
      </bottom>
      <diagonal>
        <color indexed="0"/>
      </diagonal>
    </border>
  </borders>
  <cellStyleXfs count="2">
    <xf numFmtId="0" fontId="0" fillId="0" borderId="0"/>
    <xf numFmtId="0" fontId="47" fillId="0" borderId="0" applyNumberFormat="0" applyFill="0" applyBorder="0" applyAlignment="0" applyProtection="0"/>
  </cellStyleXfs>
  <cellXfs count="387">
    <xf numFmtId="0" fontId="0" fillId="0" borderId="0" xfId="0"/>
    <xf numFmtId="0" fontId="0" fillId="0" borderId="0" xfId="0" applyFont="1" applyAlignment="1">
      <alignment vertical="center"/>
    </xf>
    <xf numFmtId="0" fontId="1" fillId="0" borderId="0" xfId="0" applyFont="1" applyAlignment="1">
      <alignment vertical="center"/>
    </xf>
    <xf numFmtId="0" fontId="2" fillId="0" borderId="0" xfId="0" applyFont="1" applyAlignment="1">
      <alignment vertical="center"/>
    </xf>
    <xf numFmtId="0" fontId="3"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0" fillId="0" borderId="0" xfId="0" applyFont="1" applyAlignment="1">
      <alignment vertical="center" wrapText="1"/>
    </xf>
    <xf numFmtId="0" fontId="6" fillId="0" borderId="0" xfId="0" applyFont="1" applyAlignment="1">
      <alignment vertical="center"/>
    </xf>
    <xf numFmtId="0" fontId="7" fillId="0" borderId="0" xfId="0" applyFont="1" applyAlignment="1">
      <alignment vertical="center"/>
    </xf>
    <xf numFmtId="0" fontId="0" fillId="0" borderId="0" xfId="0" applyFont="1" applyAlignment="1">
      <alignment horizontal="center" vertical="center" wrapText="1"/>
    </xf>
    <xf numFmtId="0" fontId="8" fillId="0" borderId="0" xfId="0" applyFont="1" applyAlignment="1"/>
    <xf numFmtId="0" fontId="9" fillId="0" borderId="0" xfId="0" applyFont="1" applyAlignment="1">
      <alignment vertical="center"/>
    </xf>
    <xf numFmtId="0" fontId="10" fillId="0" borderId="0" xfId="0" applyFont="1" applyAlignment="1">
      <alignment vertical="center"/>
    </xf>
    <xf numFmtId="0" fontId="11" fillId="0" borderId="0" xfId="0" applyFont="1" applyAlignment="1">
      <alignment vertical="center"/>
    </xf>
    <xf numFmtId="0" fontId="0" fillId="0" borderId="0" xfId="0" applyAlignment="1">
      <alignment horizontal="center" vertical="center"/>
      <protection locked="0"/>
    </xf>
    <xf numFmtId="0" fontId="13" fillId="2" borderId="0" xfId="0" applyFont="1" applyFill="1" applyAlignment="1" applyProtection="1">
      <alignment horizontal="left" vertical="center"/>
    </xf>
    <xf numFmtId="0" fontId="5" fillId="2" borderId="0" xfId="0" applyFont="1" applyFill="1" applyAlignment="1" applyProtection="1">
      <alignment vertical="center"/>
    </xf>
    <xf numFmtId="0" fontId="14" fillId="2" borderId="0" xfId="0" applyFont="1" applyFill="1" applyAlignment="1" applyProtection="1">
      <alignment horizontal="left" vertical="center"/>
    </xf>
    <xf numFmtId="0" fontId="15" fillId="2" borderId="0" xfId="1" applyFont="1" applyFill="1" applyAlignment="1" applyProtection="1">
      <alignment vertical="center"/>
    </xf>
    <xf numFmtId="0" fontId="47" fillId="2" borderId="0" xfId="1" applyFill="1"/>
    <xf numFmtId="0" fontId="0" fillId="2" borderId="0" xfId="0" applyFill="1"/>
    <xf numFmtId="0" fontId="13" fillId="2" borderId="0" xfId="0" applyFont="1" applyFill="1" applyAlignment="1">
      <alignment horizontal="left" vertical="center"/>
    </xf>
    <xf numFmtId="0" fontId="13" fillId="0" borderId="0" xfId="0" applyFont="1" applyAlignment="1">
      <alignment horizontal="left" vertical="center"/>
    </xf>
    <xf numFmtId="0" fontId="0" fillId="0" borderId="0" xfId="0" applyFont="1" applyAlignment="1">
      <alignment horizontal="left" vertical="center"/>
    </xf>
    <xf numFmtId="0" fontId="0" fillId="0" borderId="2" xfId="0" applyBorder="1" applyProtection="1"/>
    <xf numFmtId="0" fontId="0" fillId="0" borderId="3" xfId="0" applyBorder="1" applyProtection="1"/>
    <xf numFmtId="0" fontId="0" fillId="0" borderId="4" xfId="0" applyBorder="1" applyProtection="1"/>
    <xf numFmtId="0" fontId="0" fillId="0" borderId="5" xfId="0" applyBorder="1" applyProtection="1"/>
    <xf numFmtId="0" fontId="0" fillId="0" borderId="0" xfId="0" applyBorder="1" applyProtection="1"/>
    <xf numFmtId="0" fontId="16" fillId="0" borderId="0" xfId="0" applyFont="1" applyBorder="1" applyAlignment="1" applyProtection="1">
      <alignment horizontal="left" vertical="center"/>
    </xf>
    <xf numFmtId="0" fontId="0" fillId="0" borderId="6" xfId="0" applyBorder="1" applyProtection="1"/>
    <xf numFmtId="0" fontId="17" fillId="0" borderId="0" xfId="0" applyFont="1" applyAlignment="1">
      <alignment horizontal="left" vertical="center"/>
    </xf>
    <xf numFmtId="0" fontId="18" fillId="0" borderId="0" xfId="0" applyFont="1" applyAlignment="1">
      <alignment horizontal="left" vertical="center"/>
    </xf>
    <xf numFmtId="0" fontId="19" fillId="0" borderId="0" xfId="0" applyFont="1" applyBorder="1" applyAlignment="1" applyProtection="1">
      <alignment horizontal="left" vertical="top"/>
    </xf>
    <xf numFmtId="0" fontId="2" fillId="0" borderId="0" xfId="0" applyFont="1" applyBorder="1" applyAlignment="1" applyProtection="1">
      <alignment horizontal="left" vertical="center"/>
    </xf>
    <xf numFmtId="0" fontId="20" fillId="0" borderId="0" xfId="0" applyFont="1" applyAlignment="1">
      <alignment horizontal="left" vertical="top" wrapText="1"/>
    </xf>
    <xf numFmtId="0" fontId="3" fillId="0" borderId="0" xfId="0" applyFont="1" applyBorder="1" applyAlignment="1" applyProtection="1">
      <alignment horizontal="left" vertical="top"/>
    </xf>
    <xf numFmtId="0" fontId="3" fillId="0" borderId="0" xfId="0" applyFont="1" applyBorder="1" applyAlignment="1" applyProtection="1">
      <alignment horizontal="left" vertical="top" wrapText="1"/>
    </xf>
    <xf numFmtId="0" fontId="20" fillId="0" borderId="0" xfId="0" applyFont="1" applyAlignment="1">
      <alignment horizontal="left" vertical="center"/>
    </xf>
    <xf numFmtId="0" fontId="19" fillId="0" borderId="0" xfId="0" applyFont="1" applyBorder="1" applyAlignment="1" applyProtection="1">
      <alignment horizontal="left" vertical="center"/>
    </xf>
    <xf numFmtId="0" fontId="2" fillId="3" borderId="0" xfId="0" applyFont="1" applyFill="1" applyBorder="1" applyAlignment="1" applyProtection="1">
      <alignment horizontal="left" vertical="center"/>
      <protection locked="0"/>
    </xf>
    <xf numFmtId="49" fontId="2" fillId="3" borderId="0" xfId="0" applyNumberFormat="1" applyFont="1" applyFill="1" applyBorder="1" applyAlignment="1" applyProtection="1">
      <alignment horizontal="left" vertical="center"/>
      <protection locked="0"/>
    </xf>
    <xf numFmtId="49" fontId="2" fillId="0" borderId="0" xfId="0" applyNumberFormat="1" applyFont="1" applyBorder="1" applyAlignment="1" applyProtection="1">
      <alignment horizontal="left" vertical="center"/>
    </xf>
    <xf numFmtId="0" fontId="2" fillId="0" borderId="0" xfId="0" applyFont="1" applyBorder="1" applyAlignment="1" applyProtection="1">
      <alignment horizontal="left" vertical="center" wrapText="1"/>
    </xf>
    <xf numFmtId="0" fontId="0" fillId="0" borderId="7" xfId="0" applyBorder="1" applyProtection="1"/>
    <xf numFmtId="0" fontId="0" fillId="0" borderId="5" xfId="0" applyFont="1" applyBorder="1" applyAlignment="1" applyProtection="1">
      <alignment vertical="center"/>
    </xf>
    <xf numFmtId="0" fontId="0" fillId="0" borderId="0" xfId="0" applyFont="1" applyBorder="1" applyAlignment="1" applyProtection="1">
      <alignment vertical="center"/>
    </xf>
    <xf numFmtId="0" fontId="21" fillId="0" borderId="8" xfId="0" applyFont="1" applyBorder="1" applyAlignment="1" applyProtection="1">
      <alignment horizontal="left" vertical="center"/>
    </xf>
    <xf numFmtId="0" fontId="0" fillId="0" borderId="8" xfId="0" applyFont="1" applyBorder="1" applyAlignment="1" applyProtection="1">
      <alignment vertical="center"/>
    </xf>
    <xf numFmtId="4" fontId="21" fillId="0" borderId="8" xfId="0" applyNumberFormat="1" applyFont="1" applyBorder="1" applyAlignment="1" applyProtection="1">
      <alignment vertical="center"/>
    </xf>
    <xf numFmtId="0" fontId="0" fillId="0" borderId="6" xfId="0" applyFont="1" applyBorder="1" applyAlignment="1" applyProtection="1">
      <alignment vertical="center"/>
    </xf>
    <xf numFmtId="0" fontId="1" fillId="0" borderId="0" xfId="0" applyFont="1" applyBorder="1" applyAlignment="1" applyProtection="1">
      <alignment horizontal="right" vertical="center"/>
    </xf>
    <xf numFmtId="0" fontId="1" fillId="0" borderId="5" xfId="0" applyFont="1" applyBorder="1" applyAlignment="1" applyProtection="1">
      <alignment vertical="center"/>
    </xf>
    <xf numFmtId="0" fontId="1" fillId="0" borderId="0" xfId="0" applyFont="1" applyBorder="1" applyAlignment="1" applyProtection="1">
      <alignment vertical="center"/>
    </xf>
    <xf numFmtId="0" fontId="1" fillId="0" borderId="0" xfId="0" applyFont="1" applyBorder="1" applyAlignment="1" applyProtection="1">
      <alignment horizontal="left" vertical="center"/>
    </xf>
    <xf numFmtId="164" fontId="1" fillId="0" borderId="0" xfId="0" applyNumberFormat="1" applyFont="1" applyBorder="1" applyAlignment="1" applyProtection="1">
      <alignment horizontal="center" vertical="center"/>
    </xf>
    <xf numFmtId="4" fontId="20" fillId="0" borderId="0" xfId="0" applyNumberFormat="1" applyFont="1" applyBorder="1" applyAlignment="1" applyProtection="1">
      <alignment vertical="center"/>
    </xf>
    <xf numFmtId="0" fontId="1" fillId="0" borderId="6" xfId="0" applyFont="1" applyBorder="1" applyAlignment="1" applyProtection="1">
      <alignment vertical="center"/>
    </xf>
    <xf numFmtId="0" fontId="0" fillId="4" borderId="0" xfId="0" applyFont="1" applyFill="1" applyBorder="1" applyAlignment="1" applyProtection="1">
      <alignment vertical="center"/>
    </xf>
    <xf numFmtId="0" fontId="3" fillId="4" borderId="9" xfId="0" applyFont="1" applyFill="1" applyBorder="1" applyAlignment="1" applyProtection="1">
      <alignment horizontal="left" vertical="center"/>
    </xf>
    <xf numFmtId="0" fontId="0" fillId="4" borderId="10" xfId="0" applyFont="1" applyFill="1" applyBorder="1" applyAlignment="1" applyProtection="1">
      <alignment vertical="center"/>
    </xf>
    <xf numFmtId="0" fontId="3" fillId="4" borderId="10" xfId="0" applyFont="1" applyFill="1" applyBorder="1" applyAlignment="1" applyProtection="1">
      <alignment horizontal="center" vertical="center"/>
    </xf>
    <xf numFmtId="0" fontId="3" fillId="4" borderId="10" xfId="0" applyFont="1" applyFill="1" applyBorder="1" applyAlignment="1" applyProtection="1">
      <alignment horizontal="left" vertical="center"/>
    </xf>
    <xf numFmtId="4" fontId="3" fillId="4" borderId="10" xfId="0" applyNumberFormat="1" applyFont="1" applyFill="1" applyBorder="1" applyAlignment="1" applyProtection="1">
      <alignment vertical="center"/>
    </xf>
    <xf numFmtId="0" fontId="0" fillId="4" borderId="11" xfId="0" applyFont="1" applyFill="1" applyBorder="1" applyAlignment="1" applyProtection="1">
      <alignment vertical="center"/>
    </xf>
    <xf numFmtId="0" fontId="0" fillId="4" borderId="6" xfId="0" applyFont="1" applyFill="1" applyBorder="1" applyAlignment="1" applyProtection="1">
      <alignment vertical="center"/>
    </xf>
    <xf numFmtId="0" fontId="0" fillId="0" borderId="12" xfId="0" applyFont="1" applyBorder="1" applyAlignment="1" applyProtection="1">
      <alignment vertical="center"/>
    </xf>
    <xf numFmtId="0" fontId="0" fillId="0" borderId="13" xfId="0" applyFont="1" applyBorder="1" applyAlignment="1" applyProtection="1">
      <alignment vertical="center"/>
    </xf>
    <xf numFmtId="0" fontId="0" fillId="0" borderId="14" xfId="0" applyFont="1" applyBorder="1" applyAlignment="1" applyProtection="1">
      <alignment vertical="center"/>
    </xf>
    <xf numFmtId="0" fontId="0" fillId="0" borderId="2" xfId="0" applyFont="1" applyBorder="1" applyAlignment="1" applyProtection="1">
      <alignment vertical="center"/>
    </xf>
    <xf numFmtId="0" fontId="0" fillId="0" borderId="3" xfId="0" applyFont="1" applyBorder="1" applyAlignment="1" applyProtection="1">
      <alignment vertical="center"/>
    </xf>
    <xf numFmtId="0" fontId="0" fillId="0" borderId="5" xfId="0" applyFont="1" applyBorder="1" applyAlignment="1">
      <alignment vertical="center"/>
    </xf>
    <xf numFmtId="0" fontId="16" fillId="0" borderId="0" xfId="0" applyFont="1" applyAlignment="1" applyProtection="1">
      <alignment horizontal="left" vertical="center"/>
    </xf>
    <xf numFmtId="0" fontId="0" fillId="0" borderId="0" xfId="0" applyFont="1" applyAlignment="1" applyProtection="1">
      <alignment vertical="center"/>
    </xf>
    <xf numFmtId="0" fontId="2" fillId="0" borderId="5" xfId="0" applyFont="1" applyBorder="1" applyAlignment="1" applyProtection="1">
      <alignment vertical="center"/>
    </xf>
    <xf numFmtId="0" fontId="19" fillId="0" borderId="0" xfId="0" applyFont="1" applyAlignment="1" applyProtection="1">
      <alignment horizontal="left" vertical="center"/>
    </xf>
    <xf numFmtId="0" fontId="2" fillId="0" borderId="0" xfId="0" applyFont="1" applyAlignment="1" applyProtection="1">
      <alignment vertical="center"/>
    </xf>
    <xf numFmtId="0" fontId="2" fillId="0" borderId="5" xfId="0" applyFont="1" applyBorder="1" applyAlignment="1">
      <alignment vertical="center"/>
    </xf>
    <xf numFmtId="0" fontId="3" fillId="0" borderId="5" xfId="0" applyFont="1" applyBorder="1" applyAlignment="1" applyProtection="1">
      <alignment vertical="center"/>
    </xf>
    <xf numFmtId="0" fontId="3" fillId="0" borderId="0" xfId="0" applyFont="1" applyAlignment="1" applyProtection="1">
      <alignment horizontal="left" vertical="center"/>
    </xf>
    <xf numFmtId="0" fontId="3" fillId="0" borderId="0" xfId="0" applyFont="1" applyAlignment="1" applyProtection="1">
      <alignment vertical="center"/>
    </xf>
    <xf numFmtId="0" fontId="3" fillId="0" borderId="0" xfId="0" applyFont="1" applyAlignment="1" applyProtection="1">
      <alignment horizontal="left" vertical="center" wrapText="1"/>
    </xf>
    <xf numFmtId="0" fontId="3" fillId="0" borderId="5" xfId="0" applyFont="1" applyBorder="1" applyAlignment="1">
      <alignment vertical="center"/>
    </xf>
    <xf numFmtId="0" fontId="22" fillId="0" borderId="0" xfId="0" applyFont="1" applyAlignment="1" applyProtection="1">
      <alignment vertical="center"/>
    </xf>
    <xf numFmtId="165" fontId="2" fillId="0" borderId="0" xfId="0" applyNumberFormat="1" applyFont="1" applyAlignment="1" applyProtection="1">
      <alignment horizontal="left" vertical="center"/>
    </xf>
    <xf numFmtId="0" fontId="23" fillId="0" borderId="15" xfId="0" applyFont="1" applyBorder="1" applyAlignment="1">
      <alignment horizontal="center" vertical="center"/>
    </xf>
    <xf numFmtId="0" fontId="23" fillId="0" borderId="16" xfId="0" applyFont="1" applyBorder="1" applyAlignment="1">
      <alignment horizontal="left" vertical="center"/>
    </xf>
    <xf numFmtId="0" fontId="0" fillId="0" borderId="16" xfId="0" applyFont="1" applyBorder="1" applyAlignment="1">
      <alignment vertical="center"/>
    </xf>
    <xf numFmtId="0" fontId="0" fillId="0" borderId="17" xfId="0" applyFont="1" applyBorder="1" applyAlignment="1">
      <alignment vertical="center"/>
    </xf>
    <xf numFmtId="0" fontId="1" fillId="0" borderId="18" xfId="0" applyFont="1" applyBorder="1" applyAlignment="1">
      <alignment horizontal="left" vertical="center"/>
    </xf>
    <xf numFmtId="0" fontId="1" fillId="0" borderId="0" xfId="0" applyFont="1" applyBorder="1" applyAlignment="1">
      <alignment horizontal="left" vertical="center"/>
    </xf>
    <xf numFmtId="0" fontId="0" fillId="0" borderId="0" xfId="0" applyFont="1" applyBorder="1" applyAlignment="1">
      <alignment vertical="center"/>
    </xf>
    <xf numFmtId="0" fontId="0" fillId="0" borderId="19" xfId="0" applyFont="1" applyBorder="1" applyAlignment="1">
      <alignment vertical="center"/>
    </xf>
    <xf numFmtId="0" fontId="1" fillId="0" borderId="18" xfId="0" applyFont="1" applyBorder="1" applyAlignment="1" applyProtection="1">
      <alignment horizontal="left" vertical="center"/>
    </xf>
    <xf numFmtId="0" fontId="0" fillId="0" borderId="19" xfId="0" applyFont="1" applyBorder="1" applyAlignment="1" applyProtection="1">
      <alignment vertical="center"/>
    </xf>
    <xf numFmtId="0" fontId="2" fillId="5" borderId="9" xfId="0" applyFont="1" applyFill="1" applyBorder="1" applyAlignment="1" applyProtection="1">
      <alignment horizontal="center" vertical="center"/>
    </xf>
    <xf numFmtId="0" fontId="2" fillId="5" borderId="10" xfId="0" applyFont="1" applyFill="1" applyBorder="1" applyAlignment="1" applyProtection="1">
      <alignment horizontal="left" vertical="center"/>
    </xf>
    <xf numFmtId="0" fontId="0" fillId="5" borderId="10" xfId="0" applyFont="1" applyFill="1" applyBorder="1" applyAlignment="1" applyProtection="1">
      <alignment vertical="center"/>
    </xf>
    <xf numFmtId="0" fontId="2" fillId="5" borderId="10" xfId="0" applyFont="1" applyFill="1" applyBorder="1" applyAlignment="1" applyProtection="1">
      <alignment horizontal="center" vertical="center"/>
    </xf>
    <xf numFmtId="0" fontId="2" fillId="5" borderId="10" xfId="0" applyFont="1" applyFill="1" applyBorder="1" applyAlignment="1" applyProtection="1">
      <alignment horizontal="right" vertical="center"/>
    </xf>
    <xf numFmtId="0" fontId="2" fillId="5" borderId="11" xfId="0" applyFont="1" applyFill="1" applyBorder="1" applyAlignment="1" applyProtection="1">
      <alignment horizontal="center" vertical="center"/>
    </xf>
    <xf numFmtId="0" fontId="19" fillId="0" borderId="20" xfId="0" applyFont="1" applyBorder="1" applyAlignment="1" applyProtection="1">
      <alignment horizontal="center" vertical="center" wrapText="1"/>
    </xf>
    <xf numFmtId="0" fontId="19" fillId="0" borderId="21" xfId="0" applyFont="1" applyBorder="1" applyAlignment="1" applyProtection="1">
      <alignment horizontal="center" vertical="center" wrapText="1"/>
    </xf>
    <xf numFmtId="0" fontId="19" fillId="0" borderId="22" xfId="0" applyFont="1" applyBorder="1" applyAlignment="1" applyProtection="1">
      <alignment horizontal="center" vertical="center" wrapText="1"/>
    </xf>
    <xf numFmtId="0" fontId="0" fillId="0" borderId="15" xfId="0" applyFont="1" applyBorder="1" applyAlignment="1" applyProtection="1">
      <alignment vertical="center"/>
    </xf>
    <xf numFmtId="0" fontId="0" fillId="0" borderId="16" xfId="0" applyFont="1" applyBorder="1" applyAlignment="1" applyProtection="1">
      <alignment vertical="center"/>
    </xf>
    <xf numFmtId="0" fontId="0" fillId="0" borderId="17" xfId="0" applyFont="1" applyBorder="1" applyAlignment="1" applyProtection="1">
      <alignment vertical="center"/>
    </xf>
    <xf numFmtId="0" fontId="24" fillId="0" borderId="0" xfId="0" applyFont="1" applyAlignment="1" applyProtection="1">
      <alignment horizontal="left" vertical="center"/>
    </xf>
    <xf numFmtId="0" fontId="24" fillId="0" borderId="0" xfId="0" applyFont="1" applyAlignment="1" applyProtection="1">
      <alignment vertical="center"/>
    </xf>
    <xf numFmtId="4" fontId="24" fillId="0" borderId="0" xfId="0" applyNumberFormat="1" applyFont="1" applyAlignment="1" applyProtection="1">
      <alignment horizontal="right" vertical="center"/>
    </xf>
    <xf numFmtId="4" fontId="24" fillId="0" borderId="0" xfId="0" applyNumberFormat="1" applyFont="1" applyAlignment="1" applyProtection="1">
      <alignment vertical="center"/>
    </xf>
    <xf numFmtId="0" fontId="3" fillId="0" borderId="0" xfId="0" applyFont="1" applyAlignment="1" applyProtection="1">
      <alignment horizontal="center" vertical="center"/>
    </xf>
    <xf numFmtId="4" fontId="23" fillId="0" borderId="18" xfId="0" applyNumberFormat="1" applyFont="1" applyBorder="1" applyAlignment="1" applyProtection="1">
      <alignment vertical="center"/>
    </xf>
    <xf numFmtId="4" fontId="23" fillId="0" borderId="0" xfId="0" applyNumberFormat="1" applyFont="1" applyBorder="1" applyAlignment="1" applyProtection="1">
      <alignment vertical="center"/>
    </xf>
    <xf numFmtId="166" fontId="23" fillId="0" borderId="0" xfId="0" applyNumberFormat="1" applyFont="1" applyBorder="1" applyAlignment="1" applyProtection="1">
      <alignment vertical="center"/>
    </xf>
    <xf numFmtId="4" fontId="23" fillId="0" borderId="19" xfId="0" applyNumberFormat="1" applyFont="1" applyBorder="1" applyAlignment="1" applyProtection="1">
      <alignment vertical="center"/>
    </xf>
    <xf numFmtId="0" fontId="3" fillId="0" borderId="0" xfId="0" applyFont="1" applyAlignment="1">
      <alignment horizontal="left" vertical="center"/>
    </xf>
    <xf numFmtId="0" fontId="25" fillId="0" borderId="0" xfId="0" applyFont="1" applyAlignment="1">
      <alignment horizontal="left" vertical="center"/>
    </xf>
    <xf numFmtId="0" fontId="4" fillId="0" borderId="5" xfId="0" applyFont="1" applyBorder="1" applyAlignment="1" applyProtection="1">
      <alignment vertical="center"/>
    </xf>
    <xf numFmtId="0" fontId="26" fillId="0" borderId="0" xfId="0" applyFont="1" applyAlignment="1" applyProtection="1">
      <alignment vertical="center"/>
    </xf>
    <xf numFmtId="0" fontId="26" fillId="0" borderId="0" xfId="0" applyFont="1" applyAlignment="1" applyProtection="1">
      <alignment horizontal="left" vertical="center" wrapText="1"/>
    </xf>
    <xf numFmtId="0" fontId="27" fillId="0" borderId="0" xfId="0" applyFont="1" applyAlignment="1" applyProtection="1">
      <alignment vertical="center"/>
    </xf>
    <xf numFmtId="4" fontId="27" fillId="0" borderId="0" xfId="0" applyNumberFormat="1" applyFont="1" applyAlignment="1" applyProtection="1">
      <alignment horizontal="right" vertical="center"/>
    </xf>
    <xf numFmtId="4" fontId="27" fillId="0" borderId="0" xfId="0" applyNumberFormat="1" applyFont="1" applyAlignment="1" applyProtection="1">
      <alignment vertical="center"/>
    </xf>
    <xf numFmtId="0" fontId="28" fillId="0" borderId="0" xfId="0" applyFont="1" applyAlignment="1" applyProtection="1">
      <alignment horizontal="center" vertical="center"/>
    </xf>
    <xf numFmtId="0" fontId="4" fillId="0" borderId="5" xfId="0" applyFont="1" applyBorder="1" applyAlignment="1">
      <alignment vertical="center"/>
    </xf>
    <xf numFmtId="4" fontId="29" fillId="0" borderId="18" xfId="0" applyNumberFormat="1" applyFont="1" applyBorder="1" applyAlignment="1" applyProtection="1">
      <alignment vertical="center"/>
    </xf>
    <xf numFmtId="4" fontId="29" fillId="0" borderId="0" xfId="0" applyNumberFormat="1" applyFont="1" applyBorder="1" applyAlignment="1" applyProtection="1">
      <alignment vertical="center"/>
    </xf>
    <xf numFmtId="166" fontId="29" fillId="0" borderId="0" xfId="0" applyNumberFormat="1" applyFont="1" applyBorder="1" applyAlignment="1" applyProtection="1">
      <alignment vertical="center"/>
    </xf>
    <xf numFmtId="4" fontId="29" fillId="0" borderId="19" xfId="0" applyNumberFormat="1" applyFont="1" applyBorder="1" applyAlignment="1" applyProtection="1">
      <alignment vertical="center"/>
    </xf>
    <xf numFmtId="0" fontId="4" fillId="0" borderId="0" xfId="0" applyFont="1" applyAlignment="1">
      <alignment horizontal="left" vertical="center"/>
    </xf>
    <xf numFmtId="0" fontId="5" fillId="0" borderId="5" xfId="0" applyFont="1" applyBorder="1" applyAlignment="1" applyProtection="1">
      <alignment vertical="center"/>
    </xf>
    <xf numFmtId="0" fontId="7" fillId="0" borderId="0" xfId="0" applyFont="1" applyAlignment="1" applyProtection="1">
      <alignment vertical="center"/>
    </xf>
    <xf numFmtId="0" fontId="30" fillId="0" borderId="0" xfId="0" applyFont="1" applyAlignment="1" applyProtection="1">
      <alignment horizontal="left" vertical="center" wrapText="1"/>
    </xf>
    <xf numFmtId="4" fontId="7" fillId="0" borderId="0" xfId="0" applyNumberFormat="1" applyFont="1" applyAlignment="1" applyProtection="1">
      <alignment horizontal="right" vertical="center"/>
    </xf>
    <xf numFmtId="4" fontId="7" fillId="0" borderId="0" xfId="0" applyNumberFormat="1" applyFont="1" applyAlignment="1" applyProtection="1">
      <alignment vertical="center"/>
    </xf>
    <xf numFmtId="0" fontId="5" fillId="0" borderId="0" xfId="0" applyFont="1" applyAlignment="1" applyProtection="1">
      <alignment horizontal="center" vertical="center"/>
    </xf>
    <xf numFmtId="0" fontId="5" fillId="0" borderId="5" xfId="0" applyFont="1" applyBorder="1" applyAlignment="1">
      <alignment vertical="center"/>
    </xf>
    <xf numFmtId="4" fontId="31" fillId="0" borderId="18" xfId="0" applyNumberFormat="1" applyFont="1" applyBorder="1" applyAlignment="1" applyProtection="1">
      <alignment vertical="center"/>
    </xf>
    <xf numFmtId="4" fontId="31" fillId="0" borderId="0" xfId="0" applyNumberFormat="1" applyFont="1" applyBorder="1" applyAlignment="1" applyProtection="1">
      <alignment vertical="center"/>
    </xf>
    <xf numFmtId="166" fontId="31" fillId="0" borderId="0" xfId="0" applyNumberFormat="1" applyFont="1" applyBorder="1" applyAlignment="1" applyProtection="1">
      <alignment vertical="center"/>
    </xf>
    <xf numFmtId="4" fontId="31" fillId="0" borderId="19" xfId="0" applyNumberFormat="1" applyFont="1" applyBorder="1" applyAlignment="1" applyProtection="1">
      <alignment vertical="center"/>
    </xf>
    <xf numFmtId="0" fontId="5" fillId="0" borderId="0" xfId="0" applyFont="1" applyAlignment="1">
      <alignment horizontal="left" vertical="center"/>
    </xf>
    <xf numFmtId="0" fontId="32" fillId="0" borderId="0" xfId="1" applyFont="1" applyAlignment="1">
      <alignment horizontal="center" vertical="center"/>
    </xf>
    <xf numFmtId="4" fontId="31" fillId="0" borderId="23" xfId="0" applyNumberFormat="1" applyFont="1" applyBorder="1" applyAlignment="1" applyProtection="1">
      <alignment vertical="center"/>
    </xf>
    <xf numFmtId="4" fontId="31" fillId="0" borderId="24" xfId="0" applyNumberFormat="1" applyFont="1" applyBorder="1" applyAlignment="1" applyProtection="1">
      <alignment vertical="center"/>
    </xf>
    <xf numFmtId="166" fontId="31" fillId="0" borderId="24" xfId="0" applyNumberFormat="1" applyFont="1" applyBorder="1" applyAlignment="1" applyProtection="1">
      <alignment vertical="center"/>
    </xf>
    <xf numFmtId="4" fontId="31" fillId="0" borderId="25" xfId="0" applyNumberFormat="1" applyFont="1" applyBorder="1" applyAlignment="1" applyProtection="1">
      <alignment vertical="center"/>
    </xf>
    <xf numFmtId="0" fontId="0" fillId="0" borderId="0" xfId="0" applyProtection="1">
      <protection locked="0"/>
    </xf>
    <xf numFmtId="0" fontId="5" fillId="2" borderId="0" xfId="0" applyFont="1" applyFill="1" applyAlignment="1">
      <alignment vertical="center"/>
    </xf>
    <xf numFmtId="0" fontId="14" fillId="2" borderId="0" xfId="0" applyFont="1" applyFill="1" applyAlignment="1">
      <alignment horizontal="left" vertical="center"/>
    </xf>
    <xf numFmtId="0" fontId="33" fillId="2" borderId="0" xfId="1" applyFont="1" applyFill="1" applyAlignment="1">
      <alignment vertical="center"/>
    </xf>
    <xf numFmtId="0" fontId="5" fillId="2" borderId="0" xfId="0" applyFont="1" applyFill="1" applyAlignment="1" applyProtection="1">
      <alignment vertical="center"/>
      <protection locked="0"/>
    </xf>
    <xf numFmtId="0" fontId="0" fillId="0" borderId="3" xfId="0" applyBorder="1" applyProtection="1">
      <protection locked="0"/>
    </xf>
    <xf numFmtId="0" fontId="0" fillId="0" borderId="0" xfId="0" applyBorder="1" applyProtection="1">
      <protection locked="0"/>
    </xf>
    <xf numFmtId="0" fontId="19" fillId="0" borderId="0" xfId="0" applyFont="1" applyBorder="1" applyAlignment="1" applyProtection="1">
      <alignment horizontal="left" vertical="center" wrapText="1"/>
    </xf>
    <xf numFmtId="0" fontId="0" fillId="0" borderId="0" xfId="0" applyFont="1" applyBorder="1" applyAlignment="1" applyProtection="1">
      <alignment vertical="center"/>
      <protection locked="0"/>
    </xf>
    <xf numFmtId="0" fontId="3" fillId="0" borderId="0" xfId="0" applyFont="1" applyBorder="1" applyAlignment="1" applyProtection="1">
      <alignment horizontal="left" vertical="center" wrapText="1"/>
    </xf>
    <xf numFmtId="0" fontId="19" fillId="0" borderId="0" xfId="0" applyFont="1" applyBorder="1" applyAlignment="1" applyProtection="1">
      <alignment horizontal="left" vertical="center"/>
      <protection locked="0"/>
    </xf>
    <xf numFmtId="165" fontId="2" fillId="0" borderId="0" xfId="0" applyNumberFormat="1" applyFont="1" applyBorder="1" applyAlignment="1" applyProtection="1">
      <alignment horizontal="left" vertical="center"/>
    </xf>
    <xf numFmtId="0" fontId="0" fillId="0" borderId="5" xfId="0" applyFont="1" applyBorder="1" applyAlignment="1" applyProtection="1">
      <alignment vertical="center" wrapText="1"/>
    </xf>
    <xf numFmtId="0" fontId="0" fillId="0" borderId="0" xfId="0" applyFont="1" applyBorder="1" applyAlignment="1" applyProtection="1">
      <alignment vertical="center" wrapText="1"/>
    </xf>
    <xf numFmtId="0" fontId="0" fillId="0" borderId="0" xfId="0" applyFont="1" applyBorder="1" applyAlignment="1" applyProtection="1">
      <alignment vertical="center" wrapText="1"/>
      <protection locked="0"/>
    </xf>
    <xf numFmtId="0" fontId="0" fillId="0" borderId="6" xfId="0" applyFont="1" applyBorder="1" applyAlignment="1" applyProtection="1">
      <alignment vertical="center" wrapText="1"/>
    </xf>
    <xf numFmtId="0" fontId="0" fillId="0" borderId="16" xfId="0" applyFont="1" applyBorder="1" applyAlignment="1" applyProtection="1">
      <alignment vertical="center"/>
      <protection locked="0"/>
    </xf>
    <xf numFmtId="0" fontId="0" fillId="0" borderId="26" xfId="0" applyFont="1" applyBorder="1" applyAlignment="1" applyProtection="1">
      <alignment vertical="center"/>
    </xf>
    <xf numFmtId="0" fontId="21" fillId="0" borderId="0" xfId="0" applyFont="1" applyBorder="1" applyAlignment="1" applyProtection="1">
      <alignment horizontal="left" vertical="center"/>
    </xf>
    <xf numFmtId="4" fontId="24" fillId="0" borderId="0" xfId="0" applyNumberFormat="1" applyFont="1" applyBorder="1" applyAlignment="1" applyProtection="1">
      <alignment vertical="center"/>
    </xf>
    <xf numFmtId="0" fontId="1" fillId="0" borderId="0" xfId="0" applyFont="1" applyBorder="1" applyAlignment="1" applyProtection="1">
      <alignment horizontal="right" vertical="center"/>
      <protection locked="0"/>
    </xf>
    <xf numFmtId="4" fontId="1" fillId="0" borderId="0" xfId="0" applyNumberFormat="1" applyFont="1" applyBorder="1" applyAlignment="1" applyProtection="1">
      <alignment vertical="center"/>
    </xf>
    <xf numFmtId="164" fontId="1" fillId="0" borderId="0" xfId="0" applyNumberFormat="1" applyFont="1" applyBorder="1" applyAlignment="1" applyProtection="1">
      <alignment horizontal="right" vertical="center"/>
      <protection locked="0"/>
    </xf>
    <xf numFmtId="0" fontId="0" fillId="5" borderId="0" xfId="0" applyFont="1" applyFill="1" applyBorder="1" applyAlignment="1" applyProtection="1">
      <alignment vertical="center"/>
    </xf>
    <xf numFmtId="0" fontId="3" fillId="5" borderId="9" xfId="0" applyFont="1" applyFill="1" applyBorder="1" applyAlignment="1" applyProtection="1">
      <alignment horizontal="left" vertical="center"/>
    </xf>
    <xf numFmtId="0" fontId="3" fillId="5" borderId="10" xfId="0" applyFont="1" applyFill="1" applyBorder="1" applyAlignment="1" applyProtection="1">
      <alignment horizontal="right" vertical="center"/>
    </xf>
    <xf numFmtId="0" fontId="3" fillId="5" borderId="10" xfId="0" applyFont="1" applyFill="1" applyBorder="1" applyAlignment="1" applyProtection="1">
      <alignment horizontal="center" vertical="center"/>
    </xf>
    <xf numFmtId="0" fontId="0" fillId="5" borderId="10" xfId="0" applyFont="1" applyFill="1" applyBorder="1" applyAlignment="1" applyProtection="1">
      <alignment vertical="center"/>
      <protection locked="0"/>
    </xf>
    <xf numFmtId="4" fontId="3" fillId="5" borderId="10" xfId="0" applyNumberFormat="1" applyFont="1" applyFill="1" applyBorder="1" applyAlignment="1" applyProtection="1">
      <alignment vertical="center"/>
    </xf>
    <xf numFmtId="0" fontId="0" fillId="5" borderId="27" xfId="0" applyFont="1" applyFill="1" applyBorder="1" applyAlignment="1" applyProtection="1">
      <alignment vertical="center"/>
    </xf>
    <xf numFmtId="0" fontId="0" fillId="0" borderId="13" xfId="0" applyFont="1" applyBorder="1" applyAlignment="1" applyProtection="1">
      <alignment vertical="center"/>
      <protection locked="0"/>
    </xf>
    <xf numFmtId="0" fontId="0" fillId="0" borderId="2" xfId="0" applyFont="1" applyBorder="1" applyAlignment="1">
      <alignment vertical="center"/>
    </xf>
    <xf numFmtId="0" fontId="0" fillId="0" borderId="3" xfId="0" applyFont="1" applyBorder="1" applyAlignment="1">
      <alignment vertical="center"/>
    </xf>
    <xf numFmtId="0" fontId="0" fillId="0" borderId="3" xfId="0" applyFont="1" applyBorder="1" applyAlignment="1" applyProtection="1">
      <alignment vertical="center"/>
      <protection locked="0"/>
    </xf>
    <xf numFmtId="0" fontId="0" fillId="0" borderId="4" xfId="0" applyFont="1" applyBorder="1" applyAlignment="1">
      <alignment vertical="center"/>
    </xf>
    <xf numFmtId="0" fontId="0" fillId="0" borderId="0" xfId="0" applyFont="1" applyBorder="1" applyAlignment="1" applyProtection="1">
      <alignment horizontal="left" vertical="center"/>
    </xf>
    <xf numFmtId="0" fontId="2" fillId="5" borderId="0" xfId="0" applyFont="1" applyFill="1" applyBorder="1" applyAlignment="1" applyProtection="1">
      <alignment horizontal="left" vertical="center"/>
    </xf>
    <xf numFmtId="0" fontId="0" fillId="5" borderId="0" xfId="0" applyFont="1" applyFill="1" applyBorder="1" applyAlignment="1" applyProtection="1">
      <alignment vertical="center"/>
      <protection locked="0"/>
    </xf>
    <xf numFmtId="0" fontId="2" fillId="5" borderId="0" xfId="0" applyFont="1" applyFill="1" applyBorder="1" applyAlignment="1" applyProtection="1">
      <alignment horizontal="right" vertical="center"/>
    </xf>
    <xf numFmtId="0" fontId="0" fillId="5" borderId="6" xfId="0" applyFont="1" applyFill="1" applyBorder="1" applyAlignment="1" applyProtection="1">
      <alignment vertical="center"/>
    </xf>
    <xf numFmtId="0" fontId="34" fillId="0" borderId="0" xfId="0" applyFont="1" applyBorder="1" applyAlignment="1" applyProtection="1">
      <alignment horizontal="left" vertical="center"/>
    </xf>
    <xf numFmtId="0" fontId="6" fillId="0" borderId="5" xfId="0" applyFont="1" applyBorder="1" applyAlignment="1" applyProtection="1">
      <alignment vertical="center"/>
    </xf>
    <xf numFmtId="0" fontId="6" fillId="0" borderId="0" xfId="0" applyFont="1" applyBorder="1" applyAlignment="1" applyProtection="1">
      <alignment vertical="center"/>
    </xf>
    <xf numFmtId="0" fontId="6" fillId="0" borderId="24" xfId="0" applyFont="1" applyBorder="1" applyAlignment="1" applyProtection="1">
      <alignment horizontal="left" vertical="center"/>
    </xf>
    <xf numFmtId="0" fontId="6" fillId="0" borderId="24" xfId="0" applyFont="1" applyBorder="1" applyAlignment="1" applyProtection="1">
      <alignment vertical="center"/>
    </xf>
    <xf numFmtId="0" fontId="6" fillId="0" borderId="24" xfId="0" applyFont="1" applyBorder="1" applyAlignment="1" applyProtection="1">
      <alignment vertical="center"/>
      <protection locked="0"/>
    </xf>
    <xf numFmtId="4" fontId="6" fillId="0" borderId="24" xfId="0" applyNumberFormat="1" applyFont="1" applyBorder="1" applyAlignment="1" applyProtection="1">
      <alignment vertical="center"/>
    </xf>
    <xf numFmtId="0" fontId="6" fillId="0" borderId="6" xfId="0" applyFont="1" applyBorder="1" applyAlignment="1" applyProtection="1">
      <alignment vertical="center"/>
    </xf>
    <xf numFmtId="0" fontId="7" fillId="0" borderId="5" xfId="0" applyFont="1" applyBorder="1" applyAlignment="1" applyProtection="1">
      <alignment vertical="center"/>
    </xf>
    <xf numFmtId="0" fontId="7" fillId="0" borderId="0" xfId="0" applyFont="1" applyBorder="1" applyAlignment="1" applyProtection="1">
      <alignment vertical="center"/>
    </xf>
    <xf numFmtId="0" fontId="7" fillId="0" borderId="24" xfId="0" applyFont="1" applyBorder="1" applyAlignment="1" applyProtection="1">
      <alignment horizontal="left" vertical="center"/>
    </xf>
    <xf numFmtId="0" fontId="7" fillId="0" borderId="24" xfId="0" applyFont="1" applyBorder="1" applyAlignment="1" applyProtection="1">
      <alignment vertical="center"/>
    </xf>
    <xf numFmtId="0" fontId="7" fillId="0" borderId="24" xfId="0" applyFont="1" applyBorder="1" applyAlignment="1" applyProtection="1">
      <alignment vertical="center"/>
      <protection locked="0"/>
    </xf>
    <xf numFmtId="4" fontId="7" fillId="0" borderId="24" xfId="0" applyNumberFormat="1" applyFont="1" applyBorder="1" applyAlignment="1" applyProtection="1">
      <alignment vertical="center"/>
    </xf>
    <xf numFmtId="0" fontId="7" fillId="0" borderId="6" xfId="0" applyFont="1" applyBorder="1" applyAlignment="1" applyProtection="1">
      <alignment vertical="center"/>
    </xf>
    <xf numFmtId="0" fontId="0" fillId="0" borderId="0" xfId="0" applyFont="1" applyAlignment="1" applyProtection="1">
      <alignment vertical="center"/>
      <protection locked="0"/>
    </xf>
    <xf numFmtId="0" fontId="19" fillId="0" borderId="0" xfId="0" applyFont="1" applyAlignment="1" applyProtection="1">
      <alignment horizontal="left" vertical="center" wrapText="1"/>
    </xf>
    <xf numFmtId="0" fontId="0" fillId="0" borderId="0" xfId="0" applyProtection="1"/>
    <xf numFmtId="0" fontId="0" fillId="0" borderId="5" xfId="0" applyBorder="1"/>
    <xf numFmtId="0" fontId="1" fillId="0" borderId="0" xfId="0" applyFont="1" applyAlignment="1" applyProtection="1">
      <alignment horizontal="left" vertical="center"/>
    </xf>
    <xf numFmtId="0" fontId="2" fillId="0" borderId="0" xfId="0" applyFont="1" applyAlignment="1" applyProtection="1">
      <alignment horizontal="left" vertical="center"/>
    </xf>
    <xf numFmtId="0" fontId="19" fillId="0" borderId="0" xfId="0" applyFont="1" applyAlignment="1" applyProtection="1">
      <alignment horizontal="left" vertical="center"/>
      <protection locked="0"/>
    </xf>
    <xf numFmtId="0" fontId="0" fillId="0" borderId="5" xfId="0" applyFont="1" applyBorder="1" applyAlignment="1" applyProtection="1">
      <alignment horizontal="center" vertical="center" wrapText="1"/>
    </xf>
    <xf numFmtId="0" fontId="2" fillId="5" borderId="20" xfId="0" applyFont="1" applyFill="1" applyBorder="1" applyAlignment="1" applyProtection="1">
      <alignment horizontal="center" vertical="center" wrapText="1"/>
    </xf>
    <xf numFmtId="0" fontId="2" fillId="5" borderId="21" xfId="0" applyFont="1" applyFill="1" applyBorder="1" applyAlignment="1" applyProtection="1">
      <alignment horizontal="center" vertical="center" wrapText="1"/>
    </xf>
    <xf numFmtId="0" fontId="2" fillId="5" borderId="21" xfId="0" applyFont="1" applyFill="1" applyBorder="1" applyAlignment="1" applyProtection="1">
      <alignment horizontal="center" vertical="center" wrapText="1"/>
      <protection locked="0"/>
    </xf>
    <xf numFmtId="0" fontId="2" fillId="5" borderId="22" xfId="0" applyFont="1" applyFill="1" applyBorder="1" applyAlignment="1" applyProtection="1">
      <alignment horizontal="center" vertical="center" wrapText="1"/>
    </xf>
    <xf numFmtId="0" fontId="0" fillId="0" borderId="5" xfId="0" applyFont="1" applyBorder="1" applyAlignment="1">
      <alignment horizontal="center" vertical="center" wrapText="1"/>
    </xf>
    <xf numFmtId="4" fontId="24" fillId="0" borderId="0" xfId="0" applyNumberFormat="1" applyFont="1" applyAlignment="1" applyProtection="1"/>
    <xf numFmtId="166" fontId="35" fillId="0" borderId="16" xfId="0" applyNumberFormat="1" applyFont="1" applyBorder="1" applyAlignment="1" applyProtection="1"/>
    <xf numFmtId="166" fontId="35" fillId="0" borderId="17" xfId="0" applyNumberFormat="1" applyFont="1" applyBorder="1" applyAlignment="1" applyProtection="1"/>
    <xf numFmtId="4" fontId="36" fillId="0" borderId="0" xfId="0" applyNumberFormat="1" applyFont="1" applyAlignment="1">
      <alignment vertical="center"/>
    </xf>
    <xf numFmtId="0" fontId="8" fillId="0" borderId="5" xfId="0" applyFont="1" applyBorder="1" applyAlignment="1" applyProtection="1"/>
    <xf numFmtId="0" fontId="8" fillId="0" borderId="0" xfId="0" applyFont="1" applyAlignment="1" applyProtection="1"/>
    <xf numFmtId="0" fontId="8" fillId="0" borderId="0" xfId="0" applyFont="1" applyAlignment="1" applyProtection="1">
      <alignment horizontal="left"/>
    </xf>
    <xf numFmtId="0" fontId="6" fillId="0" borderId="0" xfId="0" applyFont="1" applyAlignment="1" applyProtection="1">
      <alignment horizontal="left"/>
    </xf>
    <xf numFmtId="0" fontId="8" fillId="0" borderId="0" xfId="0" applyFont="1" applyAlignment="1" applyProtection="1">
      <protection locked="0"/>
    </xf>
    <xf numFmtId="4" fontId="6" fillId="0" borderId="0" xfId="0" applyNumberFormat="1" applyFont="1" applyAlignment="1" applyProtection="1"/>
    <xf numFmtId="0" fontId="8" fillId="0" borderId="5" xfId="0" applyFont="1" applyBorder="1" applyAlignment="1"/>
    <xf numFmtId="0" fontId="8" fillId="0" borderId="18" xfId="0" applyFont="1" applyBorder="1" applyAlignment="1" applyProtection="1"/>
    <xf numFmtId="0" fontId="8" fillId="0" borderId="0" xfId="0" applyFont="1" applyBorder="1" applyAlignment="1" applyProtection="1"/>
    <xf numFmtId="166" fontId="8" fillId="0" borderId="0" xfId="0" applyNumberFormat="1" applyFont="1" applyBorder="1" applyAlignment="1" applyProtection="1"/>
    <xf numFmtId="166" fontId="8" fillId="0" borderId="19" xfId="0" applyNumberFormat="1" applyFont="1" applyBorder="1" applyAlignment="1" applyProtection="1"/>
    <xf numFmtId="0" fontId="8" fillId="0" borderId="0" xfId="0" applyFont="1" applyAlignment="1">
      <alignment horizontal="left"/>
    </xf>
    <xf numFmtId="0" fontId="8" fillId="0" borderId="0" xfId="0" applyFont="1" applyAlignment="1">
      <alignment horizontal="center"/>
    </xf>
    <xf numFmtId="4" fontId="8" fillId="0" borderId="0" xfId="0" applyNumberFormat="1" applyFont="1" applyAlignment="1">
      <alignment vertical="center"/>
    </xf>
    <xf numFmtId="0" fontId="7" fillId="0" borderId="0" xfId="0" applyFont="1" applyAlignment="1" applyProtection="1">
      <alignment horizontal="left"/>
    </xf>
    <xf numFmtId="4" fontId="7" fillId="0" borderId="0" xfId="0" applyNumberFormat="1" applyFont="1" applyAlignment="1" applyProtection="1"/>
    <xf numFmtId="0" fontId="0" fillId="0" borderId="28" xfId="0" applyFont="1" applyBorder="1" applyAlignment="1" applyProtection="1">
      <alignment horizontal="center" vertical="center"/>
    </xf>
    <xf numFmtId="49" fontId="0" fillId="0" borderId="28" xfId="0" applyNumberFormat="1" applyFont="1" applyBorder="1" applyAlignment="1" applyProtection="1">
      <alignment horizontal="left" vertical="center" wrapText="1"/>
    </xf>
    <xf numFmtId="0" fontId="0" fillId="0" borderId="28" xfId="0" applyFont="1" applyBorder="1" applyAlignment="1" applyProtection="1">
      <alignment horizontal="left" vertical="center" wrapText="1"/>
    </xf>
    <xf numFmtId="0" fontId="0" fillId="0" borderId="28" xfId="0" applyFont="1" applyBorder="1" applyAlignment="1" applyProtection="1">
      <alignment horizontal="center" vertical="center" wrapText="1"/>
    </xf>
    <xf numFmtId="167" fontId="0" fillId="0" borderId="28" xfId="0" applyNumberFormat="1" applyFont="1" applyBorder="1" applyAlignment="1" applyProtection="1">
      <alignment vertical="center"/>
    </xf>
    <xf numFmtId="4" fontId="0" fillId="3" borderId="28" xfId="0" applyNumberFormat="1" applyFont="1" applyFill="1" applyBorder="1" applyAlignment="1" applyProtection="1">
      <alignment vertical="center"/>
      <protection locked="0"/>
    </xf>
    <xf numFmtId="4" fontId="0" fillId="0" borderId="28" xfId="0" applyNumberFormat="1" applyFont="1" applyBorder="1" applyAlignment="1" applyProtection="1">
      <alignment vertical="center"/>
    </xf>
    <xf numFmtId="0" fontId="1" fillId="3" borderId="28" xfId="0" applyFont="1" applyFill="1" applyBorder="1" applyAlignment="1" applyProtection="1">
      <alignment horizontal="left" vertical="center"/>
      <protection locked="0"/>
    </xf>
    <xf numFmtId="0" fontId="1" fillId="0" borderId="0" xfId="0" applyFont="1" applyBorder="1" applyAlignment="1" applyProtection="1">
      <alignment horizontal="center" vertical="center"/>
    </xf>
    <xf numFmtId="166" fontId="1" fillId="0" borderId="0" xfId="0" applyNumberFormat="1" applyFont="1" applyBorder="1" applyAlignment="1" applyProtection="1">
      <alignment vertical="center"/>
    </xf>
    <xf numFmtId="166" fontId="1" fillId="0" borderId="19" xfId="0" applyNumberFormat="1" applyFont="1" applyBorder="1" applyAlignment="1" applyProtection="1">
      <alignment vertical="center"/>
    </xf>
    <xf numFmtId="4" fontId="0" fillId="0" borderId="0" xfId="0" applyNumberFormat="1" applyFont="1" applyAlignment="1">
      <alignment vertical="center"/>
    </xf>
    <xf numFmtId="0" fontId="9" fillId="0" borderId="5" xfId="0" applyFont="1" applyBorder="1" applyAlignment="1" applyProtection="1">
      <alignment vertical="center"/>
    </xf>
    <xf numFmtId="0" fontId="9" fillId="0" borderId="0" xfId="0" applyFont="1" applyAlignment="1" applyProtection="1">
      <alignment vertical="center"/>
    </xf>
    <xf numFmtId="0" fontId="37" fillId="0" borderId="0" xfId="0" applyFont="1" applyAlignment="1" applyProtection="1">
      <alignment horizontal="left" vertical="center"/>
    </xf>
    <xf numFmtId="0" fontId="9" fillId="0" borderId="0" xfId="0" applyFont="1" applyAlignment="1" applyProtection="1">
      <alignment horizontal="left" vertical="center"/>
    </xf>
    <xf numFmtId="0" fontId="9" fillId="0" borderId="0" xfId="0" applyFont="1" applyAlignment="1" applyProtection="1">
      <alignment horizontal="left" vertical="center" wrapText="1"/>
    </xf>
    <xf numFmtId="167" fontId="9" fillId="0" borderId="0" xfId="0" applyNumberFormat="1" applyFont="1" applyAlignment="1" applyProtection="1">
      <alignment vertical="center"/>
    </xf>
    <xf numFmtId="0" fontId="9" fillId="0" borderId="0" xfId="0" applyFont="1" applyAlignment="1" applyProtection="1">
      <alignment vertical="center"/>
      <protection locked="0"/>
    </xf>
    <xf numFmtId="0" fontId="9" fillId="0" borderId="5" xfId="0" applyFont="1" applyBorder="1" applyAlignment="1">
      <alignment vertical="center"/>
    </xf>
    <xf numFmtId="0" fontId="9" fillId="0" borderId="18" xfId="0" applyFont="1" applyBorder="1" applyAlignment="1" applyProtection="1">
      <alignment vertical="center"/>
    </xf>
    <xf numFmtId="0" fontId="9" fillId="0" borderId="0" xfId="0" applyFont="1" applyBorder="1" applyAlignment="1" applyProtection="1">
      <alignment vertical="center"/>
    </xf>
    <xf numFmtId="0" fontId="9" fillId="0" borderId="19" xfId="0" applyFont="1" applyBorder="1" applyAlignment="1" applyProtection="1">
      <alignment vertical="center"/>
    </xf>
    <xf numFmtId="0" fontId="9" fillId="0" borderId="0" xfId="0" applyFont="1" applyAlignment="1">
      <alignment horizontal="left" vertical="center"/>
    </xf>
    <xf numFmtId="0" fontId="9" fillId="0" borderId="23" xfId="0" applyFont="1" applyBorder="1" applyAlignment="1" applyProtection="1">
      <alignment vertical="center"/>
    </xf>
    <xf numFmtId="0" fontId="9" fillId="0" borderId="24" xfId="0" applyFont="1" applyBorder="1" applyAlignment="1" applyProtection="1">
      <alignment vertical="center"/>
    </xf>
    <xf numFmtId="0" fontId="9" fillId="0" borderId="25" xfId="0" applyFont="1" applyBorder="1" applyAlignment="1" applyProtection="1">
      <alignment vertical="center"/>
    </xf>
    <xf numFmtId="0" fontId="38" fillId="0" borderId="28" xfId="0" applyFont="1" applyBorder="1" applyAlignment="1" applyProtection="1">
      <alignment horizontal="center" vertical="center"/>
    </xf>
    <xf numFmtId="49" fontId="38" fillId="0" borderId="28" xfId="0" applyNumberFormat="1" applyFont="1" applyBorder="1" applyAlignment="1" applyProtection="1">
      <alignment horizontal="left" vertical="center" wrapText="1"/>
    </xf>
    <xf numFmtId="0" fontId="38" fillId="0" borderId="28" xfId="0" applyFont="1" applyBorder="1" applyAlignment="1" applyProtection="1">
      <alignment horizontal="left" vertical="center" wrapText="1"/>
    </xf>
    <xf numFmtId="0" fontId="38" fillId="0" borderId="28" xfId="0" applyFont="1" applyBorder="1" applyAlignment="1" applyProtection="1">
      <alignment horizontal="center" vertical="center" wrapText="1"/>
    </xf>
    <xf numFmtId="167" fontId="38" fillId="0" borderId="28" xfId="0" applyNumberFormat="1" applyFont="1" applyBorder="1" applyAlignment="1" applyProtection="1">
      <alignment vertical="center"/>
    </xf>
    <xf numFmtId="4" fontId="38" fillId="3" borderId="28" xfId="0" applyNumberFormat="1" applyFont="1" applyFill="1" applyBorder="1" applyAlignment="1" applyProtection="1">
      <alignment vertical="center"/>
      <protection locked="0"/>
    </xf>
    <xf numFmtId="4" fontId="38" fillId="0" borderId="28" xfId="0" applyNumberFormat="1" applyFont="1" applyBorder="1" applyAlignment="1" applyProtection="1">
      <alignment vertical="center"/>
    </xf>
    <xf numFmtId="0" fontId="38" fillId="0" borderId="5" xfId="0" applyFont="1" applyBorder="1" applyAlignment="1">
      <alignment vertical="center"/>
    </xf>
    <xf numFmtId="0" fontId="38" fillId="3" borderId="28" xfId="0" applyFont="1" applyFill="1" applyBorder="1" applyAlignment="1" applyProtection="1">
      <alignment horizontal="left" vertical="center"/>
      <protection locked="0"/>
    </xf>
    <xf numFmtId="0" fontId="38" fillId="0" borderId="0" xfId="0" applyFont="1" applyBorder="1" applyAlignment="1" applyProtection="1">
      <alignment horizontal="center" vertical="center"/>
    </xf>
    <xf numFmtId="0" fontId="39" fillId="0" borderId="0" xfId="0" applyFont="1" applyAlignment="1" applyProtection="1">
      <alignment vertical="center" wrapText="1"/>
    </xf>
    <xf numFmtId="0" fontId="0" fillId="0" borderId="18" xfId="0" applyFont="1" applyBorder="1" applyAlignment="1" applyProtection="1">
      <alignment vertical="center"/>
    </xf>
    <xf numFmtId="0" fontId="38" fillId="0" borderId="24" xfId="0" applyFont="1" applyBorder="1" applyAlignment="1" applyProtection="1">
      <alignment horizontal="center" vertical="center"/>
    </xf>
    <xf numFmtId="0" fontId="0" fillId="0" borderId="24" xfId="0" applyFont="1" applyBorder="1" applyAlignment="1" applyProtection="1">
      <alignment vertical="center"/>
    </xf>
    <xf numFmtId="166" fontId="1" fillId="0" borderId="24" xfId="0" applyNumberFormat="1" applyFont="1" applyBorder="1" applyAlignment="1" applyProtection="1">
      <alignment vertical="center"/>
    </xf>
    <xf numFmtId="166" fontId="1" fillId="0" borderId="25" xfId="0" applyNumberFormat="1" applyFont="1" applyBorder="1" applyAlignment="1" applyProtection="1">
      <alignment vertical="center"/>
    </xf>
    <xf numFmtId="167" fontId="0" fillId="3" borderId="28" xfId="0" applyNumberFormat="1" applyFont="1" applyFill="1" applyBorder="1" applyAlignment="1" applyProtection="1">
      <alignment vertical="center"/>
      <protection locked="0"/>
    </xf>
    <xf numFmtId="0" fontId="1" fillId="0" borderId="24" xfId="0" applyFont="1" applyBorder="1" applyAlignment="1" applyProtection="1">
      <alignment horizontal="center" vertical="center"/>
    </xf>
    <xf numFmtId="0" fontId="10" fillId="0" borderId="5" xfId="0" applyFont="1" applyBorder="1" applyAlignment="1" applyProtection="1">
      <alignment vertical="center"/>
    </xf>
    <xf numFmtId="0" fontId="10" fillId="0" borderId="0" xfId="0" applyFont="1" applyAlignment="1" applyProtection="1">
      <alignment vertical="center"/>
    </xf>
    <xf numFmtId="0" fontId="10" fillId="0" borderId="0" xfId="0" applyFont="1" applyAlignment="1" applyProtection="1">
      <alignment horizontal="left" vertical="center"/>
    </xf>
    <xf numFmtId="0" fontId="10" fillId="0" borderId="0" xfId="0" applyFont="1" applyAlignment="1" applyProtection="1">
      <alignment horizontal="left" vertical="center" wrapText="1"/>
    </xf>
    <xf numFmtId="0" fontId="10" fillId="0" borderId="0" xfId="0" applyFont="1" applyAlignment="1" applyProtection="1">
      <alignment vertical="center"/>
      <protection locked="0"/>
    </xf>
    <xf numFmtId="0" fontId="10" fillId="0" borderId="5" xfId="0" applyFont="1" applyBorder="1" applyAlignment="1">
      <alignment vertical="center"/>
    </xf>
    <xf numFmtId="0" fontId="10" fillId="0" borderId="18" xfId="0" applyFont="1" applyBorder="1" applyAlignment="1" applyProtection="1">
      <alignment vertical="center"/>
    </xf>
    <xf numFmtId="0" fontId="10" fillId="0" borderId="0" xfId="0" applyFont="1" applyBorder="1" applyAlignment="1" applyProtection="1">
      <alignment vertical="center"/>
    </xf>
    <xf numFmtId="0" fontId="10" fillId="0" borderId="19" xfId="0" applyFont="1" applyBorder="1" applyAlignment="1" applyProtection="1">
      <alignment vertical="center"/>
    </xf>
    <xf numFmtId="0" fontId="10" fillId="0" borderId="0" xfId="0" applyFont="1" applyAlignment="1">
      <alignment horizontal="left" vertical="center"/>
    </xf>
    <xf numFmtId="0" fontId="11" fillId="0" borderId="5" xfId="0" applyFont="1" applyBorder="1" applyAlignment="1" applyProtection="1">
      <alignment vertical="center"/>
    </xf>
    <xf numFmtId="0" fontId="11" fillId="0" borderId="0" xfId="0" applyFont="1" applyAlignment="1" applyProtection="1">
      <alignment vertical="center"/>
    </xf>
    <xf numFmtId="0" fontId="11" fillId="0" borderId="0" xfId="0" applyFont="1" applyAlignment="1" applyProtection="1">
      <alignment horizontal="left" vertical="center"/>
    </xf>
    <xf numFmtId="0" fontId="11" fillId="0" borderId="0" xfId="0" applyFont="1" applyAlignment="1" applyProtection="1">
      <alignment horizontal="left" vertical="center" wrapText="1"/>
    </xf>
    <xf numFmtId="167" fontId="11" fillId="0" borderId="0" xfId="0" applyNumberFormat="1" applyFont="1" applyAlignment="1" applyProtection="1">
      <alignment vertical="center"/>
    </xf>
    <xf numFmtId="0" fontId="11" fillId="0" borderId="0" xfId="0" applyFont="1" applyAlignment="1" applyProtection="1">
      <alignment vertical="center"/>
      <protection locked="0"/>
    </xf>
    <xf numFmtId="0" fontId="11" fillId="0" borderId="5" xfId="0" applyFont="1" applyBorder="1" applyAlignment="1">
      <alignment vertical="center"/>
    </xf>
    <xf numFmtId="0" fontId="11" fillId="0" borderId="18" xfId="0" applyFont="1" applyBorder="1" applyAlignment="1" applyProtection="1">
      <alignment vertical="center"/>
    </xf>
    <xf numFmtId="0" fontId="11" fillId="0" borderId="0" xfId="0" applyFont="1" applyBorder="1" applyAlignment="1" applyProtection="1">
      <alignment vertical="center"/>
    </xf>
    <xf numFmtId="0" fontId="11" fillId="0" borderId="19" xfId="0" applyFont="1" applyBorder="1" applyAlignment="1" applyProtection="1">
      <alignment vertical="center"/>
    </xf>
    <xf numFmtId="0" fontId="11" fillId="0" borderId="0" xfId="0" applyFont="1" applyAlignment="1">
      <alignment horizontal="left" vertical="center"/>
    </xf>
    <xf numFmtId="0" fontId="0" fillId="0" borderId="23" xfId="0" applyFont="1" applyBorder="1" applyAlignment="1" applyProtection="1">
      <alignment vertical="center"/>
    </xf>
    <xf numFmtId="0" fontId="0" fillId="0" borderId="25" xfId="0" applyFont="1" applyBorder="1" applyAlignment="1" applyProtection="1">
      <alignment vertical="center"/>
    </xf>
    <xf numFmtId="0" fontId="0" fillId="0" borderId="0" xfId="0" applyAlignment="1">
      <alignment vertical="top"/>
      <protection locked="0"/>
    </xf>
    <xf numFmtId="0" fontId="40" fillId="0" borderId="29" xfId="0" applyFont="1" applyBorder="1" applyAlignment="1">
      <alignment vertical="center" wrapText="1"/>
      <protection locked="0"/>
    </xf>
    <xf numFmtId="0" fontId="40" fillId="0" borderId="30" xfId="0" applyFont="1" applyBorder="1" applyAlignment="1">
      <alignment vertical="center" wrapText="1"/>
      <protection locked="0"/>
    </xf>
    <xf numFmtId="0" fontId="40" fillId="0" borderId="31" xfId="0" applyFont="1" applyBorder="1" applyAlignment="1">
      <alignment vertical="center" wrapText="1"/>
      <protection locked="0"/>
    </xf>
    <xf numFmtId="0" fontId="40" fillId="0" borderId="32" xfId="0" applyFont="1" applyBorder="1" applyAlignment="1">
      <alignment horizontal="center" vertical="center" wrapText="1"/>
      <protection locked="0"/>
    </xf>
    <xf numFmtId="0" fontId="41" fillId="0" borderId="1" xfId="0" applyFont="1" applyBorder="1" applyAlignment="1">
      <alignment horizontal="center" vertical="center" wrapText="1"/>
      <protection locked="0"/>
    </xf>
    <xf numFmtId="0" fontId="40" fillId="0" borderId="33" xfId="0" applyFont="1" applyBorder="1" applyAlignment="1">
      <alignment horizontal="center" vertical="center" wrapText="1"/>
      <protection locked="0"/>
    </xf>
    <xf numFmtId="0" fontId="40" fillId="0" borderId="32" xfId="0" applyFont="1" applyBorder="1" applyAlignment="1">
      <alignment vertical="center" wrapText="1"/>
      <protection locked="0"/>
    </xf>
    <xf numFmtId="0" fontId="42" fillId="0" borderId="34" xfId="0" applyFont="1" applyBorder="1" applyAlignment="1">
      <alignment horizontal="left" wrapText="1"/>
      <protection locked="0"/>
    </xf>
    <xf numFmtId="0" fontId="40" fillId="0" borderId="33" xfId="0" applyFont="1" applyBorder="1" applyAlignment="1">
      <alignment vertical="center" wrapText="1"/>
      <protection locked="0"/>
    </xf>
    <xf numFmtId="0" fontId="42" fillId="0" borderId="1" xfId="0" applyFont="1" applyBorder="1" applyAlignment="1">
      <alignment horizontal="left" vertical="center" wrapText="1"/>
      <protection locked="0"/>
    </xf>
    <xf numFmtId="0" fontId="43" fillId="0" borderId="1" xfId="0" applyFont="1" applyBorder="1" applyAlignment="1">
      <alignment horizontal="left" vertical="center" wrapText="1"/>
      <protection locked="0"/>
    </xf>
    <xf numFmtId="0" fontId="43" fillId="0" borderId="32" xfId="0" applyFont="1" applyBorder="1" applyAlignment="1">
      <alignment vertical="center" wrapText="1"/>
      <protection locked="0"/>
    </xf>
    <xf numFmtId="0" fontId="43" fillId="0" borderId="1" xfId="0" applyFont="1" applyBorder="1" applyAlignment="1">
      <alignment vertical="center" wrapText="1"/>
      <protection locked="0"/>
    </xf>
    <xf numFmtId="0" fontId="43" fillId="0" borderId="1" xfId="0" applyFont="1" applyBorder="1" applyAlignment="1">
      <alignment vertical="center"/>
      <protection locked="0"/>
    </xf>
    <xf numFmtId="0" fontId="43" fillId="0" borderId="1" xfId="0" applyFont="1" applyBorder="1" applyAlignment="1">
      <alignment horizontal="left" vertical="center"/>
      <protection locked="0"/>
    </xf>
    <xf numFmtId="49" fontId="43" fillId="0" borderId="1" xfId="0" applyNumberFormat="1" applyFont="1" applyBorder="1" applyAlignment="1">
      <alignment horizontal="left" vertical="center" wrapText="1"/>
      <protection locked="0"/>
    </xf>
    <xf numFmtId="49" fontId="43" fillId="0" borderId="1" xfId="0" applyNumberFormat="1" applyFont="1" applyBorder="1" applyAlignment="1">
      <alignment vertical="center" wrapText="1"/>
      <protection locked="0"/>
    </xf>
    <xf numFmtId="0" fontId="40" fillId="0" borderId="35" xfId="0" applyFont="1" applyBorder="1" applyAlignment="1">
      <alignment vertical="center" wrapText="1"/>
      <protection locked="0"/>
    </xf>
    <xf numFmtId="0" fontId="44" fillId="0" borderId="34" xfId="0" applyFont="1" applyBorder="1" applyAlignment="1">
      <alignment vertical="center" wrapText="1"/>
      <protection locked="0"/>
    </xf>
    <xf numFmtId="0" fontId="40" fillId="0" borderId="36" xfId="0" applyFont="1" applyBorder="1" applyAlignment="1">
      <alignment vertical="center" wrapText="1"/>
      <protection locked="0"/>
    </xf>
    <xf numFmtId="0" fontId="40" fillId="0" borderId="1" xfId="0" applyFont="1" applyBorder="1" applyAlignment="1">
      <alignment vertical="top"/>
      <protection locked="0"/>
    </xf>
    <xf numFmtId="0" fontId="40" fillId="0" borderId="0" xfId="0" applyFont="1" applyAlignment="1">
      <alignment vertical="top"/>
      <protection locked="0"/>
    </xf>
    <xf numFmtId="0" fontId="40" fillId="0" borderId="29" xfId="0" applyFont="1" applyBorder="1" applyAlignment="1">
      <alignment horizontal="left" vertical="center"/>
      <protection locked="0"/>
    </xf>
    <xf numFmtId="0" fontId="40" fillId="0" borderId="30" xfId="0" applyFont="1" applyBorder="1" applyAlignment="1">
      <alignment horizontal="left" vertical="center"/>
      <protection locked="0"/>
    </xf>
    <xf numFmtId="0" fontId="40" fillId="0" borderId="31" xfId="0" applyFont="1" applyBorder="1" applyAlignment="1">
      <alignment horizontal="left" vertical="center"/>
      <protection locked="0"/>
    </xf>
    <xf numFmtId="0" fontId="40" fillId="0" borderId="32" xfId="0" applyFont="1" applyBorder="1" applyAlignment="1">
      <alignment horizontal="left" vertical="center"/>
      <protection locked="0"/>
    </xf>
    <xf numFmtId="0" fontId="41" fillId="0" borderId="1" xfId="0" applyFont="1" applyBorder="1" applyAlignment="1">
      <alignment horizontal="center" vertical="center"/>
      <protection locked="0"/>
    </xf>
    <xf numFmtId="0" fontId="40" fillId="0" borderId="33" xfId="0" applyFont="1" applyBorder="1" applyAlignment="1">
      <alignment horizontal="left" vertical="center"/>
      <protection locked="0"/>
    </xf>
    <xf numFmtId="0" fontId="42" fillId="0" borderId="1" xfId="0" applyFont="1" applyBorder="1" applyAlignment="1">
      <alignment horizontal="left" vertical="center"/>
      <protection locked="0"/>
    </xf>
    <xf numFmtId="0" fontId="45" fillId="0" borderId="0" xfId="0" applyFont="1" applyAlignment="1">
      <alignment horizontal="left" vertical="center"/>
      <protection locked="0"/>
    </xf>
    <xf numFmtId="0" fontId="42" fillId="0" borderId="34" xfId="0" applyFont="1" applyBorder="1" applyAlignment="1">
      <alignment horizontal="left" vertical="center"/>
      <protection locked="0"/>
    </xf>
    <xf numFmtId="0" fontId="42" fillId="0" borderId="34" xfId="0" applyFont="1" applyBorder="1" applyAlignment="1">
      <alignment horizontal="center" vertical="center"/>
      <protection locked="0"/>
    </xf>
    <xf numFmtId="0" fontId="45" fillId="0" borderId="34" xfId="0" applyFont="1" applyBorder="1" applyAlignment="1">
      <alignment horizontal="left" vertical="center"/>
      <protection locked="0"/>
    </xf>
    <xf numFmtId="0" fontId="46" fillId="0" borderId="1" xfId="0" applyFont="1" applyBorder="1" applyAlignment="1">
      <alignment horizontal="left" vertical="center"/>
      <protection locked="0"/>
    </xf>
    <xf numFmtId="0" fontId="43" fillId="0" borderId="0" xfId="0" applyFont="1" applyAlignment="1">
      <alignment horizontal="left" vertical="center"/>
      <protection locked="0"/>
    </xf>
    <xf numFmtId="0" fontId="43" fillId="0" borderId="1" xfId="0" applyFont="1" applyBorder="1" applyAlignment="1">
      <alignment horizontal="center" vertical="center"/>
      <protection locked="0"/>
    </xf>
    <xf numFmtId="0" fontId="43" fillId="0" borderId="32" xfId="0" applyFont="1" applyBorder="1" applyAlignment="1">
      <alignment horizontal="left" vertical="center"/>
      <protection locked="0"/>
    </xf>
    <xf numFmtId="0" fontId="43" fillId="0" borderId="1" xfId="0" applyFont="1" applyFill="1" applyBorder="1" applyAlignment="1">
      <alignment horizontal="left" vertical="center"/>
      <protection locked="0"/>
    </xf>
    <xf numFmtId="0" fontId="43" fillId="0" borderId="1" xfId="0" applyFont="1" applyFill="1" applyBorder="1" applyAlignment="1">
      <alignment horizontal="center" vertical="center"/>
      <protection locked="0"/>
    </xf>
    <xf numFmtId="0" fontId="40" fillId="0" borderId="35" xfId="0" applyFont="1" applyBorder="1" applyAlignment="1">
      <alignment horizontal="left" vertical="center"/>
      <protection locked="0"/>
    </xf>
    <xf numFmtId="0" fontId="44" fillId="0" borderId="34" xfId="0" applyFont="1" applyBorder="1" applyAlignment="1">
      <alignment horizontal="left" vertical="center"/>
      <protection locked="0"/>
    </xf>
    <xf numFmtId="0" fontId="40" fillId="0" borderId="36" xfId="0" applyFont="1" applyBorder="1" applyAlignment="1">
      <alignment horizontal="left" vertical="center"/>
      <protection locked="0"/>
    </xf>
    <xf numFmtId="0" fontId="40" fillId="0" borderId="1" xfId="0" applyFont="1" applyBorder="1" applyAlignment="1">
      <alignment horizontal="left" vertical="center"/>
      <protection locked="0"/>
    </xf>
    <xf numFmtId="0" fontId="44" fillId="0" borderId="1" xfId="0" applyFont="1" applyBorder="1" applyAlignment="1">
      <alignment horizontal="left" vertical="center"/>
      <protection locked="0"/>
    </xf>
    <xf numFmtId="0" fontId="45" fillId="0" borderId="1" xfId="0" applyFont="1" applyBorder="1" applyAlignment="1">
      <alignment horizontal="left" vertical="center"/>
      <protection locked="0"/>
    </xf>
    <xf numFmtId="0" fontId="43" fillId="0" borderId="34" xfId="0" applyFont="1" applyBorder="1" applyAlignment="1">
      <alignment horizontal="left" vertical="center"/>
      <protection locked="0"/>
    </xf>
    <xf numFmtId="0" fontId="40" fillId="0" borderId="1" xfId="0" applyFont="1" applyBorder="1" applyAlignment="1">
      <alignment horizontal="left" vertical="center" wrapText="1"/>
      <protection locked="0"/>
    </xf>
    <xf numFmtId="0" fontId="43" fillId="0" borderId="1" xfId="0" applyFont="1" applyBorder="1" applyAlignment="1">
      <alignment horizontal="center" vertical="center" wrapText="1"/>
      <protection locked="0"/>
    </xf>
    <xf numFmtId="0" fontId="40" fillId="0" borderId="29" xfId="0" applyFont="1" applyBorder="1" applyAlignment="1">
      <alignment horizontal="left" vertical="center" wrapText="1"/>
      <protection locked="0"/>
    </xf>
    <xf numFmtId="0" fontId="40" fillId="0" borderId="30" xfId="0" applyFont="1" applyBorder="1" applyAlignment="1">
      <alignment horizontal="left" vertical="center" wrapText="1"/>
      <protection locked="0"/>
    </xf>
    <xf numFmtId="0" fontId="40" fillId="0" borderId="31" xfId="0" applyFont="1" applyBorder="1" applyAlignment="1">
      <alignment horizontal="left" vertical="center" wrapText="1"/>
      <protection locked="0"/>
    </xf>
    <xf numFmtId="0" fontId="40" fillId="0" borderId="32" xfId="0" applyFont="1" applyBorder="1" applyAlignment="1">
      <alignment horizontal="left" vertical="center" wrapText="1"/>
      <protection locked="0"/>
    </xf>
    <xf numFmtId="0" fontId="40" fillId="0" borderId="33" xfId="0" applyFont="1" applyBorder="1" applyAlignment="1">
      <alignment horizontal="left" vertical="center" wrapText="1"/>
      <protection locked="0"/>
    </xf>
    <xf numFmtId="0" fontId="45" fillId="0" borderId="32" xfId="0" applyFont="1" applyBorder="1" applyAlignment="1">
      <alignment horizontal="left" vertical="center" wrapText="1"/>
      <protection locked="0"/>
    </xf>
    <xf numFmtId="0" fontId="45" fillId="0" borderId="33" xfId="0" applyFont="1" applyBorder="1" applyAlignment="1">
      <alignment horizontal="left" vertical="center" wrapText="1"/>
      <protection locked="0"/>
    </xf>
    <xf numFmtId="0" fontId="43" fillId="0" borderId="32" xfId="0" applyFont="1" applyBorder="1" applyAlignment="1">
      <alignment horizontal="left" vertical="center" wrapText="1"/>
      <protection locked="0"/>
    </xf>
    <xf numFmtId="0" fontId="43" fillId="0" borderId="33" xfId="0" applyFont="1" applyBorder="1" applyAlignment="1">
      <alignment horizontal="left" vertical="center" wrapText="1"/>
      <protection locked="0"/>
    </xf>
    <xf numFmtId="0" fontId="43" fillId="0" borderId="33" xfId="0" applyFont="1" applyBorder="1" applyAlignment="1">
      <alignment horizontal="left" vertical="center"/>
      <protection locked="0"/>
    </xf>
    <xf numFmtId="0" fontId="43" fillId="0" borderId="35" xfId="0" applyFont="1" applyBorder="1" applyAlignment="1">
      <alignment horizontal="left" vertical="center" wrapText="1"/>
      <protection locked="0"/>
    </xf>
    <xf numFmtId="0" fontId="43" fillId="0" borderId="34" xfId="0" applyFont="1" applyBorder="1" applyAlignment="1">
      <alignment horizontal="left" vertical="center" wrapText="1"/>
      <protection locked="0"/>
    </xf>
    <xf numFmtId="0" fontId="43" fillId="0" borderId="36" xfId="0" applyFont="1" applyBorder="1" applyAlignment="1">
      <alignment horizontal="left" vertical="center" wrapText="1"/>
      <protection locked="0"/>
    </xf>
    <xf numFmtId="0" fontId="43" fillId="0" borderId="1" xfId="0" applyFont="1" applyBorder="1" applyAlignment="1">
      <alignment horizontal="left" vertical="top"/>
      <protection locked="0"/>
    </xf>
    <xf numFmtId="0" fontId="43" fillId="0" borderId="1" xfId="0" applyFont="1" applyBorder="1" applyAlignment="1">
      <alignment horizontal="center" vertical="top"/>
      <protection locked="0"/>
    </xf>
    <xf numFmtId="0" fontId="43" fillId="0" borderId="35" xfId="0" applyFont="1" applyBorder="1" applyAlignment="1">
      <alignment horizontal="left" vertical="center"/>
      <protection locked="0"/>
    </xf>
    <xf numFmtId="0" fontId="43" fillId="0" borderId="36" xfId="0" applyFont="1" applyBorder="1" applyAlignment="1">
      <alignment horizontal="left" vertical="center"/>
      <protection locked="0"/>
    </xf>
    <xf numFmtId="0" fontId="45" fillId="0" borderId="0" xfId="0" applyFont="1" applyAlignment="1">
      <alignment vertical="center"/>
      <protection locked="0"/>
    </xf>
    <xf numFmtId="0" fontId="42" fillId="0" borderId="1" xfId="0" applyFont="1" applyBorder="1" applyAlignment="1">
      <alignment vertical="center"/>
      <protection locked="0"/>
    </xf>
    <xf numFmtId="0" fontId="45" fillId="0" borderId="34" xfId="0" applyFont="1" applyBorder="1" applyAlignment="1">
      <alignment vertical="center"/>
      <protection locked="0"/>
    </xf>
    <xf numFmtId="0" fontId="42" fillId="0" borderId="34" xfId="0" applyFont="1" applyBorder="1" applyAlignment="1">
      <alignment vertical="center"/>
      <protection locked="0"/>
    </xf>
    <xf numFmtId="0" fontId="0" fillId="0" borderId="1" xfId="0" applyBorder="1" applyAlignment="1">
      <alignment vertical="top"/>
      <protection locked="0"/>
    </xf>
    <xf numFmtId="49" fontId="43" fillId="0" borderId="1" xfId="0" applyNumberFormat="1" applyFont="1" applyBorder="1" applyAlignment="1">
      <alignment horizontal="left" vertical="center"/>
      <protection locked="0"/>
    </xf>
    <xf numFmtId="0" fontId="0" fillId="0" borderId="34" xfId="0" applyBorder="1" applyAlignment="1">
      <alignment vertical="top"/>
      <protection locked="0"/>
    </xf>
    <xf numFmtId="0" fontId="42" fillId="0" borderId="34" xfId="0" applyFont="1" applyBorder="1" applyAlignment="1">
      <alignment horizontal="left"/>
      <protection locked="0"/>
    </xf>
    <xf numFmtId="0" fontId="45" fillId="0" borderId="34" xfId="0" applyFont="1" applyBorder="1" applyAlignment="1">
      <protection locked="0"/>
    </xf>
    <xf numFmtId="0" fontId="40" fillId="0" borderId="32" xfId="0" applyFont="1" applyBorder="1" applyAlignment="1">
      <alignment vertical="top"/>
      <protection locked="0"/>
    </xf>
    <xf numFmtId="0" fontId="40" fillId="0" borderId="33" xfId="0" applyFont="1" applyBorder="1" applyAlignment="1">
      <alignment vertical="top"/>
      <protection locked="0"/>
    </xf>
    <xf numFmtId="0" fontId="40" fillId="0" borderId="1" xfId="0" applyFont="1" applyBorder="1" applyAlignment="1">
      <alignment horizontal="center" vertical="center"/>
      <protection locked="0"/>
    </xf>
    <xf numFmtId="0" fontId="40" fillId="0" borderId="1" xfId="0" applyFont="1" applyBorder="1" applyAlignment="1">
      <alignment horizontal="left" vertical="top"/>
      <protection locked="0"/>
    </xf>
    <xf numFmtId="0" fontId="40" fillId="0" borderId="35" xfId="0" applyFont="1" applyBorder="1" applyAlignment="1">
      <alignment vertical="top"/>
      <protection locked="0"/>
    </xf>
    <xf numFmtId="0" fontId="40" fillId="0" borderId="34" xfId="0" applyFont="1" applyBorder="1" applyAlignment="1">
      <alignment vertical="top"/>
      <protection locked="0"/>
    </xf>
    <xf numFmtId="0" fontId="40" fillId="0" borderId="36" xfId="0" applyFont="1" applyBorder="1" applyAlignment="1">
      <alignment vertical="top"/>
      <protection locked="0"/>
    </xf>
  </cellXfs>
  <cellStyles count="2">
    <cellStyle name="Normal" xfId="0" builtinId="0" customBuiltin="1"/>
    <cellStyle name="Hyperlink" xfId="1" builtinId="8"/>
  </cellStyles>
  <dxfs count="0"/>
  <tableStyle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9" Type="http://schemas.openxmlformats.org/officeDocument/2006/relationships/worksheet" Target="worksheets/sheet9.xml" /><Relationship Id="rId10" Type="http://schemas.openxmlformats.org/officeDocument/2006/relationships/worksheet" Target="worksheets/sheet10.xml" /><Relationship Id="rId11" Type="http://schemas.openxmlformats.org/officeDocument/2006/relationships/worksheet" Target="worksheets/sheet11.xml" /><Relationship Id="rId12" Type="http://schemas.openxmlformats.org/officeDocument/2006/relationships/worksheet" Target="worksheets/sheet12.xml" /><Relationship Id="rId13" Type="http://schemas.openxmlformats.org/officeDocument/2006/relationships/worksheet" Target="worksheets/sheet13.xml" /><Relationship Id="rId14" Type="http://schemas.openxmlformats.org/officeDocument/2006/relationships/worksheet" Target="worksheets/sheet14.xml" /><Relationship Id="rId15" Type="http://schemas.openxmlformats.org/officeDocument/2006/relationships/worksheet" Target="worksheets/sheet15.xml" /><Relationship Id="rId16" Type="http://schemas.openxmlformats.org/officeDocument/2006/relationships/worksheet" Target="worksheets/sheet16.xml" /><Relationship Id="rId17" Type="http://schemas.openxmlformats.org/officeDocument/2006/relationships/worksheet" Target="worksheets/sheet17.xml" /><Relationship Id="rId18" Type="http://schemas.openxmlformats.org/officeDocument/2006/relationships/worksheet" Target="worksheets/sheet18.xml" /><Relationship Id="rId19" Type="http://schemas.openxmlformats.org/officeDocument/2006/relationships/worksheet" Target="worksheets/sheet19.xml" /><Relationship Id="rId20" Type="http://schemas.openxmlformats.org/officeDocument/2006/relationships/worksheet" Target="worksheets/sheet20.xml" /><Relationship Id="rId21" Type="http://schemas.openxmlformats.org/officeDocument/2006/relationships/worksheet" Target="worksheets/sheet21.xml" /><Relationship Id="rId22" Type="http://schemas.openxmlformats.org/officeDocument/2006/relationships/worksheet" Target="worksheets/sheet22.xml" /><Relationship Id="rId23" Type="http://schemas.openxmlformats.org/officeDocument/2006/relationships/worksheet" Target="worksheets/sheet23.xml" /><Relationship Id="rId24" Type="http://schemas.openxmlformats.org/officeDocument/2006/relationships/worksheet" Target="worksheets/sheet24.xml" /><Relationship Id="rId25" Type="http://schemas.openxmlformats.org/officeDocument/2006/relationships/worksheet" Target="worksheets/sheet25.xml" /><Relationship Id="rId26" Type="http://schemas.openxmlformats.org/officeDocument/2006/relationships/worksheet" Target="worksheets/sheet26.xml" /><Relationship Id="rId27" Type="http://schemas.openxmlformats.org/officeDocument/2006/relationships/worksheet" Target="worksheets/sheet27.xml" /><Relationship Id="rId28" Type="http://schemas.openxmlformats.org/officeDocument/2006/relationships/worksheet" Target="worksheets/sheet28.xml" /><Relationship Id="rId29" Type="http://schemas.openxmlformats.org/officeDocument/2006/relationships/worksheet" Target="worksheets/sheet29.xml" /><Relationship Id="rId30" Type="http://schemas.openxmlformats.org/officeDocument/2006/relationships/worksheet" Target="worksheets/sheet30.xml" /><Relationship Id="rId31" Type="http://schemas.openxmlformats.org/officeDocument/2006/relationships/worksheet" Target="worksheets/sheet31.xml" /><Relationship Id="rId32" Type="http://schemas.openxmlformats.org/officeDocument/2006/relationships/worksheet" Target="worksheets/sheet32.xml" /><Relationship Id="rId33" Type="http://schemas.openxmlformats.org/officeDocument/2006/relationships/worksheet" Target="worksheets/sheet33.xml" /><Relationship Id="rId34" Type="http://schemas.openxmlformats.org/officeDocument/2006/relationships/worksheet" Target="worksheets/sheet34.xml" /><Relationship Id="rId35" Type="http://schemas.openxmlformats.org/officeDocument/2006/relationships/worksheet" Target="worksheets/sheet35.xml" /><Relationship Id="rId36" Type="http://schemas.openxmlformats.org/officeDocument/2006/relationships/worksheet" Target="worksheets/sheet36.xml" /><Relationship Id="rId37" Type="http://schemas.openxmlformats.org/officeDocument/2006/relationships/worksheet" Target="worksheets/sheet37.xml" /><Relationship Id="rId38" Type="http://schemas.openxmlformats.org/officeDocument/2006/relationships/worksheet" Target="worksheets/sheet38.xml" /><Relationship Id="rId39" Type="http://schemas.openxmlformats.org/officeDocument/2006/relationships/worksheet" Target="worksheets/sheet39.xml" /><Relationship Id="rId40" Type="http://schemas.openxmlformats.org/officeDocument/2006/relationships/worksheet" Target="worksheets/sheet40.xml" /><Relationship Id="rId41" Type="http://schemas.openxmlformats.org/officeDocument/2006/relationships/worksheet" Target="worksheets/sheet41.xml" /><Relationship Id="rId42" Type="http://schemas.openxmlformats.org/officeDocument/2006/relationships/worksheet" Target="worksheets/sheet42.xml" /><Relationship Id="rId43" Type="http://schemas.openxmlformats.org/officeDocument/2006/relationships/worksheet" Target="worksheets/sheet43.xml" /><Relationship Id="rId44" Type="http://schemas.openxmlformats.org/officeDocument/2006/relationships/worksheet" Target="worksheets/sheet44.xml" /><Relationship Id="rId45" Type="http://schemas.openxmlformats.org/officeDocument/2006/relationships/worksheet" Target="worksheets/sheet45.xml" /><Relationship Id="rId46" Type="http://schemas.openxmlformats.org/officeDocument/2006/relationships/worksheet" Target="worksheets/sheet46.xml" /><Relationship Id="rId47" Type="http://schemas.openxmlformats.org/officeDocument/2006/relationships/worksheet" Target="worksheets/sheet47.xml" /><Relationship Id="rId48" Type="http://schemas.openxmlformats.org/officeDocument/2006/relationships/worksheet" Target="worksheets/sheet48.xml" /><Relationship Id="rId49" Type="http://schemas.openxmlformats.org/officeDocument/2006/relationships/worksheet" Target="worksheets/sheet49.xml" /><Relationship Id="rId50" Type="http://schemas.openxmlformats.org/officeDocument/2006/relationships/worksheet" Target="worksheets/sheet50.xml" /><Relationship Id="rId51" Type="http://schemas.openxmlformats.org/officeDocument/2006/relationships/worksheet" Target="worksheets/sheet51.xml" /><Relationship Id="rId52" Type="http://schemas.openxmlformats.org/officeDocument/2006/relationships/worksheet" Target="worksheets/sheet52.xml" /><Relationship Id="rId53" Type="http://schemas.openxmlformats.org/officeDocument/2006/relationships/worksheet" Target="worksheets/sheet53.xml" /><Relationship Id="rId54" Type="http://schemas.openxmlformats.org/officeDocument/2006/relationships/worksheet" Target="worksheets/sheet54.xml" /><Relationship Id="rId55" Type="http://schemas.openxmlformats.org/officeDocument/2006/relationships/worksheet" Target="worksheets/sheet55.xml" /><Relationship Id="rId56" Type="http://schemas.openxmlformats.org/officeDocument/2006/relationships/worksheet" Target="worksheets/sheet56.xml" /><Relationship Id="rId57" Type="http://schemas.openxmlformats.org/officeDocument/2006/relationships/worksheet" Target="worksheets/sheet57.xml" /><Relationship Id="rId58" Type="http://schemas.openxmlformats.org/officeDocument/2006/relationships/worksheet" Target="worksheets/sheet58.xml" /><Relationship Id="rId59" Type="http://schemas.openxmlformats.org/officeDocument/2006/relationships/worksheet" Target="worksheets/sheet59.xml" /><Relationship Id="rId60" Type="http://schemas.openxmlformats.org/officeDocument/2006/relationships/worksheet" Target="worksheets/sheet60.xml" /><Relationship Id="rId61" Type="http://schemas.openxmlformats.org/officeDocument/2006/relationships/worksheet" Target="worksheets/sheet61.xml" /><Relationship Id="rId62" Type="http://schemas.openxmlformats.org/officeDocument/2006/relationships/worksheet" Target="worksheets/sheet62.xml" /><Relationship Id="rId63" Type="http://schemas.openxmlformats.org/officeDocument/2006/relationships/worksheet" Target="worksheets/sheet63.xml" /><Relationship Id="rId64" Type="http://schemas.openxmlformats.org/officeDocument/2006/relationships/worksheet" Target="worksheets/sheet64.xml" /><Relationship Id="rId65" Type="http://schemas.openxmlformats.org/officeDocument/2006/relationships/worksheet" Target="worksheets/sheet65.xml" /><Relationship Id="rId66" Type="http://schemas.openxmlformats.org/officeDocument/2006/relationships/worksheet" Target="worksheets/sheet66.xml" /><Relationship Id="rId67" Type="http://schemas.openxmlformats.org/officeDocument/2006/relationships/worksheet" Target="worksheets/sheet67.xml" /><Relationship Id="rId68" Type="http://schemas.openxmlformats.org/officeDocument/2006/relationships/worksheet" Target="worksheets/sheet68.xml" /><Relationship Id="rId69" Type="http://schemas.openxmlformats.org/officeDocument/2006/relationships/worksheet" Target="worksheets/sheet69.xml" /><Relationship Id="rId70" Type="http://schemas.openxmlformats.org/officeDocument/2006/relationships/worksheet" Target="worksheets/sheet70.xml" /><Relationship Id="rId71" Type="http://schemas.openxmlformats.org/officeDocument/2006/relationships/worksheet" Target="worksheets/sheet71.xml" /><Relationship Id="rId72" Type="http://schemas.openxmlformats.org/officeDocument/2006/relationships/worksheet" Target="worksheets/sheet72.xml" /><Relationship Id="rId73" Type="http://schemas.openxmlformats.org/officeDocument/2006/relationships/worksheet" Target="worksheets/sheet73.xml" /><Relationship Id="rId74" Type="http://schemas.openxmlformats.org/officeDocument/2006/relationships/worksheet" Target="worksheets/sheet74.xml" /><Relationship Id="rId75" Type="http://schemas.openxmlformats.org/officeDocument/2006/relationships/worksheet" Target="worksheets/sheet75.xml" /><Relationship Id="rId76" Type="http://schemas.openxmlformats.org/officeDocument/2006/relationships/worksheet" Target="worksheets/sheet76.xml" /><Relationship Id="rId77" Type="http://schemas.openxmlformats.org/officeDocument/2006/relationships/worksheet" Target="worksheets/sheet77.xml" /><Relationship Id="rId78" Type="http://schemas.openxmlformats.org/officeDocument/2006/relationships/worksheet" Target="worksheets/sheet78.xml" /><Relationship Id="rId79" Type="http://schemas.openxmlformats.org/officeDocument/2006/relationships/worksheet" Target="worksheets/sheet79.xml" /><Relationship Id="rId80" Type="http://schemas.openxmlformats.org/officeDocument/2006/relationships/worksheet" Target="worksheets/sheet80.xml" /><Relationship Id="rId81" Type="http://schemas.openxmlformats.org/officeDocument/2006/relationships/worksheet" Target="worksheets/sheet81.xml" /><Relationship Id="rId82" Type="http://schemas.openxmlformats.org/officeDocument/2006/relationships/worksheet" Target="worksheets/sheet82.xml" /><Relationship Id="rId83" Type="http://schemas.openxmlformats.org/officeDocument/2006/relationships/worksheet" Target="worksheets/sheet83.xml" /><Relationship Id="rId84" Type="http://schemas.openxmlformats.org/officeDocument/2006/relationships/worksheet" Target="worksheets/sheet84.xml" /><Relationship Id="rId85" Type="http://schemas.openxmlformats.org/officeDocument/2006/relationships/worksheet" Target="worksheets/sheet85.xml" /><Relationship Id="rId86" Type="http://schemas.openxmlformats.org/officeDocument/2006/relationships/worksheet" Target="worksheets/sheet86.xml" /><Relationship Id="rId87" Type="http://schemas.openxmlformats.org/officeDocument/2006/relationships/worksheet" Target="worksheets/sheet87.xml" /><Relationship Id="rId88" Type="http://schemas.openxmlformats.org/officeDocument/2006/relationships/worksheet" Target="worksheets/sheet88.xml" /><Relationship Id="rId89" Type="http://schemas.openxmlformats.org/officeDocument/2006/relationships/worksheet" Target="worksheets/sheet89.xml" /><Relationship Id="rId90" Type="http://schemas.openxmlformats.org/officeDocument/2006/relationships/worksheet" Target="worksheets/sheet90.xml" /><Relationship Id="rId91" Type="http://schemas.openxmlformats.org/officeDocument/2006/relationships/worksheet" Target="worksheets/sheet91.xml" /><Relationship Id="rId92" Type="http://schemas.openxmlformats.org/officeDocument/2006/relationships/worksheet" Target="worksheets/sheet92.xml" /><Relationship Id="rId93" Type="http://schemas.openxmlformats.org/officeDocument/2006/relationships/worksheet" Target="worksheets/sheet93.xml" /><Relationship Id="rId94" Type="http://schemas.openxmlformats.org/officeDocument/2006/relationships/worksheet" Target="worksheets/sheet94.xml" /><Relationship Id="rId95" Type="http://schemas.openxmlformats.org/officeDocument/2006/relationships/worksheet" Target="worksheets/sheet95.xml" /><Relationship Id="rId96" Type="http://schemas.openxmlformats.org/officeDocument/2006/relationships/worksheet" Target="worksheets/sheet96.xml" /><Relationship Id="rId97" Type="http://schemas.openxmlformats.org/officeDocument/2006/relationships/worksheet" Target="worksheets/sheet97.xml" /><Relationship Id="rId98" Type="http://schemas.openxmlformats.org/officeDocument/2006/relationships/worksheet" Target="worksheets/sheet98.xml" /><Relationship Id="rId99" Type="http://schemas.openxmlformats.org/officeDocument/2006/relationships/worksheet" Target="worksheets/sheet99.xml" /><Relationship Id="rId100" Type="http://schemas.openxmlformats.org/officeDocument/2006/relationships/worksheet" Target="worksheets/sheet100.xml" /><Relationship Id="rId101" Type="http://schemas.openxmlformats.org/officeDocument/2006/relationships/styles" Target="styles.xml" /><Relationship Id="rId102" Type="http://schemas.openxmlformats.org/officeDocument/2006/relationships/theme" Target="theme/theme1.xml" /><Relationship Id="rId103" Type="http://schemas.openxmlformats.org/officeDocument/2006/relationships/calcChain" Target="calcChain.xml" /><Relationship Id="rId104" Type="http://schemas.openxmlformats.org/officeDocument/2006/relationships/sharedStrings" Target="sharedStrings.xml" /></Relationships>
</file>

<file path=xl/drawings/_rels/drawing1.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3.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4.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5.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6.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7.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8.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9.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0.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1.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2.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3.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4.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5.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6.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7.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8.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9.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0.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1.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2.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3.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4.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5.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6.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7.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8.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9.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30.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31.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32.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33.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34.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35.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36.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37.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38.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39.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40.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41.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42.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43.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44.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45.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46.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47.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48.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49.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50.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51.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52.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53.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54.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55.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56.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57.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58.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59.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60.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61.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62.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63.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64.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65.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66.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67.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68.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69.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70.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71.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72.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73.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74.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75.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76.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77.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78.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79.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80.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81.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82.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83.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84.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85.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86.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87.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88.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89.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90.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91.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92.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93.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94.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95.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96.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97.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98.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99.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absoluteAnchor>
    <xdr:pos x="0" y="0"/>
    <xdr:ext cx="271145" cy="271145"/>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3.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4.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5.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6.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7.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8.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9.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0.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1.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2.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3.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4.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5.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6.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7.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8.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9.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0.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1.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2.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3.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4.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5.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6.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7.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8.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9.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30.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31.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32.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33.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34.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35.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36.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37.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38.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39.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40.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41.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42.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43.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44.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45.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46.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47.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48.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49.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50.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51.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52.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53.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54.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55.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56.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57.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58.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59.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60.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61.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62.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63.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64.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65.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66.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67.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68.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69.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70.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71.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72.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73.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74.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75.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76.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77.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78.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79.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80.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81.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82.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83.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84.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85.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86.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87.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88.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89.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90.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91.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92.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93.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94.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95.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96.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97.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98.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99.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theme/theme1.xml><?xml version="1.0" encoding="utf-8"?>
<a:theme xmlns:a="http://schemas.openxmlformats.org/drawingml/2006/main" name="Office Theme">
  <a:themeElements>
    <a:clrScheme name="Office">
      <a:dk1>
        <a:sysClr val="windowText"/>
      </a:dk1>
      <a:lt1>
        <a:sysClr val="window"/>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theme>
</file>

<file path=xl/worksheets/_rels/sheet1.xml.rels>&#65279;<?xml version="1.0" encoding="utf-8"?><Relationships xmlns="http://schemas.openxmlformats.org/package/2006/relationships"><Relationship Id="rId1" Type="http://schemas.openxmlformats.org/officeDocument/2006/relationships/drawing" Target="../drawings/drawing1.xml" /></Relationships>
</file>

<file path=xl/worksheets/_rels/sheet2.xml.rels>&#65279;<?xml version="1.0" encoding="utf-8"?><Relationships xmlns="http://schemas.openxmlformats.org/package/2006/relationships"><Relationship Id="rId1" Type="http://schemas.openxmlformats.org/officeDocument/2006/relationships/drawing" Target="../drawings/drawing2.xml" /></Relationships>
</file>

<file path=xl/worksheets/_rels/sheet3.xml.rels>&#65279;<?xml version="1.0" encoding="utf-8"?><Relationships xmlns="http://schemas.openxmlformats.org/package/2006/relationships"><Relationship Id="rId1" Type="http://schemas.openxmlformats.org/officeDocument/2006/relationships/drawing" Target="../drawings/drawing3.xml" /></Relationships>
</file>

<file path=xl/worksheets/_rels/sheet4.xml.rels>&#65279;<?xml version="1.0" encoding="utf-8"?><Relationships xmlns="http://schemas.openxmlformats.org/package/2006/relationships"><Relationship Id="rId1" Type="http://schemas.openxmlformats.org/officeDocument/2006/relationships/drawing" Target="../drawings/drawing4.xml" /></Relationships>
</file>

<file path=xl/worksheets/_rels/sheet5.xml.rels>&#65279;<?xml version="1.0" encoding="utf-8"?><Relationships xmlns="http://schemas.openxmlformats.org/package/2006/relationships"><Relationship Id="rId1" Type="http://schemas.openxmlformats.org/officeDocument/2006/relationships/drawing" Target="../drawings/drawing5.xml" /></Relationships>
</file>

<file path=xl/worksheets/_rels/sheet6.xml.rels>&#65279;<?xml version="1.0" encoding="utf-8"?><Relationships xmlns="http://schemas.openxmlformats.org/package/2006/relationships"><Relationship Id="rId1" Type="http://schemas.openxmlformats.org/officeDocument/2006/relationships/drawing" Target="../drawings/drawing6.xml" /></Relationships>
</file>

<file path=xl/worksheets/_rels/sheet7.xml.rels>&#65279;<?xml version="1.0" encoding="utf-8"?><Relationships xmlns="http://schemas.openxmlformats.org/package/2006/relationships"><Relationship Id="rId1" Type="http://schemas.openxmlformats.org/officeDocument/2006/relationships/drawing" Target="../drawings/drawing7.xml" /></Relationships>
</file>

<file path=xl/worksheets/_rels/sheet8.xml.rels>&#65279;<?xml version="1.0" encoding="utf-8"?><Relationships xmlns="http://schemas.openxmlformats.org/package/2006/relationships"><Relationship Id="rId1" Type="http://schemas.openxmlformats.org/officeDocument/2006/relationships/drawing" Target="../drawings/drawing8.xml" /></Relationships>
</file>

<file path=xl/worksheets/_rels/sheet9.xml.rels>&#65279;<?xml version="1.0" encoding="utf-8"?><Relationships xmlns="http://schemas.openxmlformats.org/package/2006/relationships"><Relationship Id="rId1" Type="http://schemas.openxmlformats.org/officeDocument/2006/relationships/drawing" Target="../drawings/drawing9.xml" /></Relationships>
</file>

<file path=xl/worksheets/_rels/sheet10.xml.rels>&#65279;<?xml version="1.0" encoding="utf-8"?><Relationships xmlns="http://schemas.openxmlformats.org/package/2006/relationships"><Relationship Id="rId1" Type="http://schemas.openxmlformats.org/officeDocument/2006/relationships/drawing" Target="../drawings/drawing10.xml" /></Relationships>
</file>

<file path=xl/worksheets/_rels/sheet11.xml.rels>&#65279;<?xml version="1.0" encoding="utf-8"?><Relationships xmlns="http://schemas.openxmlformats.org/package/2006/relationships"><Relationship Id="rId1" Type="http://schemas.openxmlformats.org/officeDocument/2006/relationships/drawing" Target="../drawings/drawing11.xml" /></Relationships>
</file>

<file path=xl/worksheets/_rels/sheet12.xml.rels>&#65279;<?xml version="1.0" encoding="utf-8"?><Relationships xmlns="http://schemas.openxmlformats.org/package/2006/relationships"><Relationship Id="rId1" Type="http://schemas.openxmlformats.org/officeDocument/2006/relationships/drawing" Target="../drawings/drawing12.xml" /></Relationships>
</file>

<file path=xl/worksheets/_rels/sheet13.xml.rels>&#65279;<?xml version="1.0" encoding="utf-8"?><Relationships xmlns="http://schemas.openxmlformats.org/package/2006/relationships"><Relationship Id="rId1" Type="http://schemas.openxmlformats.org/officeDocument/2006/relationships/drawing" Target="../drawings/drawing13.xml" /></Relationships>
</file>

<file path=xl/worksheets/_rels/sheet14.xml.rels>&#65279;<?xml version="1.0" encoding="utf-8"?><Relationships xmlns="http://schemas.openxmlformats.org/package/2006/relationships"><Relationship Id="rId1" Type="http://schemas.openxmlformats.org/officeDocument/2006/relationships/drawing" Target="../drawings/drawing14.xml" /></Relationships>
</file>

<file path=xl/worksheets/_rels/sheet15.xml.rels>&#65279;<?xml version="1.0" encoding="utf-8"?><Relationships xmlns="http://schemas.openxmlformats.org/package/2006/relationships"><Relationship Id="rId1" Type="http://schemas.openxmlformats.org/officeDocument/2006/relationships/drawing" Target="../drawings/drawing15.xml" /></Relationships>
</file>

<file path=xl/worksheets/_rels/sheet16.xml.rels>&#65279;<?xml version="1.0" encoding="utf-8"?><Relationships xmlns="http://schemas.openxmlformats.org/package/2006/relationships"><Relationship Id="rId1" Type="http://schemas.openxmlformats.org/officeDocument/2006/relationships/drawing" Target="../drawings/drawing16.xml" /></Relationships>
</file>

<file path=xl/worksheets/_rels/sheet17.xml.rels>&#65279;<?xml version="1.0" encoding="utf-8"?><Relationships xmlns="http://schemas.openxmlformats.org/package/2006/relationships"><Relationship Id="rId1" Type="http://schemas.openxmlformats.org/officeDocument/2006/relationships/drawing" Target="../drawings/drawing17.xml" /></Relationships>
</file>

<file path=xl/worksheets/_rels/sheet18.xml.rels>&#65279;<?xml version="1.0" encoding="utf-8"?><Relationships xmlns="http://schemas.openxmlformats.org/package/2006/relationships"><Relationship Id="rId1" Type="http://schemas.openxmlformats.org/officeDocument/2006/relationships/drawing" Target="../drawings/drawing18.xml" /></Relationships>
</file>

<file path=xl/worksheets/_rels/sheet19.xml.rels>&#65279;<?xml version="1.0" encoding="utf-8"?><Relationships xmlns="http://schemas.openxmlformats.org/package/2006/relationships"><Relationship Id="rId1" Type="http://schemas.openxmlformats.org/officeDocument/2006/relationships/drawing" Target="../drawings/drawing19.xml" /></Relationships>
</file>

<file path=xl/worksheets/_rels/sheet20.xml.rels>&#65279;<?xml version="1.0" encoding="utf-8"?><Relationships xmlns="http://schemas.openxmlformats.org/package/2006/relationships"><Relationship Id="rId1" Type="http://schemas.openxmlformats.org/officeDocument/2006/relationships/drawing" Target="../drawings/drawing20.xml" /></Relationships>
</file>

<file path=xl/worksheets/_rels/sheet21.xml.rels>&#65279;<?xml version="1.0" encoding="utf-8"?><Relationships xmlns="http://schemas.openxmlformats.org/package/2006/relationships"><Relationship Id="rId1" Type="http://schemas.openxmlformats.org/officeDocument/2006/relationships/drawing" Target="../drawings/drawing21.xml" /></Relationships>
</file>

<file path=xl/worksheets/_rels/sheet22.xml.rels>&#65279;<?xml version="1.0" encoding="utf-8"?><Relationships xmlns="http://schemas.openxmlformats.org/package/2006/relationships"><Relationship Id="rId1" Type="http://schemas.openxmlformats.org/officeDocument/2006/relationships/drawing" Target="../drawings/drawing22.xml" /></Relationships>
</file>

<file path=xl/worksheets/_rels/sheet23.xml.rels>&#65279;<?xml version="1.0" encoding="utf-8"?><Relationships xmlns="http://schemas.openxmlformats.org/package/2006/relationships"><Relationship Id="rId1" Type="http://schemas.openxmlformats.org/officeDocument/2006/relationships/drawing" Target="../drawings/drawing23.xml" /></Relationships>
</file>

<file path=xl/worksheets/_rels/sheet24.xml.rels>&#65279;<?xml version="1.0" encoding="utf-8"?><Relationships xmlns="http://schemas.openxmlformats.org/package/2006/relationships"><Relationship Id="rId1" Type="http://schemas.openxmlformats.org/officeDocument/2006/relationships/drawing" Target="../drawings/drawing24.xml" /></Relationships>
</file>

<file path=xl/worksheets/_rels/sheet25.xml.rels>&#65279;<?xml version="1.0" encoding="utf-8"?><Relationships xmlns="http://schemas.openxmlformats.org/package/2006/relationships"><Relationship Id="rId1" Type="http://schemas.openxmlformats.org/officeDocument/2006/relationships/drawing" Target="../drawings/drawing25.xml" /></Relationships>
</file>

<file path=xl/worksheets/_rels/sheet26.xml.rels>&#65279;<?xml version="1.0" encoding="utf-8"?><Relationships xmlns="http://schemas.openxmlformats.org/package/2006/relationships"><Relationship Id="rId1" Type="http://schemas.openxmlformats.org/officeDocument/2006/relationships/drawing" Target="../drawings/drawing26.xml" /></Relationships>
</file>

<file path=xl/worksheets/_rels/sheet27.xml.rels>&#65279;<?xml version="1.0" encoding="utf-8"?><Relationships xmlns="http://schemas.openxmlformats.org/package/2006/relationships"><Relationship Id="rId1" Type="http://schemas.openxmlformats.org/officeDocument/2006/relationships/drawing" Target="../drawings/drawing27.xml" /></Relationships>
</file>

<file path=xl/worksheets/_rels/sheet28.xml.rels>&#65279;<?xml version="1.0" encoding="utf-8"?><Relationships xmlns="http://schemas.openxmlformats.org/package/2006/relationships"><Relationship Id="rId1" Type="http://schemas.openxmlformats.org/officeDocument/2006/relationships/drawing" Target="../drawings/drawing28.xml" /></Relationships>
</file>

<file path=xl/worksheets/_rels/sheet29.xml.rels>&#65279;<?xml version="1.0" encoding="utf-8"?><Relationships xmlns="http://schemas.openxmlformats.org/package/2006/relationships"><Relationship Id="rId1" Type="http://schemas.openxmlformats.org/officeDocument/2006/relationships/drawing" Target="../drawings/drawing29.xml" /></Relationships>
</file>

<file path=xl/worksheets/_rels/sheet30.xml.rels>&#65279;<?xml version="1.0" encoding="utf-8"?><Relationships xmlns="http://schemas.openxmlformats.org/package/2006/relationships"><Relationship Id="rId1" Type="http://schemas.openxmlformats.org/officeDocument/2006/relationships/drawing" Target="../drawings/drawing30.xml" /></Relationships>
</file>

<file path=xl/worksheets/_rels/sheet31.xml.rels>&#65279;<?xml version="1.0" encoding="utf-8"?><Relationships xmlns="http://schemas.openxmlformats.org/package/2006/relationships"><Relationship Id="rId1" Type="http://schemas.openxmlformats.org/officeDocument/2006/relationships/drawing" Target="../drawings/drawing31.xml" /></Relationships>
</file>

<file path=xl/worksheets/_rels/sheet32.xml.rels>&#65279;<?xml version="1.0" encoding="utf-8"?><Relationships xmlns="http://schemas.openxmlformats.org/package/2006/relationships"><Relationship Id="rId1" Type="http://schemas.openxmlformats.org/officeDocument/2006/relationships/drawing" Target="../drawings/drawing32.xml" /></Relationships>
</file>

<file path=xl/worksheets/_rels/sheet33.xml.rels>&#65279;<?xml version="1.0" encoding="utf-8"?><Relationships xmlns="http://schemas.openxmlformats.org/package/2006/relationships"><Relationship Id="rId1" Type="http://schemas.openxmlformats.org/officeDocument/2006/relationships/drawing" Target="../drawings/drawing33.xml" /></Relationships>
</file>

<file path=xl/worksheets/_rels/sheet34.xml.rels>&#65279;<?xml version="1.0" encoding="utf-8"?><Relationships xmlns="http://schemas.openxmlformats.org/package/2006/relationships"><Relationship Id="rId1" Type="http://schemas.openxmlformats.org/officeDocument/2006/relationships/drawing" Target="../drawings/drawing34.xml" /></Relationships>
</file>

<file path=xl/worksheets/_rels/sheet35.xml.rels>&#65279;<?xml version="1.0" encoding="utf-8"?><Relationships xmlns="http://schemas.openxmlformats.org/package/2006/relationships"><Relationship Id="rId1" Type="http://schemas.openxmlformats.org/officeDocument/2006/relationships/drawing" Target="../drawings/drawing35.xml" /></Relationships>
</file>

<file path=xl/worksheets/_rels/sheet36.xml.rels>&#65279;<?xml version="1.0" encoding="utf-8"?><Relationships xmlns="http://schemas.openxmlformats.org/package/2006/relationships"><Relationship Id="rId1" Type="http://schemas.openxmlformats.org/officeDocument/2006/relationships/drawing" Target="../drawings/drawing36.xml" /></Relationships>
</file>

<file path=xl/worksheets/_rels/sheet37.xml.rels>&#65279;<?xml version="1.0" encoding="utf-8"?><Relationships xmlns="http://schemas.openxmlformats.org/package/2006/relationships"><Relationship Id="rId1" Type="http://schemas.openxmlformats.org/officeDocument/2006/relationships/drawing" Target="../drawings/drawing37.xml" /></Relationships>
</file>

<file path=xl/worksheets/_rels/sheet38.xml.rels>&#65279;<?xml version="1.0" encoding="utf-8"?><Relationships xmlns="http://schemas.openxmlformats.org/package/2006/relationships"><Relationship Id="rId1" Type="http://schemas.openxmlformats.org/officeDocument/2006/relationships/drawing" Target="../drawings/drawing38.xml" /></Relationships>
</file>

<file path=xl/worksheets/_rels/sheet39.xml.rels>&#65279;<?xml version="1.0" encoding="utf-8"?><Relationships xmlns="http://schemas.openxmlformats.org/package/2006/relationships"><Relationship Id="rId1" Type="http://schemas.openxmlformats.org/officeDocument/2006/relationships/drawing" Target="../drawings/drawing39.xml" /></Relationships>
</file>

<file path=xl/worksheets/_rels/sheet40.xml.rels>&#65279;<?xml version="1.0" encoding="utf-8"?><Relationships xmlns="http://schemas.openxmlformats.org/package/2006/relationships"><Relationship Id="rId1" Type="http://schemas.openxmlformats.org/officeDocument/2006/relationships/drawing" Target="../drawings/drawing40.xml" /></Relationships>
</file>

<file path=xl/worksheets/_rels/sheet41.xml.rels>&#65279;<?xml version="1.0" encoding="utf-8"?><Relationships xmlns="http://schemas.openxmlformats.org/package/2006/relationships"><Relationship Id="rId1" Type="http://schemas.openxmlformats.org/officeDocument/2006/relationships/drawing" Target="../drawings/drawing41.xml" /></Relationships>
</file>

<file path=xl/worksheets/_rels/sheet42.xml.rels>&#65279;<?xml version="1.0" encoding="utf-8"?><Relationships xmlns="http://schemas.openxmlformats.org/package/2006/relationships"><Relationship Id="rId1" Type="http://schemas.openxmlformats.org/officeDocument/2006/relationships/drawing" Target="../drawings/drawing42.xml" /></Relationships>
</file>

<file path=xl/worksheets/_rels/sheet43.xml.rels>&#65279;<?xml version="1.0" encoding="utf-8"?><Relationships xmlns="http://schemas.openxmlformats.org/package/2006/relationships"><Relationship Id="rId1" Type="http://schemas.openxmlformats.org/officeDocument/2006/relationships/drawing" Target="../drawings/drawing43.xml" /></Relationships>
</file>

<file path=xl/worksheets/_rels/sheet44.xml.rels>&#65279;<?xml version="1.0" encoding="utf-8"?><Relationships xmlns="http://schemas.openxmlformats.org/package/2006/relationships"><Relationship Id="rId1" Type="http://schemas.openxmlformats.org/officeDocument/2006/relationships/drawing" Target="../drawings/drawing44.xml" /></Relationships>
</file>

<file path=xl/worksheets/_rels/sheet45.xml.rels>&#65279;<?xml version="1.0" encoding="utf-8"?><Relationships xmlns="http://schemas.openxmlformats.org/package/2006/relationships"><Relationship Id="rId1" Type="http://schemas.openxmlformats.org/officeDocument/2006/relationships/drawing" Target="../drawings/drawing45.xml" /></Relationships>
</file>

<file path=xl/worksheets/_rels/sheet46.xml.rels>&#65279;<?xml version="1.0" encoding="utf-8"?><Relationships xmlns="http://schemas.openxmlformats.org/package/2006/relationships"><Relationship Id="rId1" Type="http://schemas.openxmlformats.org/officeDocument/2006/relationships/drawing" Target="../drawings/drawing46.xml" /></Relationships>
</file>

<file path=xl/worksheets/_rels/sheet47.xml.rels>&#65279;<?xml version="1.0" encoding="utf-8"?><Relationships xmlns="http://schemas.openxmlformats.org/package/2006/relationships"><Relationship Id="rId1" Type="http://schemas.openxmlformats.org/officeDocument/2006/relationships/drawing" Target="../drawings/drawing47.xml" /></Relationships>
</file>

<file path=xl/worksheets/_rels/sheet48.xml.rels>&#65279;<?xml version="1.0" encoding="utf-8"?><Relationships xmlns="http://schemas.openxmlformats.org/package/2006/relationships"><Relationship Id="rId1" Type="http://schemas.openxmlformats.org/officeDocument/2006/relationships/drawing" Target="../drawings/drawing48.xml" /></Relationships>
</file>

<file path=xl/worksheets/_rels/sheet49.xml.rels>&#65279;<?xml version="1.0" encoding="utf-8"?><Relationships xmlns="http://schemas.openxmlformats.org/package/2006/relationships"><Relationship Id="rId1" Type="http://schemas.openxmlformats.org/officeDocument/2006/relationships/drawing" Target="../drawings/drawing49.xml" /></Relationships>
</file>

<file path=xl/worksheets/_rels/sheet50.xml.rels>&#65279;<?xml version="1.0" encoding="utf-8"?><Relationships xmlns="http://schemas.openxmlformats.org/package/2006/relationships"><Relationship Id="rId1" Type="http://schemas.openxmlformats.org/officeDocument/2006/relationships/drawing" Target="../drawings/drawing50.xml" /></Relationships>
</file>

<file path=xl/worksheets/_rels/sheet51.xml.rels>&#65279;<?xml version="1.0" encoding="utf-8"?><Relationships xmlns="http://schemas.openxmlformats.org/package/2006/relationships"><Relationship Id="rId1" Type="http://schemas.openxmlformats.org/officeDocument/2006/relationships/drawing" Target="../drawings/drawing51.xml" /></Relationships>
</file>

<file path=xl/worksheets/_rels/sheet52.xml.rels>&#65279;<?xml version="1.0" encoding="utf-8"?><Relationships xmlns="http://schemas.openxmlformats.org/package/2006/relationships"><Relationship Id="rId1" Type="http://schemas.openxmlformats.org/officeDocument/2006/relationships/drawing" Target="../drawings/drawing52.xml" /></Relationships>
</file>

<file path=xl/worksheets/_rels/sheet53.xml.rels>&#65279;<?xml version="1.0" encoding="utf-8"?><Relationships xmlns="http://schemas.openxmlformats.org/package/2006/relationships"><Relationship Id="rId1" Type="http://schemas.openxmlformats.org/officeDocument/2006/relationships/drawing" Target="../drawings/drawing53.xml" /></Relationships>
</file>

<file path=xl/worksheets/_rels/sheet54.xml.rels>&#65279;<?xml version="1.0" encoding="utf-8"?><Relationships xmlns="http://schemas.openxmlformats.org/package/2006/relationships"><Relationship Id="rId1" Type="http://schemas.openxmlformats.org/officeDocument/2006/relationships/drawing" Target="../drawings/drawing54.xml" /></Relationships>
</file>

<file path=xl/worksheets/_rels/sheet55.xml.rels>&#65279;<?xml version="1.0" encoding="utf-8"?><Relationships xmlns="http://schemas.openxmlformats.org/package/2006/relationships"><Relationship Id="rId1" Type="http://schemas.openxmlformats.org/officeDocument/2006/relationships/drawing" Target="../drawings/drawing55.xml" /></Relationships>
</file>

<file path=xl/worksheets/_rels/sheet56.xml.rels>&#65279;<?xml version="1.0" encoding="utf-8"?><Relationships xmlns="http://schemas.openxmlformats.org/package/2006/relationships"><Relationship Id="rId1" Type="http://schemas.openxmlformats.org/officeDocument/2006/relationships/drawing" Target="../drawings/drawing56.xml" /></Relationships>
</file>

<file path=xl/worksheets/_rels/sheet57.xml.rels>&#65279;<?xml version="1.0" encoding="utf-8"?><Relationships xmlns="http://schemas.openxmlformats.org/package/2006/relationships"><Relationship Id="rId1" Type="http://schemas.openxmlformats.org/officeDocument/2006/relationships/drawing" Target="../drawings/drawing57.xml" /></Relationships>
</file>

<file path=xl/worksheets/_rels/sheet58.xml.rels>&#65279;<?xml version="1.0" encoding="utf-8"?><Relationships xmlns="http://schemas.openxmlformats.org/package/2006/relationships"><Relationship Id="rId1" Type="http://schemas.openxmlformats.org/officeDocument/2006/relationships/drawing" Target="../drawings/drawing58.xml" /></Relationships>
</file>

<file path=xl/worksheets/_rels/sheet59.xml.rels>&#65279;<?xml version="1.0" encoding="utf-8"?><Relationships xmlns="http://schemas.openxmlformats.org/package/2006/relationships"><Relationship Id="rId1" Type="http://schemas.openxmlformats.org/officeDocument/2006/relationships/drawing" Target="../drawings/drawing59.xml" /></Relationships>
</file>

<file path=xl/worksheets/_rels/sheet60.xml.rels>&#65279;<?xml version="1.0" encoding="utf-8"?><Relationships xmlns="http://schemas.openxmlformats.org/package/2006/relationships"><Relationship Id="rId1" Type="http://schemas.openxmlformats.org/officeDocument/2006/relationships/drawing" Target="../drawings/drawing60.xml" /></Relationships>
</file>

<file path=xl/worksheets/_rels/sheet61.xml.rels>&#65279;<?xml version="1.0" encoding="utf-8"?><Relationships xmlns="http://schemas.openxmlformats.org/package/2006/relationships"><Relationship Id="rId1" Type="http://schemas.openxmlformats.org/officeDocument/2006/relationships/drawing" Target="../drawings/drawing61.xml" /></Relationships>
</file>

<file path=xl/worksheets/_rels/sheet62.xml.rels>&#65279;<?xml version="1.0" encoding="utf-8"?><Relationships xmlns="http://schemas.openxmlformats.org/package/2006/relationships"><Relationship Id="rId1" Type="http://schemas.openxmlformats.org/officeDocument/2006/relationships/drawing" Target="../drawings/drawing62.xml" /></Relationships>
</file>

<file path=xl/worksheets/_rels/sheet63.xml.rels>&#65279;<?xml version="1.0" encoding="utf-8"?><Relationships xmlns="http://schemas.openxmlformats.org/package/2006/relationships"><Relationship Id="rId1" Type="http://schemas.openxmlformats.org/officeDocument/2006/relationships/drawing" Target="../drawings/drawing63.xml" /></Relationships>
</file>

<file path=xl/worksheets/_rels/sheet64.xml.rels>&#65279;<?xml version="1.0" encoding="utf-8"?><Relationships xmlns="http://schemas.openxmlformats.org/package/2006/relationships"><Relationship Id="rId1" Type="http://schemas.openxmlformats.org/officeDocument/2006/relationships/drawing" Target="../drawings/drawing64.xml" /></Relationships>
</file>

<file path=xl/worksheets/_rels/sheet65.xml.rels>&#65279;<?xml version="1.0" encoding="utf-8"?><Relationships xmlns="http://schemas.openxmlformats.org/package/2006/relationships"><Relationship Id="rId1" Type="http://schemas.openxmlformats.org/officeDocument/2006/relationships/drawing" Target="../drawings/drawing65.xml" /></Relationships>
</file>

<file path=xl/worksheets/_rels/sheet66.xml.rels>&#65279;<?xml version="1.0" encoding="utf-8"?><Relationships xmlns="http://schemas.openxmlformats.org/package/2006/relationships"><Relationship Id="rId1" Type="http://schemas.openxmlformats.org/officeDocument/2006/relationships/drawing" Target="../drawings/drawing66.xml" /></Relationships>
</file>

<file path=xl/worksheets/_rels/sheet67.xml.rels>&#65279;<?xml version="1.0" encoding="utf-8"?><Relationships xmlns="http://schemas.openxmlformats.org/package/2006/relationships"><Relationship Id="rId1" Type="http://schemas.openxmlformats.org/officeDocument/2006/relationships/drawing" Target="../drawings/drawing67.xml" /></Relationships>
</file>

<file path=xl/worksheets/_rels/sheet68.xml.rels>&#65279;<?xml version="1.0" encoding="utf-8"?><Relationships xmlns="http://schemas.openxmlformats.org/package/2006/relationships"><Relationship Id="rId1" Type="http://schemas.openxmlformats.org/officeDocument/2006/relationships/drawing" Target="../drawings/drawing68.xml" /></Relationships>
</file>

<file path=xl/worksheets/_rels/sheet69.xml.rels>&#65279;<?xml version="1.0" encoding="utf-8"?><Relationships xmlns="http://schemas.openxmlformats.org/package/2006/relationships"><Relationship Id="rId1" Type="http://schemas.openxmlformats.org/officeDocument/2006/relationships/drawing" Target="../drawings/drawing69.xml" /></Relationships>
</file>

<file path=xl/worksheets/_rels/sheet70.xml.rels>&#65279;<?xml version="1.0" encoding="utf-8"?><Relationships xmlns="http://schemas.openxmlformats.org/package/2006/relationships"><Relationship Id="rId1" Type="http://schemas.openxmlformats.org/officeDocument/2006/relationships/drawing" Target="../drawings/drawing70.xml" /></Relationships>
</file>

<file path=xl/worksheets/_rels/sheet71.xml.rels>&#65279;<?xml version="1.0" encoding="utf-8"?><Relationships xmlns="http://schemas.openxmlformats.org/package/2006/relationships"><Relationship Id="rId1" Type="http://schemas.openxmlformats.org/officeDocument/2006/relationships/drawing" Target="../drawings/drawing71.xml" /></Relationships>
</file>

<file path=xl/worksheets/_rels/sheet72.xml.rels>&#65279;<?xml version="1.0" encoding="utf-8"?><Relationships xmlns="http://schemas.openxmlformats.org/package/2006/relationships"><Relationship Id="rId1" Type="http://schemas.openxmlformats.org/officeDocument/2006/relationships/drawing" Target="../drawings/drawing72.xml" /></Relationships>
</file>

<file path=xl/worksheets/_rels/sheet73.xml.rels>&#65279;<?xml version="1.0" encoding="utf-8"?><Relationships xmlns="http://schemas.openxmlformats.org/package/2006/relationships"><Relationship Id="rId1" Type="http://schemas.openxmlformats.org/officeDocument/2006/relationships/drawing" Target="../drawings/drawing73.xml" /></Relationships>
</file>

<file path=xl/worksheets/_rels/sheet74.xml.rels>&#65279;<?xml version="1.0" encoding="utf-8"?><Relationships xmlns="http://schemas.openxmlformats.org/package/2006/relationships"><Relationship Id="rId1" Type="http://schemas.openxmlformats.org/officeDocument/2006/relationships/drawing" Target="../drawings/drawing74.xml" /></Relationships>
</file>

<file path=xl/worksheets/_rels/sheet75.xml.rels>&#65279;<?xml version="1.0" encoding="utf-8"?><Relationships xmlns="http://schemas.openxmlformats.org/package/2006/relationships"><Relationship Id="rId1" Type="http://schemas.openxmlformats.org/officeDocument/2006/relationships/drawing" Target="../drawings/drawing75.xml" /></Relationships>
</file>

<file path=xl/worksheets/_rels/sheet76.xml.rels>&#65279;<?xml version="1.0" encoding="utf-8"?><Relationships xmlns="http://schemas.openxmlformats.org/package/2006/relationships"><Relationship Id="rId1" Type="http://schemas.openxmlformats.org/officeDocument/2006/relationships/drawing" Target="../drawings/drawing76.xml" /></Relationships>
</file>

<file path=xl/worksheets/_rels/sheet77.xml.rels>&#65279;<?xml version="1.0" encoding="utf-8"?><Relationships xmlns="http://schemas.openxmlformats.org/package/2006/relationships"><Relationship Id="rId1" Type="http://schemas.openxmlformats.org/officeDocument/2006/relationships/drawing" Target="../drawings/drawing77.xml" /></Relationships>
</file>

<file path=xl/worksheets/_rels/sheet78.xml.rels>&#65279;<?xml version="1.0" encoding="utf-8"?><Relationships xmlns="http://schemas.openxmlformats.org/package/2006/relationships"><Relationship Id="rId1" Type="http://schemas.openxmlformats.org/officeDocument/2006/relationships/drawing" Target="../drawings/drawing78.xml" /></Relationships>
</file>

<file path=xl/worksheets/_rels/sheet79.xml.rels>&#65279;<?xml version="1.0" encoding="utf-8"?><Relationships xmlns="http://schemas.openxmlformats.org/package/2006/relationships"><Relationship Id="rId1" Type="http://schemas.openxmlformats.org/officeDocument/2006/relationships/drawing" Target="../drawings/drawing79.xml" /></Relationships>
</file>

<file path=xl/worksheets/_rels/sheet80.xml.rels>&#65279;<?xml version="1.0" encoding="utf-8"?><Relationships xmlns="http://schemas.openxmlformats.org/package/2006/relationships"><Relationship Id="rId1" Type="http://schemas.openxmlformats.org/officeDocument/2006/relationships/drawing" Target="../drawings/drawing80.xml" /></Relationships>
</file>

<file path=xl/worksheets/_rels/sheet81.xml.rels>&#65279;<?xml version="1.0" encoding="utf-8"?><Relationships xmlns="http://schemas.openxmlformats.org/package/2006/relationships"><Relationship Id="rId1" Type="http://schemas.openxmlformats.org/officeDocument/2006/relationships/drawing" Target="../drawings/drawing81.xml" /></Relationships>
</file>

<file path=xl/worksheets/_rels/sheet82.xml.rels>&#65279;<?xml version="1.0" encoding="utf-8"?><Relationships xmlns="http://schemas.openxmlformats.org/package/2006/relationships"><Relationship Id="rId1" Type="http://schemas.openxmlformats.org/officeDocument/2006/relationships/drawing" Target="../drawings/drawing82.xml" /></Relationships>
</file>

<file path=xl/worksheets/_rels/sheet83.xml.rels>&#65279;<?xml version="1.0" encoding="utf-8"?><Relationships xmlns="http://schemas.openxmlformats.org/package/2006/relationships"><Relationship Id="rId1" Type="http://schemas.openxmlformats.org/officeDocument/2006/relationships/drawing" Target="../drawings/drawing83.xml" /></Relationships>
</file>

<file path=xl/worksheets/_rels/sheet84.xml.rels>&#65279;<?xml version="1.0" encoding="utf-8"?><Relationships xmlns="http://schemas.openxmlformats.org/package/2006/relationships"><Relationship Id="rId1" Type="http://schemas.openxmlformats.org/officeDocument/2006/relationships/drawing" Target="../drawings/drawing84.xml" /></Relationships>
</file>

<file path=xl/worksheets/_rels/sheet85.xml.rels>&#65279;<?xml version="1.0" encoding="utf-8"?><Relationships xmlns="http://schemas.openxmlformats.org/package/2006/relationships"><Relationship Id="rId1" Type="http://schemas.openxmlformats.org/officeDocument/2006/relationships/drawing" Target="../drawings/drawing85.xml" /></Relationships>
</file>

<file path=xl/worksheets/_rels/sheet86.xml.rels>&#65279;<?xml version="1.0" encoding="utf-8"?><Relationships xmlns="http://schemas.openxmlformats.org/package/2006/relationships"><Relationship Id="rId1" Type="http://schemas.openxmlformats.org/officeDocument/2006/relationships/drawing" Target="../drawings/drawing86.xml" /></Relationships>
</file>

<file path=xl/worksheets/_rels/sheet87.xml.rels>&#65279;<?xml version="1.0" encoding="utf-8"?><Relationships xmlns="http://schemas.openxmlformats.org/package/2006/relationships"><Relationship Id="rId1" Type="http://schemas.openxmlformats.org/officeDocument/2006/relationships/drawing" Target="../drawings/drawing87.xml" /></Relationships>
</file>

<file path=xl/worksheets/_rels/sheet88.xml.rels>&#65279;<?xml version="1.0" encoding="utf-8"?><Relationships xmlns="http://schemas.openxmlformats.org/package/2006/relationships"><Relationship Id="rId1" Type="http://schemas.openxmlformats.org/officeDocument/2006/relationships/drawing" Target="../drawings/drawing88.xml" /></Relationships>
</file>

<file path=xl/worksheets/_rels/sheet89.xml.rels>&#65279;<?xml version="1.0" encoding="utf-8"?><Relationships xmlns="http://schemas.openxmlformats.org/package/2006/relationships"><Relationship Id="rId1" Type="http://schemas.openxmlformats.org/officeDocument/2006/relationships/drawing" Target="../drawings/drawing89.xml" /></Relationships>
</file>

<file path=xl/worksheets/_rels/sheet90.xml.rels>&#65279;<?xml version="1.0" encoding="utf-8"?><Relationships xmlns="http://schemas.openxmlformats.org/package/2006/relationships"><Relationship Id="rId1" Type="http://schemas.openxmlformats.org/officeDocument/2006/relationships/drawing" Target="../drawings/drawing90.xml" /></Relationships>
</file>

<file path=xl/worksheets/_rels/sheet91.xml.rels>&#65279;<?xml version="1.0" encoding="utf-8"?><Relationships xmlns="http://schemas.openxmlformats.org/package/2006/relationships"><Relationship Id="rId1" Type="http://schemas.openxmlformats.org/officeDocument/2006/relationships/drawing" Target="../drawings/drawing91.xml" /></Relationships>
</file>

<file path=xl/worksheets/_rels/sheet92.xml.rels>&#65279;<?xml version="1.0" encoding="utf-8"?><Relationships xmlns="http://schemas.openxmlformats.org/package/2006/relationships"><Relationship Id="rId1" Type="http://schemas.openxmlformats.org/officeDocument/2006/relationships/drawing" Target="../drawings/drawing92.xml" /></Relationships>
</file>

<file path=xl/worksheets/_rels/sheet93.xml.rels>&#65279;<?xml version="1.0" encoding="utf-8"?><Relationships xmlns="http://schemas.openxmlformats.org/package/2006/relationships"><Relationship Id="rId1" Type="http://schemas.openxmlformats.org/officeDocument/2006/relationships/drawing" Target="../drawings/drawing93.xml" /></Relationships>
</file>

<file path=xl/worksheets/_rels/sheet94.xml.rels>&#65279;<?xml version="1.0" encoding="utf-8"?><Relationships xmlns="http://schemas.openxmlformats.org/package/2006/relationships"><Relationship Id="rId1" Type="http://schemas.openxmlformats.org/officeDocument/2006/relationships/drawing" Target="../drawings/drawing94.xml" /></Relationships>
</file>

<file path=xl/worksheets/_rels/sheet95.xml.rels>&#65279;<?xml version="1.0" encoding="utf-8"?><Relationships xmlns="http://schemas.openxmlformats.org/package/2006/relationships"><Relationship Id="rId1" Type="http://schemas.openxmlformats.org/officeDocument/2006/relationships/drawing" Target="../drawings/drawing95.xml" /></Relationships>
</file>

<file path=xl/worksheets/_rels/sheet96.xml.rels>&#65279;<?xml version="1.0" encoding="utf-8"?><Relationships xmlns="http://schemas.openxmlformats.org/package/2006/relationships"><Relationship Id="rId1" Type="http://schemas.openxmlformats.org/officeDocument/2006/relationships/drawing" Target="../drawings/drawing96.xml" /></Relationships>
</file>

<file path=xl/worksheets/_rels/sheet97.xml.rels>&#65279;<?xml version="1.0" encoding="utf-8"?><Relationships xmlns="http://schemas.openxmlformats.org/package/2006/relationships"><Relationship Id="rId1" Type="http://schemas.openxmlformats.org/officeDocument/2006/relationships/drawing" Target="../drawings/drawing97.xml" /></Relationships>
</file>

<file path=xl/worksheets/_rels/sheet98.xml.rels>&#65279;<?xml version="1.0" encoding="utf-8"?><Relationships xmlns="http://schemas.openxmlformats.org/package/2006/relationships"><Relationship Id="rId1" Type="http://schemas.openxmlformats.org/officeDocument/2006/relationships/drawing" Target="../drawings/drawing98.xml" /></Relationships>
</file>

<file path=xl/worksheets/_rels/sheet99.xml.rels>&#65279;<?xml version="1.0" encoding="utf-8"?><Relationships xmlns="http://schemas.openxmlformats.org/package/2006/relationships"><Relationship Id="rId1" Type="http://schemas.openxmlformats.org/officeDocument/2006/relationships/drawing" Target="../drawings/drawing99.xml" /></Relationships>
</file>

<file path=xl/worksheets/_rels/sheet100.xml.rels>&#65279;<?xml version="1.0" encoding="utf-8"?><Relationships xmlns="http://schemas.openxmlformats.org/package/2006/relationships"><Relationship Id="rId1" Type="http://schemas.openxmlformats.org/officeDocument/2006/relationships/printerSettings" Target="../printerSettings/printerSettings1.bin" /></Relationships>
</file>

<file path=xl/worksheets/sheet1.xml><?xml version="1.0" encoding="utf-8"?>
<worksheet xmlns:r="http://schemas.openxmlformats.org/officeDocument/2006/relationships" xmlns="http://schemas.openxmlformats.org/spreadsheetml/2006/main">
  <sheetPr>
    <pageSetUpPr fitToPage="1"/>
  </sheetPr>
  <sheetViews>
    <sheetView tabSelected="1" showGridLines="0" workbookViewId="0">
      <pane activePane="bottomLeft" state="frozen" topLeftCell="A2" ySplit="1"/>
    </sheetView>
  </sheetViews>
  <cols>
    <col min="1" max="1" width="8.33" customWidth="1"/>
    <col min="2" max="2" width="1.67" customWidth="1"/>
    <col min="3" max="3" width="4.17" customWidth="1"/>
    <col min="4" max="4" width="2.67" customWidth="1"/>
    <col min="5" max="5" width="2.67" customWidth="1"/>
    <col min="6" max="6" width="2.67" customWidth="1"/>
    <col min="7" max="7" width="2.67" customWidth="1"/>
    <col min="8" max="8" width="2.67" customWidth="1"/>
    <col min="9" max="9" width="2.67" customWidth="1"/>
    <col min="10" max="10" width="2.67" customWidth="1"/>
    <col min="11" max="11" width="2.67" customWidth="1"/>
    <col min="12" max="12" width="2.67" customWidth="1"/>
    <col min="13" max="13" width="2.67" customWidth="1"/>
    <col min="14" max="14" width="2.67" customWidth="1"/>
    <col min="15" max="15" width="2.67" customWidth="1"/>
    <col min="16" max="16" width="2.67" customWidth="1"/>
    <col min="17" max="17" width="2.67" customWidth="1"/>
    <col min="18" max="18" width="2.67" customWidth="1"/>
    <col min="19" max="19" width="2.67" customWidth="1"/>
    <col min="20" max="20" width="2.67" customWidth="1"/>
    <col min="21" max="21" width="2.67" customWidth="1"/>
    <col min="22" max="22" width="2.67" customWidth="1"/>
    <col min="23" max="23" width="2.67" customWidth="1"/>
    <col min="24" max="24" width="2.67" customWidth="1"/>
    <col min="25" max="25" width="2.67" customWidth="1"/>
    <col min="26" max="26" width="2.67" customWidth="1"/>
    <col min="27" max="27" width="2.67" customWidth="1"/>
    <col min="28" max="28" width="2.67" customWidth="1"/>
    <col min="29" max="29" width="2.67" customWidth="1"/>
    <col min="30" max="30" width="2.67" customWidth="1"/>
    <col min="31" max="31" width="2.67" customWidth="1"/>
    <col min="32" max="32" width="2.67" customWidth="1"/>
    <col min="33" max="33" width="2.67" customWidth="1"/>
    <col min="34" max="34" width="3.33" customWidth="1"/>
    <col min="35" max="35" width="31.67" customWidth="1"/>
    <col min="36" max="36" width="2.5" customWidth="1"/>
    <col min="37" max="37" width="2.5" customWidth="1"/>
    <col min="38" max="38" width="8.33" customWidth="1"/>
    <col min="39" max="39" width="3.33" customWidth="1"/>
    <col min="40" max="40" width="13.33" customWidth="1"/>
    <col min="41" max="41" width="7.5" customWidth="1"/>
    <col min="42" max="42" width="4.17" customWidth="1"/>
    <col min="43" max="43" width="15.67" customWidth="1"/>
    <col min="44" max="44" width="13.67" customWidth="1"/>
    <col min="45" max="45" width="25.83" hidden="1" customWidth="1"/>
    <col min="46" max="46" width="25.83" hidden="1" customWidth="1"/>
    <col min="47" max="47" width="25.83" hidden="1" customWidth="1"/>
    <col min="48" max="48" width="21.67" hidden="1" customWidth="1"/>
    <col min="49" max="49" width="21.67" hidden="1" customWidth="1"/>
    <col min="50" max="50" width="21.67" hidden="1" customWidth="1"/>
    <col min="51" max="51" width="21.67" hidden="1" customWidth="1"/>
    <col min="52" max="52" width="21.67" hidden="1" customWidth="1"/>
    <col min="53" max="53" width="19.17" hidden="1" customWidth="1"/>
    <col min="54" max="54" width="25" hidden="1" customWidth="1"/>
    <col min="55" max="55" width="19.17" hidden="1" customWidth="1"/>
    <col min="56" max="56" width="19.17" hidden="1" customWidth="1"/>
    <col min="57" max="57" width="66.5" customWidth="1"/>
    <col min="71" max="71" width="9.33" hidden="1"/>
    <col min="72" max="72" width="9.33" hidden="1"/>
    <col min="73" max="73" width="9.33" hidden="1"/>
    <col min="74" max="74" width="9.33" hidden="1"/>
    <col min="75" max="75" width="9.33" hidden="1"/>
    <col min="76" max="76" width="9.33" hidden="1"/>
    <col min="77" max="77" width="9.33" hidden="1"/>
    <col min="78" max="78" width="9.33" hidden="1"/>
    <col min="79" max="79" width="9.33" hidden="1"/>
    <col min="80" max="80" width="9.33" hidden="1"/>
    <col min="81" max="81" width="9.33" hidden="1"/>
    <col min="82" max="82" width="9.33" hidden="1"/>
    <col min="83" max="83" width="9.33" hidden="1"/>
    <col min="84" max="84" width="9.33" hidden="1"/>
    <col min="85" max="85" width="9.33" hidden="1"/>
    <col min="86" max="86" width="9.33" hidden="1"/>
    <col min="87" max="87" width="9.33" hidden="1"/>
    <col min="88" max="88" width="9.33" hidden="1"/>
    <col min="89" max="89" width="9.33" hidden="1"/>
    <col min="90" max="90" width="9.33" hidden="1"/>
    <col min="91" max="91" width="9.33" hidden="1"/>
  </cols>
  <sheetData>
    <row r="1" ht="21.36" customHeight="1">
      <c r="A1" s="16" t="s">
        <v>0</v>
      </c>
      <c r="B1" s="17"/>
      <c r="C1" s="17"/>
      <c r="D1" s="18" t="s">
        <v>1</v>
      </c>
      <c r="E1" s="17"/>
      <c r="F1" s="17"/>
      <c r="G1" s="17"/>
      <c r="H1" s="17"/>
      <c r="I1" s="17"/>
      <c r="J1" s="17"/>
      <c r="K1" s="19" t="s">
        <v>2</v>
      </c>
      <c r="L1" s="19"/>
      <c r="M1" s="19"/>
      <c r="N1" s="19"/>
      <c r="O1" s="19"/>
      <c r="P1" s="19"/>
      <c r="Q1" s="19"/>
      <c r="R1" s="19"/>
      <c r="S1" s="19"/>
      <c r="T1" s="17"/>
      <c r="U1" s="17"/>
      <c r="V1" s="17"/>
      <c r="W1" s="19" t="s">
        <v>3</v>
      </c>
      <c r="X1" s="19"/>
      <c r="Y1" s="19"/>
      <c r="Z1" s="19"/>
      <c r="AA1" s="19"/>
      <c r="AB1" s="19"/>
      <c r="AC1" s="19"/>
      <c r="AD1" s="19"/>
      <c r="AE1" s="19"/>
      <c r="AF1" s="19"/>
      <c r="AG1" s="19"/>
      <c r="AH1" s="19"/>
      <c r="AI1" s="20"/>
      <c r="AJ1" s="21"/>
      <c r="AK1" s="21"/>
      <c r="AL1" s="21"/>
      <c r="AM1" s="21"/>
      <c r="AN1" s="21"/>
      <c r="AO1" s="21"/>
      <c r="AP1" s="21"/>
      <c r="AQ1" s="21"/>
      <c r="AR1" s="21"/>
      <c r="AS1" s="21"/>
      <c r="AT1" s="21"/>
      <c r="AU1" s="21"/>
      <c r="AV1" s="21"/>
      <c r="AW1" s="21"/>
      <c r="AX1" s="21"/>
      <c r="AY1" s="21"/>
      <c r="AZ1" s="21"/>
      <c r="BA1" s="22" t="s">
        <v>4</v>
      </c>
      <c r="BB1" s="22" t="s">
        <v>5</v>
      </c>
      <c r="BC1" s="21"/>
      <c r="BD1" s="21"/>
      <c r="BE1" s="21"/>
      <c r="BF1" s="21"/>
      <c r="BG1" s="21"/>
      <c r="BH1" s="21"/>
      <c r="BI1" s="21"/>
      <c r="BJ1" s="21"/>
      <c r="BK1" s="21"/>
      <c r="BL1" s="21"/>
      <c r="BM1" s="21"/>
      <c r="BN1" s="21"/>
      <c r="BO1" s="21"/>
      <c r="BP1" s="21"/>
      <c r="BQ1" s="21"/>
      <c r="BR1" s="21"/>
      <c r="BT1" s="23" t="s">
        <v>6</v>
      </c>
      <c r="BU1" s="23" t="s">
        <v>6</v>
      </c>
      <c r="BV1" s="23" t="s">
        <v>7</v>
      </c>
    </row>
    <row r="2" ht="36.96" customHeight="1">
      <c r="AR2"/>
      <c r="BS2" s="24" t="s">
        <v>8</v>
      </c>
      <c r="BT2" s="24" t="s">
        <v>9</v>
      </c>
    </row>
    <row r="3" ht="6.96" customHeight="1">
      <c r="B3" s="25"/>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6"/>
      <c r="AJ3" s="26"/>
      <c r="AK3" s="26"/>
      <c r="AL3" s="26"/>
      <c r="AM3" s="26"/>
      <c r="AN3" s="26"/>
      <c r="AO3" s="26"/>
      <c r="AP3" s="26"/>
      <c r="AQ3" s="27"/>
      <c r="BS3" s="24" t="s">
        <v>8</v>
      </c>
      <c r="BT3" s="24" t="s">
        <v>10</v>
      </c>
    </row>
    <row r="4" ht="36.96" customHeight="1">
      <c r="B4" s="28"/>
      <c r="C4" s="29"/>
      <c r="D4" s="30" t="s">
        <v>11</v>
      </c>
      <c r="E4" s="29"/>
      <c r="F4" s="29"/>
      <c r="G4" s="29"/>
      <c r="H4" s="29"/>
      <c r="I4" s="29"/>
      <c r="J4" s="29"/>
      <c r="K4" s="29"/>
      <c r="L4" s="29"/>
      <c r="M4" s="29"/>
      <c r="N4" s="29"/>
      <c r="O4" s="29"/>
      <c r="P4" s="29"/>
      <c r="Q4" s="29"/>
      <c r="R4" s="29"/>
      <c r="S4" s="29"/>
      <c r="T4" s="29"/>
      <c r="U4" s="29"/>
      <c r="V4" s="29"/>
      <c r="W4" s="29"/>
      <c r="X4" s="29"/>
      <c r="Y4" s="29"/>
      <c r="Z4" s="29"/>
      <c r="AA4" s="29"/>
      <c r="AB4" s="29"/>
      <c r="AC4" s="29"/>
      <c r="AD4" s="29"/>
      <c r="AE4" s="29"/>
      <c r="AF4" s="29"/>
      <c r="AG4" s="29"/>
      <c r="AH4" s="29"/>
      <c r="AI4" s="29"/>
      <c r="AJ4" s="29"/>
      <c r="AK4" s="29"/>
      <c r="AL4" s="29"/>
      <c r="AM4" s="29"/>
      <c r="AN4" s="29"/>
      <c r="AO4" s="29"/>
      <c r="AP4" s="29"/>
      <c r="AQ4" s="31"/>
      <c r="AS4" s="32" t="s">
        <v>12</v>
      </c>
      <c r="BE4" s="33" t="s">
        <v>13</v>
      </c>
      <c r="BS4" s="24" t="s">
        <v>14</v>
      </c>
    </row>
    <row r="5" ht="14.4" customHeight="1">
      <c r="B5" s="28"/>
      <c r="C5" s="29"/>
      <c r="D5" s="34" t="s">
        <v>15</v>
      </c>
      <c r="E5" s="29"/>
      <c r="F5" s="29"/>
      <c r="G5" s="29"/>
      <c r="H5" s="29"/>
      <c r="I5" s="29"/>
      <c r="J5" s="29"/>
      <c r="K5" s="35" t="s">
        <v>16</v>
      </c>
      <c r="L5" s="29"/>
      <c r="M5" s="29"/>
      <c r="N5" s="29"/>
      <c r="O5" s="29"/>
      <c r="P5" s="29"/>
      <c r="Q5" s="29"/>
      <c r="R5" s="29"/>
      <c r="S5" s="29"/>
      <c r="T5" s="29"/>
      <c r="U5" s="29"/>
      <c r="V5" s="29"/>
      <c r="W5" s="29"/>
      <c r="X5" s="29"/>
      <c r="Y5" s="29"/>
      <c r="Z5" s="29"/>
      <c r="AA5" s="29"/>
      <c r="AB5" s="29"/>
      <c r="AC5" s="29"/>
      <c r="AD5" s="29"/>
      <c r="AE5" s="29"/>
      <c r="AF5" s="29"/>
      <c r="AG5" s="29"/>
      <c r="AH5" s="29"/>
      <c r="AI5" s="29"/>
      <c r="AJ5" s="29"/>
      <c r="AK5" s="29"/>
      <c r="AL5" s="29"/>
      <c r="AM5" s="29"/>
      <c r="AN5" s="29"/>
      <c r="AO5" s="29"/>
      <c r="AP5" s="29"/>
      <c r="AQ5" s="31"/>
      <c r="BE5" s="36" t="s">
        <v>17</v>
      </c>
      <c r="BS5" s="24" t="s">
        <v>8</v>
      </c>
    </row>
    <row r="6" ht="36.96" customHeight="1">
      <c r="B6" s="28"/>
      <c r="C6" s="29"/>
      <c r="D6" s="37" t="s">
        <v>18</v>
      </c>
      <c r="E6" s="29"/>
      <c r="F6" s="29"/>
      <c r="G6" s="29"/>
      <c r="H6" s="29"/>
      <c r="I6" s="29"/>
      <c r="J6" s="29"/>
      <c r="K6" s="38" t="s">
        <v>19</v>
      </c>
      <c r="L6" s="29"/>
      <c r="M6" s="29"/>
      <c r="N6" s="29"/>
      <c r="O6" s="29"/>
      <c r="P6" s="29"/>
      <c r="Q6" s="29"/>
      <c r="R6" s="29"/>
      <c r="S6" s="29"/>
      <c r="T6" s="29"/>
      <c r="U6" s="29"/>
      <c r="V6" s="29"/>
      <c r="W6" s="29"/>
      <c r="X6" s="29"/>
      <c r="Y6" s="29"/>
      <c r="Z6" s="29"/>
      <c r="AA6" s="29"/>
      <c r="AB6" s="29"/>
      <c r="AC6" s="29"/>
      <c r="AD6" s="29"/>
      <c r="AE6" s="29"/>
      <c r="AF6" s="29"/>
      <c r="AG6" s="29"/>
      <c r="AH6" s="29"/>
      <c r="AI6" s="29"/>
      <c r="AJ6" s="29"/>
      <c r="AK6" s="29"/>
      <c r="AL6" s="29"/>
      <c r="AM6" s="29"/>
      <c r="AN6" s="29"/>
      <c r="AO6" s="29"/>
      <c r="AP6" s="29"/>
      <c r="AQ6" s="31"/>
      <c r="BE6" s="39"/>
      <c r="BS6" s="24" t="s">
        <v>20</v>
      </c>
    </row>
    <row r="7" ht="14.4" customHeight="1">
      <c r="B7" s="28"/>
      <c r="C7" s="29"/>
      <c r="D7" s="40" t="s">
        <v>21</v>
      </c>
      <c r="E7" s="29"/>
      <c r="F7" s="29"/>
      <c r="G7" s="29"/>
      <c r="H7" s="29"/>
      <c r="I7" s="29"/>
      <c r="J7" s="29"/>
      <c r="K7" s="35" t="s">
        <v>22</v>
      </c>
      <c r="L7" s="29"/>
      <c r="M7" s="29"/>
      <c r="N7" s="29"/>
      <c r="O7" s="29"/>
      <c r="P7" s="29"/>
      <c r="Q7" s="29"/>
      <c r="R7" s="29"/>
      <c r="S7" s="29"/>
      <c r="T7" s="29"/>
      <c r="U7" s="29"/>
      <c r="V7" s="29"/>
      <c r="W7" s="29"/>
      <c r="X7" s="29"/>
      <c r="Y7" s="29"/>
      <c r="Z7" s="29"/>
      <c r="AA7" s="29"/>
      <c r="AB7" s="29"/>
      <c r="AC7" s="29"/>
      <c r="AD7" s="29"/>
      <c r="AE7" s="29"/>
      <c r="AF7" s="29"/>
      <c r="AG7" s="29"/>
      <c r="AH7" s="29"/>
      <c r="AI7" s="29"/>
      <c r="AJ7" s="29"/>
      <c r="AK7" s="40" t="s">
        <v>23</v>
      </c>
      <c r="AL7" s="29"/>
      <c r="AM7" s="29"/>
      <c r="AN7" s="35" t="s">
        <v>22</v>
      </c>
      <c r="AO7" s="29"/>
      <c r="AP7" s="29"/>
      <c r="AQ7" s="31"/>
      <c r="BE7" s="39"/>
      <c r="BS7" s="24" t="s">
        <v>24</v>
      </c>
    </row>
    <row r="8" ht="14.4" customHeight="1">
      <c r="B8" s="28"/>
      <c r="C8" s="29"/>
      <c r="D8" s="40" t="s">
        <v>25</v>
      </c>
      <c r="E8" s="29"/>
      <c r="F8" s="29"/>
      <c r="G8" s="29"/>
      <c r="H8" s="29"/>
      <c r="I8" s="29"/>
      <c r="J8" s="29"/>
      <c r="K8" s="35" t="s">
        <v>26</v>
      </c>
      <c r="L8" s="29"/>
      <c r="M8" s="29"/>
      <c r="N8" s="29"/>
      <c r="O8" s="29"/>
      <c r="P8" s="29"/>
      <c r="Q8" s="29"/>
      <c r="R8" s="29"/>
      <c r="S8" s="29"/>
      <c r="T8" s="29"/>
      <c r="U8" s="29"/>
      <c r="V8" s="29"/>
      <c r="W8" s="29"/>
      <c r="X8" s="29"/>
      <c r="Y8" s="29"/>
      <c r="Z8" s="29"/>
      <c r="AA8" s="29"/>
      <c r="AB8" s="29"/>
      <c r="AC8" s="29"/>
      <c r="AD8" s="29"/>
      <c r="AE8" s="29"/>
      <c r="AF8" s="29"/>
      <c r="AG8" s="29"/>
      <c r="AH8" s="29"/>
      <c r="AI8" s="29"/>
      <c r="AJ8" s="29"/>
      <c r="AK8" s="40" t="s">
        <v>27</v>
      </c>
      <c r="AL8" s="29"/>
      <c r="AM8" s="29"/>
      <c r="AN8" s="41" t="s">
        <v>28</v>
      </c>
      <c r="AO8" s="29"/>
      <c r="AP8" s="29"/>
      <c r="AQ8" s="31"/>
      <c r="BE8" s="39"/>
      <c r="BS8" s="24" t="s">
        <v>29</v>
      </c>
    </row>
    <row r="9" ht="14.4" customHeight="1">
      <c r="B9" s="28"/>
      <c r="C9" s="29"/>
      <c r="D9" s="29"/>
      <c r="E9" s="29"/>
      <c r="F9" s="29"/>
      <c r="G9" s="29"/>
      <c r="H9" s="29"/>
      <c r="I9" s="29"/>
      <c r="J9" s="29"/>
      <c r="K9" s="29"/>
      <c r="L9" s="29"/>
      <c r="M9" s="29"/>
      <c r="N9" s="29"/>
      <c r="O9" s="29"/>
      <c r="P9" s="29"/>
      <c r="Q9" s="29"/>
      <c r="R9" s="29"/>
      <c r="S9" s="29"/>
      <c r="T9" s="29"/>
      <c r="U9" s="29"/>
      <c r="V9" s="29"/>
      <c r="W9" s="29"/>
      <c r="X9" s="29"/>
      <c r="Y9" s="29"/>
      <c r="Z9" s="29"/>
      <c r="AA9" s="29"/>
      <c r="AB9" s="29"/>
      <c r="AC9" s="29"/>
      <c r="AD9" s="29"/>
      <c r="AE9" s="29"/>
      <c r="AF9" s="29"/>
      <c r="AG9" s="29"/>
      <c r="AH9" s="29"/>
      <c r="AI9" s="29"/>
      <c r="AJ9" s="29"/>
      <c r="AK9" s="29"/>
      <c r="AL9" s="29"/>
      <c r="AM9" s="29"/>
      <c r="AN9" s="29"/>
      <c r="AO9" s="29"/>
      <c r="AP9" s="29"/>
      <c r="AQ9" s="31"/>
      <c r="BE9" s="39"/>
      <c r="BS9" s="24" t="s">
        <v>30</v>
      </c>
    </row>
    <row r="10" ht="14.4" customHeight="1">
      <c r="B10" s="28"/>
      <c r="C10" s="29"/>
      <c r="D10" s="40" t="s">
        <v>31</v>
      </c>
      <c r="E10" s="29"/>
      <c r="F10" s="29"/>
      <c r="G10" s="29"/>
      <c r="H10" s="29"/>
      <c r="I10" s="29"/>
      <c r="J10" s="29"/>
      <c r="K10" s="29"/>
      <c r="L10" s="29"/>
      <c r="M10" s="29"/>
      <c r="N10" s="29"/>
      <c r="O10" s="29"/>
      <c r="P10" s="29"/>
      <c r="Q10" s="29"/>
      <c r="R10" s="29"/>
      <c r="S10" s="29"/>
      <c r="T10" s="29"/>
      <c r="U10" s="29"/>
      <c r="V10" s="29"/>
      <c r="W10" s="29"/>
      <c r="X10" s="29"/>
      <c r="Y10" s="29"/>
      <c r="Z10" s="29"/>
      <c r="AA10" s="29"/>
      <c r="AB10" s="29"/>
      <c r="AC10" s="29"/>
      <c r="AD10" s="29"/>
      <c r="AE10" s="29"/>
      <c r="AF10" s="29"/>
      <c r="AG10" s="29"/>
      <c r="AH10" s="29"/>
      <c r="AI10" s="29"/>
      <c r="AJ10" s="29"/>
      <c r="AK10" s="40" t="s">
        <v>32</v>
      </c>
      <c r="AL10" s="29"/>
      <c r="AM10" s="29"/>
      <c r="AN10" s="35" t="s">
        <v>33</v>
      </c>
      <c r="AO10" s="29"/>
      <c r="AP10" s="29"/>
      <c r="AQ10" s="31"/>
      <c r="BE10" s="39"/>
      <c r="BS10" s="24" t="s">
        <v>20</v>
      </c>
    </row>
    <row r="11" ht="18.48" customHeight="1">
      <c r="B11" s="28"/>
      <c r="C11" s="29"/>
      <c r="D11" s="29"/>
      <c r="E11" s="35" t="s">
        <v>34</v>
      </c>
      <c r="F11" s="29"/>
      <c r="G11" s="29"/>
      <c r="H11" s="29"/>
      <c r="I11" s="29"/>
      <c r="J11" s="29"/>
      <c r="K11" s="29"/>
      <c r="L11" s="29"/>
      <c r="M11" s="29"/>
      <c r="N11" s="29"/>
      <c r="O11" s="29"/>
      <c r="P11" s="29"/>
      <c r="Q11" s="29"/>
      <c r="R11" s="29"/>
      <c r="S11" s="29"/>
      <c r="T11" s="29"/>
      <c r="U11" s="29"/>
      <c r="V11" s="29"/>
      <c r="W11" s="29"/>
      <c r="X11" s="29"/>
      <c r="Y11" s="29"/>
      <c r="Z11" s="29"/>
      <c r="AA11" s="29"/>
      <c r="AB11" s="29"/>
      <c r="AC11" s="29"/>
      <c r="AD11" s="29"/>
      <c r="AE11" s="29"/>
      <c r="AF11" s="29"/>
      <c r="AG11" s="29"/>
      <c r="AH11" s="29"/>
      <c r="AI11" s="29"/>
      <c r="AJ11" s="29"/>
      <c r="AK11" s="40" t="s">
        <v>35</v>
      </c>
      <c r="AL11" s="29"/>
      <c r="AM11" s="29"/>
      <c r="AN11" s="35" t="s">
        <v>36</v>
      </c>
      <c r="AO11" s="29"/>
      <c r="AP11" s="29"/>
      <c r="AQ11" s="31"/>
      <c r="BE11" s="39"/>
      <c r="BS11" s="24" t="s">
        <v>20</v>
      </c>
    </row>
    <row r="12" ht="6.96" customHeight="1">
      <c r="B12" s="28"/>
      <c r="C12" s="29"/>
      <c r="D12" s="29"/>
      <c r="E12" s="29"/>
      <c r="F12" s="29"/>
      <c r="G12" s="29"/>
      <c r="H12" s="29"/>
      <c r="I12" s="29"/>
      <c r="J12" s="29"/>
      <c r="K12" s="29"/>
      <c r="L12" s="29"/>
      <c r="M12" s="29"/>
      <c r="N12" s="29"/>
      <c r="O12" s="29"/>
      <c r="P12" s="29"/>
      <c r="Q12" s="29"/>
      <c r="R12" s="29"/>
      <c r="S12" s="29"/>
      <c r="T12" s="29"/>
      <c r="U12" s="29"/>
      <c r="V12" s="29"/>
      <c r="W12" s="29"/>
      <c r="X12" s="29"/>
      <c r="Y12" s="29"/>
      <c r="Z12" s="29"/>
      <c r="AA12" s="29"/>
      <c r="AB12" s="29"/>
      <c r="AC12" s="29"/>
      <c r="AD12" s="29"/>
      <c r="AE12" s="29"/>
      <c r="AF12" s="29"/>
      <c r="AG12" s="29"/>
      <c r="AH12" s="29"/>
      <c r="AI12" s="29"/>
      <c r="AJ12" s="29"/>
      <c r="AK12" s="29"/>
      <c r="AL12" s="29"/>
      <c r="AM12" s="29"/>
      <c r="AN12" s="29"/>
      <c r="AO12" s="29"/>
      <c r="AP12" s="29"/>
      <c r="AQ12" s="31"/>
      <c r="BE12" s="39"/>
      <c r="BS12" s="24" t="s">
        <v>20</v>
      </c>
    </row>
    <row r="13" ht="14.4" customHeight="1">
      <c r="B13" s="28"/>
      <c r="C13" s="29"/>
      <c r="D13" s="40" t="s">
        <v>37</v>
      </c>
      <c r="E13" s="29"/>
      <c r="F13" s="29"/>
      <c r="G13" s="29"/>
      <c r="H13" s="29"/>
      <c r="I13" s="29"/>
      <c r="J13" s="29"/>
      <c r="K13" s="29"/>
      <c r="L13" s="29"/>
      <c r="M13" s="29"/>
      <c r="N13" s="29"/>
      <c r="O13" s="29"/>
      <c r="P13" s="29"/>
      <c r="Q13" s="29"/>
      <c r="R13" s="29"/>
      <c r="S13" s="29"/>
      <c r="T13" s="29"/>
      <c r="U13" s="29"/>
      <c r="V13" s="29"/>
      <c r="W13" s="29"/>
      <c r="X13" s="29"/>
      <c r="Y13" s="29"/>
      <c r="Z13" s="29"/>
      <c r="AA13" s="29"/>
      <c r="AB13" s="29"/>
      <c r="AC13" s="29"/>
      <c r="AD13" s="29"/>
      <c r="AE13" s="29"/>
      <c r="AF13" s="29"/>
      <c r="AG13" s="29"/>
      <c r="AH13" s="29"/>
      <c r="AI13" s="29"/>
      <c r="AJ13" s="29"/>
      <c r="AK13" s="40" t="s">
        <v>32</v>
      </c>
      <c r="AL13" s="29"/>
      <c r="AM13" s="29"/>
      <c r="AN13" s="42" t="s">
        <v>38</v>
      </c>
      <c r="AO13" s="29"/>
      <c r="AP13" s="29"/>
      <c r="AQ13" s="31"/>
      <c r="BE13" s="39"/>
      <c r="BS13" s="24" t="s">
        <v>20</v>
      </c>
    </row>
    <row r="14">
      <c r="B14" s="28"/>
      <c r="C14" s="29"/>
      <c r="D14" s="29"/>
      <c r="E14" s="42" t="s">
        <v>38</v>
      </c>
      <c r="F14" s="43"/>
      <c r="G14" s="43"/>
      <c r="H14" s="43"/>
      <c r="I14" s="43"/>
      <c r="J14" s="43"/>
      <c r="K14" s="43"/>
      <c r="L14" s="43"/>
      <c r="M14" s="43"/>
      <c r="N14" s="43"/>
      <c r="O14" s="43"/>
      <c r="P14" s="43"/>
      <c r="Q14" s="43"/>
      <c r="R14" s="43"/>
      <c r="S14" s="43"/>
      <c r="T14" s="43"/>
      <c r="U14" s="43"/>
      <c r="V14" s="43"/>
      <c r="W14" s="43"/>
      <c r="X14" s="43"/>
      <c r="Y14" s="43"/>
      <c r="Z14" s="43"/>
      <c r="AA14" s="43"/>
      <c r="AB14" s="43"/>
      <c r="AC14" s="43"/>
      <c r="AD14" s="43"/>
      <c r="AE14" s="43"/>
      <c r="AF14" s="43"/>
      <c r="AG14" s="43"/>
      <c r="AH14" s="43"/>
      <c r="AI14" s="43"/>
      <c r="AJ14" s="43"/>
      <c r="AK14" s="40" t="s">
        <v>35</v>
      </c>
      <c r="AL14" s="29"/>
      <c r="AM14" s="29"/>
      <c r="AN14" s="42" t="s">
        <v>38</v>
      </c>
      <c r="AO14" s="29"/>
      <c r="AP14" s="29"/>
      <c r="AQ14" s="31"/>
      <c r="BE14" s="39"/>
      <c r="BS14" s="24" t="s">
        <v>20</v>
      </c>
    </row>
    <row r="15" ht="6.96" customHeight="1">
      <c r="B15" s="28"/>
      <c r="C15" s="29"/>
      <c r="D15" s="29"/>
      <c r="E15" s="29"/>
      <c r="F15" s="29"/>
      <c r="G15" s="29"/>
      <c r="H15" s="29"/>
      <c r="I15" s="29"/>
      <c r="J15" s="29"/>
      <c r="K15" s="29"/>
      <c r="L15" s="29"/>
      <c r="M15" s="29"/>
      <c r="N15" s="29"/>
      <c r="O15" s="29"/>
      <c r="P15" s="29"/>
      <c r="Q15" s="29"/>
      <c r="R15" s="29"/>
      <c r="S15" s="29"/>
      <c r="T15" s="29"/>
      <c r="U15" s="29"/>
      <c r="V15" s="29"/>
      <c r="W15" s="29"/>
      <c r="X15" s="29"/>
      <c r="Y15" s="29"/>
      <c r="Z15" s="29"/>
      <c r="AA15" s="29"/>
      <c r="AB15" s="29"/>
      <c r="AC15" s="29"/>
      <c r="AD15" s="29"/>
      <c r="AE15" s="29"/>
      <c r="AF15" s="29"/>
      <c r="AG15" s="29"/>
      <c r="AH15" s="29"/>
      <c r="AI15" s="29"/>
      <c r="AJ15" s="29"/>
      <c r="AK15" s="29"/>
      <c r="AL15" s="29"/>
      <c r="AM15" s="29"/>
      <c r="AN15" s="29"/>
      <c r="AO15" s="29"/>
      <c r="AP15" s="29"/>
      <c r="AQ15" s="31"/>
      <c r="BE15" s="39"/>
      <c r="BS15" s="24" t="s">
        <v>6</v>
      </c>
    </row>
    <row r="16" ht="14.4" customHeight="1">
      <c r="B16" s="28"/>
      <c r="C16" s="29"/>
      <c r="D16" s="40" t="s">
        <v>39</v>
      </c>
      <c r="E16" s="29"/>
      <c r="F16" s="29"/>
      <c r="G16" s="29"/>
      <c r="H16" s="29"/>
      <c r="I16" s="29"/>
      <c r="J16" s="29"/>
      <c r="K16" s="29"/>
      <c r="L16" s="29"/>
      <c r="M16" s="29"/>
      <c r="N16" s="29"/>
      <c r="O16" s="29"/>
      <c r="P16" s="29"/>
      <c r="Q16" s="29"/>
      <c r="R16" s="29"/>
      <c r="S16" s="29"/>
      <c r="T16" s="29"/>
      <c r="U16" s="29"/>
      <c r="V16" s="29"/>
      <c r="W16" s="29"/>
      <c r="X16" s="29"/>
      <c r="Y16" s="29"/>
      <c r="Z16" s="29"/>
      <c r="AA16" s="29"/>
      <c r="AB16" s="29"/>
      <c r="AC16" s="29"/>
      <c r="AD16" s="29"/>
      <c r="AE16" s="29"/>
      <c r="AF16" s="29"/>
      <c r="AG16" s="29"/>
      <c r="AH16" s="29"/>
      <c r="AI16" s="29"/>
      <c r="AJ16" s="29"/>
      <c r="AK16" s="40" t="s">
        <v>32</v>
      </c>
      <c r="AL16" s="29"/>
      <c r="AM16" s="29"/>
      <c r="AN16" s="35" t="s">
        <v>22</v>
      </c>
      <c r="AO16" s="29"/>
      <c r="AP16" s="29"/>
      <c r="AQ16" s="31"/>
      <c r="BE16" s="39"/>
      <c r="BS16" s="24" t="s">
        <v>6</v>
      </c>
    </row>
    <row r="17" ht="18.48" customHeight="1">
      <c r="B17" s="28"/>
      <c r="C17" s="29"/>
      <c r="D17" s="29"/>
      <c r="E17" s="35" t="s">
        <v>40</v>
      </c>
      <c r="F17" s="29"/>
      <c r="G17" s="29"/>
      <c r="H17" s="29"/>
      <c r="I17" s="29"/>
      <c r="J17" s="29"/>
      <c r="K17" s="29"/>
      <c r="L17" s="29"/>
      <c r="M17" s="29"/>
      <c r="N17" s="29"/>
      <c r="O17" s="29"/>
      <c r="P17" s="29"/>
      <c r="Q17" s="29"/>
      <c r="R17" s="29"/>
      <c r="S17" s="29"/>
      <c r="T17" s="29"/>
      <c r="U17" s="29"/>
      <c r="V17" s="29"/>
      <c r="W17" s="29"/>
      <c r="X17" s="29"/>
      <c r="Y17" s="29"/>
      <c r="Z17" s="29"/>
      <c r="AA17" s="29"/>
      <c r="AB17" s="29"/>
      <c r="AC17" s="29"/>
      <c r="AD17" s="29"/>
      <c r="AE17" s="29"/>
      <c r="AF17" s="29"/>
      <c r="AG17" s="29"/>
      <c r="AH17" s="29"/>
      <c r="AI17" s="29"/>
      <c r="AJ17" s="29"/>
      <c r="AK17" s="40" t="s">
        <v>35</v>
      </c>
      <c r="AL17" s="29"/>
      <c r="AM17" s="29"/>
      <c r="AN17" s="35" t="s">
        <v>22</v>
      </c>
      <c r="AO17" s="29"/>
      <c r="AP17" s="29"/>
      <c r="AQ17" s="31"/>
      <c r="BE17" s="39"/>
      <c r="BS17" s="24" t="s">
        <v>41</v>
      </c>
    </row>
    <row r="18" ht="6.96" customHeight="1">
      <c r="B18" s="28"/>
      <c r="C18" s="29"/>
      <c r="D18" s="29"/>
      <c r="E18" s="29"/>
      <c r="F18" s="29"/>
      <c r="G18" s="29"/>
      <c r="H18" s="29"/>
      <c r="I18" s="29"/>
      <c r="J18" s="29"/>
      <c r="K18" s="29"/>
      <c r="L18" s="29"/>
      <c r="M18" s="29"/>
      <c r="N18" s="29"/>
      <c r="O18" s="29"/>
      <c r="P18" s="29"/>
      <c r="Q18" s="29"/>
      <c r="R18" s="29"/>
      <c r="S18" s="29"/>
      <c r="T18" s="29"/>
      <c r="U18" s="29"/>
      <c r="V18" s="29"/>
      <c r="W18" s="29"/>
      <c r="X18" s="29"/>
      <c r="Y18" s="29"/>
      <c r="Z18" s="29"/>
      <c r="AA18" s="29"/>
      <c r="AB18" s="29"/>
      <c r="AC18" s="29"/>
      <c r="AD18" s="29"/>
      <c r="AE18" s="29"/>
      <c r="AF18" s="29"/>
      <c r="AG18" s="29"/>
      <c r="AH18" s="29"/>
      <c r="AI18" s="29"/>
      <c r="AJ18" s="29"/>
      <c r="AK18" s="29"/>
      <c r="AL18" s="29"/>
      <c r="AM18" s="29"/>
      <c r="AN18" s="29"/>
      <c r="AO18" s="29"/>
      <c r="AP18" s="29"/>
      <c r="AQ18" s="31"/>
      <c r="BE18" s="39"/>
      <c r="BS18" s="24" t="s">
        <v>8</v>
      </c>
    </row>
    <row r="19" ht="14.4" customHeight="1">
      <c r="B19" s="28"/>
      <c r="C19" s="29"/>
      <c r="D19" s="40" t="s">
        <v>42</v>
      </c>
      <c r="E19" s="29"/>
      <c r="F19" s="29"/>
      <c r="G19" s="29"/>
      <c r="H19" s="29"/>
      <c r="I19" s="29"/>
      <c r="J19" s="29"/>
      <c r="K19" s="29"/>
      <c r="L19" s="29"/>
      <c r="M19" s="29"/>
      <c r="N19" s="29"/>
      <c r="O19" s="29"/>
      <c r="P19" s="29"/>
      <c r="Q19" s="29"/>
      <c r="R19" s="29"/>
      <c r="S19" s="29"/>
      <c r="T19" s="29"/>
      <c r="U19" s="29"/>
      <c r="V19" s="29"/>
      <c r="W19" s="29"/>
      <c r="X19" s="29"/>
      <c r="Y19" s="29"/>
      <c r="Z19" s="29"/>
      <c r="AA19" s="29"/>
      <c r="AB19" s="29"/>
      <c r="AC19" s="29"/>
      <c r="AD19" s="29"/>
      <c r="AE19" s="29"/>
      <c r="AF19" s="29"/>
      <c r="AG19" s="29"/>
      <c r="AH19" s="29"/>
      <c r="AI19" s="29"/>
      <c r="AJ19" s="29"/>
      <c r="AK19" s="29"/>
      <c r="AL19" s="29"/>
      <c r="AM19" s="29"/>
      <c r="AN19" s="29"/>
      <c r="AO19" s="29"/>
      <c r="AP19" s="29"/>
      <c r="AQ19" s="31"/>
      <c r="BE19" s="39"/>
      <c r="BS19" s="24" t="s">
        <v>8</v>
      </c>
    </row>
    <row r="20" ht="16.5" customHeight="1">
      <c r="B20" s="28"/>
      <c r="C20" s="29"/>
      <c r="D20" s="29"/>
      <c r="E20" s="44" t="s">
        <v>22</v>
      </c>
      <c r="F20" s="44"/>
      <c r="G20" s="44"/>
      <c r="H20" s="44"/>
      <c r="I20" s="44"/>
      <c r="J20" s="44"/>
      <c r="K20" s="44"/>
      <c r="L20" s="44"/>
      <c r="M20" s="44"/>
      <c r="N20" s="44"/>
      <c r="O20" s="44"/>
      <c r="P20" s="44"/>
      <c r="Q20" s="44"/>
      <c r="R20" s="44"/>
      <c r="S20" s="44"/>
      <c r="T20" s="44"/>
      <c r="U20" s="44"/>
      <c r="V20" s="44"/>
      <c r="W20" s="44"/>
      <c r="X20" s="44"/>
      <c r="Y20" s="44"/>
      <c r="Z20" s="44"/>
      <c r="AA20" s="44"/>
      <c r="AB20" s="44"/>
      <c r="AC20" s="44"/>
      <c r="AD20" s="44"/>
      <c r="AE20" s="44"/>
      <c r="AF20" s="44"/>
      <c r="AG20" s="44"/>
      <c r="AH20" s="44"/>
      <c r="AI20" s="44"/>
      <c r="AJ20" s="44"/>
      <c r="AK20" s="44"/>
      <c r="AL20" s="44"/>
      <c r="AM20" s="44"/>
      <c r="AN20" s="44"/>
      <c r="AO20" s="29"/>
      <c r="AP20" s="29"/>
      <c r="AQ20" s="31"/>
      <c r="BE20" s="39"/>
      <c r="BS20" s="24" t="s">
        <v>6</v>
      </c>
    </row>
    <row r="21" ht="6.96" customHeight="1">
      <c r="B21" s="28"/>
      <c r="C21" s="29"/>
      <c r="D21" s="29"/>
      <c r="E21" s="29"/>
      <c r="F21" s="29"/>
      <c r="G21" s="29"/>
      <c r="H21" s="29"/>
      <c r="I21" s="29"/>
      <c r="J21" s="29"/>
      <c r="K21" s="29"/>
      <c r="L21" s="29"/>
      <c r="M21" s="29"/>
      <c r="N21" s="29"/>
      <c r="O21" s="29"/>
      <c r="P21" s="29"/>
      <c r="Q21" s="29"/>
      <c r="R21" s="29"/>
      <c r="S21" s="29"/>
      <c r="T21" s="29"/>
      <c r="U21" s="29"/>
      <c r="V21" s="29"/>
      <c r="W21" s="29"/>
      <c r="X21" s="29"/>
      <c r="Y21" s="29"/>
      <c r="Z21" s="29"/>
      <c r="AA21" s="29"/>
      <c r="AB21" s="29"/>
      <c r="AC21" s="29"/>
      <c r="AD21" s="29"/>
      <c r="AE21" s="29"/>
      <c r="AF21" s="29"/>
      <c r="AG21" s="29"/>
      <c r="AH21" s="29"/>
      <c r="AI21" s="29"/>
      <c r="AJ21" s="29"/>
      <c r="AK21" s="29"/>
      <c r="AL21" s="29"/>
      <c r="AM21" s="29"/>
      <c r="AN21" s="29"/>
      <c r="AO21" s="29"/>
      <c r="AP21" s="29"/>
      <c r="AQ21" s="31"/>
      <c r="BE21" s="39"/>
    </row>
    <row r="22" ht="6.96" customHeight="1">
      <c r="B22" s="28"/>
      <c r="C22" s="29"/>
      <c r="D22" s="45"/>
      <c r="E22" s="45"/>
      <c r="F22" s="45"/>
      <c r="G22" s="45"/>
      <c r="H22" s="45"/>
      <c r="I22" s="45"/>
      <c r="J22" s="45"/>
      <c r="K22" s="45"/>
      <c r="L22" s="45"/>
      <c r="M22" s="45"/>
      <c r="N22" s="45"/>
      <c r="O22" s="45"/>
      <c r="P22" s="45"/>
      <c r="Q22" s="45"/>
      <c r="R22" s="45"/>
      <c r="S22" s="45"/>
      <c r="T22" s="45"/>
      <c r="U22" s="45"/>
      <c r="V22" s="45"/>
      <c r="W22" s="45"/>
      <c r="X22" s="45"/>
      <c r="Y22" s="45"/>
      <c r="Z22" s="45"/>
      <c r="AA22" s="45"/>
      <c r="AB22" s="45"/>
      <c r="AC22" s="45"/>
      <c r="AD22" s="45"/>
      <c r="AE22" s="45"/>
      <c r="AF22" s="45"/>
      <c r="AG22" s="45"/>
      <c r="AH22" s="45"/>
      <c r="AI22" s="45"/>
      <c r="AJ22" s="45"/>
      <c r="AK22" s="45"/>
      <c r="AL22" s="45"/>
      <c r="AM22" s="45"/>
      <c r="AN22" s="45"/>
      <c r="AO22" s="45"/>
      <c r="AP22" s="29"/>
      <c r="AQ22" s="31"/>
      <c r="BE22" s="39"/>
    </row>
    <row r="23" s="1" customFormat="1" ht="25.92" customHeight="1">
      <c r="B23" s="46"/>
      <c r="C23" s="47"/>
      <c r="D23" s="48" t="s">
        <v>43</v>
      </c>
      <c r="E23" s="49"/>
      <c r="F23" s="49"/>
      <c r="G23" s="49"/>
      <c r="H23" s="49"/>
      <c r="I23" s="49"/>
      <c r="J23" s="49"/>
      <c r="K23" s="49"/>
      <c r="L23" s="49"/>
      <c r="M23" s="49"/>
      <c r="N23" s="49"/>
      <c r="O23" s="49"/>
      <c r="P23" s="49"/>
      <c r="Q23" s="49"/>
      <c r="R23" s="49"/>
      <c r="S23" s="49"/>
      <c r="T23" s="49"/>
      <c r="U23" s="49"/>
      <c r="V23" s="49"/>
      <c r="W23" s="49"/>
      <c r="X23" s="49"/>
      <c r="Y23" s="49"/>
      <c r="Z23" s="49"/>
      <c r="AA23" s="49"/>
      <c r="AB23" s="49"/>
      <c r="AC23" s="49"/>
      <c r="AD23" s="49"/>
      <c r="AE23" s="49"/>
      <c r="AF23" s="49"/>
      <c r="AG23" s="49"/>
      <c r="AH23" s="49"/>
      <c r="AI23" s="49"/>
      <c r="AJ23" s="49"/>
      <c r="AK23" s="50">
        <f>ROUND(AG51,2)</f>
        <v>0</v>
      </c>
      <c r="AL23" s="49"/>
      <c r="AM23" s="49"/>
      <c r="AN23" s="49"/>
      <c r="AO23" s="49"/>
      <c r="AP23" s="47"/>
      <c r="AQ23" s="51"/>
      <c r="BE23" s="39"/>
    </row>
    <row r="24" s="1" customFormat="1" ht="6.96" customHeight="1">
      <c r="B24" s="46"/>
      <c r="C24" s="47"/>
      <c r="D24" s="47"/>
      <c r="E24" s="47"/>
      <c r="F24" s="47"/>
      <c r="G24" s="47"/>
      <c r="H24" s="47"/>
      <c r="I24" s="47"/>
      <c r="J24" s="47"/>
      <c r="K24" s="47"/>
      <c r="L24" s="47"/>
      <c r="M24" s="47"/>
      <c r="N24" s="47"/>
      <c r="O24" s="47"/>
      <c r="P24" s="47"/>
      <c r="Q24" s="47"/>
      <c r="R24" s="47"/>
      <c r="S24" s="47"/>
      <c r="T24" s="47"/>
      <c r="U24" s="47"/>
      <c r="V24" s="47"/>
      <c r="W24" s="47"/>
      <c r="X24" s="47"/>
      <c r="Y24" s="47"/>
      <c r="Z24" s="47"/>
      <c r="AA24" s="47"/>
      <c r="AB24" s="47"/>
      <c r="AC24" s="47"/>
      <c r="AD24" s="47"/>
      <c r="AE24" s="47"/>
      <c r="AF24" s="47"/>
      <c r="AG24" s="47"/>
      <c r="AH24" s="47"/>
      <c r="AI24" s="47"/>
      <c r="AJ24" s="47"/>
      <c r="AK24" s="47"/>
      <c r="AL24" s="47"/>
      <c r="AM24" s="47"/>
      <c r="AN24" s="47"/>
      <c r="AO24" s="47"/>
      <c r="AP24" s="47"/>
      <c r="AQ24" s="51"/>
      <c r="BE24" s="39"/>
    </row>
    <row r="25" s="1" customFormat="1">
      <c r="B25" s="46"/>
      <c r="C25" s="47"/>
      <c r="D25" s="47"/>
      <c r="E25" s="47"/>
      <c r="F25" s="47"/>
      <c r="G25" s="47"/>
      <c r="H25" s="47"/>
      <c r="I25" s="47"/>
      <c r="J25" s="47"/>
      <c r="K25" s="47"/>
      <c r="L25" s="52" t="s">
        <v>44</v>
      </c>
      <c r="M25" s="52"/>
      <c r="N25" s="52"/>
      <c r="O25" s="52"/>
      <c r="P25" s="47"/>
      <c r="Q25" s="47"/>
      <c r="R25" s="47"/>
      <c r="S25" s="47"/>
      <c r="T25" s="47"/>
      <c r="U25" s="47"/>
      <c r="V25" s="47"/>
      <c r="W25" s="52" t="s">
        <v>45</v>
      </c>
      <c r="X25" s="52"/>
      <c r="Y25" s="52"/>
      <c r="Z25" s="52"/>
      <c r="AA25" s="52"/>
      <c r="AB25" s="52"/>
      <c r="AC25" s="52"/>
      <c r="AD25" s="52"/>
      <c r="AE25" s="52"/>
      <c r="AF25" s="47"/>
      <c r="AG25" s="47"/>
      <c r="AH25" s="47"/>
      <c r="AI25" s="47"/>
      <c r="AJ25" s="47"/>
      <c r="AK25" s="52" t="s">
        <v>46</v>
      </c>
      <c r="AL25" s="52"/>
      <c r="AM25" s="52"/>
      <c r="AN25" s="52"/>
      <c r="AO25" s="52"/>
      <c r="AP25" s="47"/>
      <c r="AQ25" s="51"/>
      <c r="BE25" s="39"/>
    </row>
    <row r="26" s="2" customFormat="1" ht="14.4" customHeight="1">
      <c r="B26" s="53"/>
      <c r="C26" s="54"/>
      <c r="D26" s="55" t="s">
        <v>47</v>
      </c>
      <c r="E26" s="54"/>
      <c r="F26" s="55" t="s">
        <v>48</v>
      </c>
      <c r="G26" s="54"/>
      <c r="H26" s="54"/>
      <c r="I26" s="54"/>
      <c r="J26" s="54"/>
      <c r="K26" s="54"/>
      <c r="L26" s="56">
        <v>0.20999999999999999</v>
      </c>
      <c r="M26" s="54"/>
      <c r="N26" s="54"/>
      <c r="O26" s="54"/>
      <c r="P26" s="54"/>
      <c r="Q26" s="54"/>
      <c r="R26" s="54"/>
      <c r="S26" s="54"/>
      <c r="T26" s="54"/>
      <c r="U26" s="54"/>
      <c r="V26" s="54"/>
      <c r="W26" s="57">
        <f>ROUND(AZ51,2)</f>
        <v>0</v>
      </c>
      <c r="X26" s="54"/>
      <c r="Y26" s="54"/>
      <c r="Z26" s="54"/>
      <c r="AA26" s="54"/>
      <c r="AB26" s="54"/>
      <c r="AC26" s="54"/>
      <c r="AD26" s="54"/>
      <c r="AE26" s="54"/>
      <c r="AF26" s="54"/>
      <c r="AG26" s="54"/>
      <c r="AH26" s="54"/>
      <c r="AI26" s="54"/>
      <c r="AJ26" s="54"/>
      <c r="AK26" s="57">
        <f>ROUND(AV51,2)</f>
        <v>0</v>
      </c>
      <c r="AL26" s="54"/>
      <c r="AM26" s="54"/>
      <c r="AN26" s="54"/>
      <c r="AO26" s="54"/>
      <c r="AP26" s="54"/>
      <c r="AQ26" s="58"/>
      <c r="BE26" s="39"/>
    </row>
    <row r="27" s="2" customFormat="1" ht="14.4" customHeight="1">
      <c r="B27" s="53"/>
      <c r="C27" s="54"/>
      <c r="D27" s="54"/>
      <c r="E27" s="54"/>
      <c r="F27" s="55" t="s">
        <v>49</v>
      </c>
      <c r="G27" s="54"/>
      <c r="H27" s="54"/>
      <c r="I27" s="54"/>
      <c r="J27" s="54"/>
      <c r="K27" s="54"/>
      <c r="L27" s="56">
        <v>0.14999999999999999</v>
      </c>
      <c r="M27" s="54"/>
      <c r="N27" s="54"/>
      <c r="O27" s="54"/>
      <c r="P27" s="54"/>
      <c r="Q27" s="54"/>
      <c r="R27" s="54"/>
      <c r="S27" s="54"/>
      <c r="T27" s="54"/>
      <c r="U27" s="54"/>
      <c r="V27" s="54"/>
      <c r="W27" s="57">
        <f>ROUND(BA51,2)</f>
        <v>0</v>
      </c>
      <c r="X27" s="54"/>
      <c r="Y27" s="54"/>
      <c r="Z27" s="54"/>
      <c r="AA27" s="54"/>
      <c r="AB27" s="54"/>
      <c r="AC27" s="54"/>
      <c r="AD27" s="54"/>
      <c r="AE27" s="54"/>
      <c r="AF27" s="54"/>
      <c r="AG27" s="54"/>
      <c r="AH27" s="54"/>
      <c r="AI27" s="54"/>
      <c r="AJ27" s="54"/>
      <c r="AK27" s="57">
        <f>ROUND(AW51,2)</f>
        <v>0</v>
      </c>
      <c r="AL27" s="54"/>
      <c r="AM27" s="54"/>
      <c r="AN27" s="54"/>
      <c r="AO27" s="54"/>
      <c r="AP27" s="54"/>
      <c r="AQ27" s="58"/>
      <c r="BE27" s="39"/>
    </row>
    <row r="28" hidden="1" s="2" customFormat="1" ht="14.4" customHeight="1">
      <c r="B28" s="53"/>
      <c r="C28" s="54"/>
      <c r="D28" s="54"/>
      <c r="E28" s="54"/>
      <c r="F28" s="55" t="s">
        <v>50</v>
      </c>
      <c r="G28" s="54"/>
      <c r="H28" s="54"/>
      <c r="I28" s="54"/>
      <c r="J28" s="54"/>
      <c r="K28" s="54"/>
      <c r="L28" s="56">
        <v>0.20999999999999999</v>
      </c>
      <c r="M28" s="54"/>
      <c r="N28" s="54"/>
      <c r="O28" s="54"/>
      <c r="P28" s="54"/>
      <c r="Q28" s="54"/>
      <c r="R28" s="54"/>
      <c r="S28" s="54"/>
      <c r="T28" s="54"/>
      <c r="U28" s="54"/>
      <c r="V28" s="54"/>
      <c r="W28" s="57">
        <f>ROUND(BB51,2)</f>
        <v>0</v>
      </c>
      <c r="X28" s="54"/>
      <c r="Y28" s="54"/>
      <c r="Z28" s="54"/>
      <c r="AA28" s="54"/>
      <c r="AB28" s="54"/>
      <c r="AC28" s="54"/>
      <c r="AD28" s="54"/>
      <c r="AE28" s="54"/>
      <c r="AF28" s="54"/>
      <c r="AG28" s="54"/>
      <c r="AH28" s="54"/>
      <c r="AI28" s="54"/>
      <c r="AJ28" s="54"/>
      <c r="AK28" s="57">
        <v>0</v>
      </c>
      <c r="AL28" s="54"/>
      <c r="AM28" s="54"/>
      <c r="AN28" s="54"/>
      <c r="AO28" s="54"/>
      <c r="AP28" s="54"/>
      <c r="AQ28" s="58"/>
      <c r="BE28" s="39"/>
    </row>
    <row r="29" hidden="1" s="2" customFormat="1" ht="14.4" customHeight="1">
      <c r="B29" s="53"/>
      <c r="C29" s="54"/>
      <c r="D29" s="54"/>
      <c r="E29" s="54"/>
      <c r="F29" s="55" t="s">
        <v>51</v>
      </c>
      <c r="G29" s="54"/>
      <c r="H29" s="54"/>
      <c r="I29" s="54"/>
      <c r="J29" s="54"/>
      <c r="K29" s="54"/>
      <c r="L29" s="56">
        <v>0.14999999999999999</v>
      </c>
      <c r="M29" s="54"/>
      <c r="N29" s="54"/>
      <c r="O29" s="54"/>
      <c r="P29" s="54"/>
      <c r="Q29" s="54"/>
      <c r="R29" s="54"/>
      <c r="S29" s="54"/>
      <c r="T29" s="54"/>
      <c r="U29" s="54"/>
      <c r="V29" s="54"/>
      <c r="W29" s="57">
        <f>ROUND(BC51,2)</f>
        <v>0</v>
      </c>
      <c r="X29" s="54"/>
      <c r="Y29" s="54"/>
      <c r="Z29" s="54"/>
      <c r="AA29" s="54"/>
      <c r="AB29" s="54"/>
      <c r="AC29" s="54"/>
      <c r="AD29" s="54"/>
      <c r="AE29" s="54"/>
      <c r="AF29" s="54"/>
      <c r="AG29" s="54"/>
      <c r="AH29" s="54"/>
      <c r="AI29" s="54"/>
      <c r="AJ29" s="54"/>
      <c r="AK29" s="57">
        <v>0</v>
      </c>
      <c r="AL29" s="54"/>
      <c r="AM29" s="54"/>
      <c r="AN29" s="54"/>
      <c r="AO29" s="54"/>
      <c r="AP29" s="54"/>
      <c r="AQ29" s="58"/>
      <c r="BE29" s="39"/>
    </row>
    <row r="30" hidden="1" s="2" customFormat="1" ht="14.4" customHeight="1">
      <c r="B30" s="53"/>
      <c r="C30" s="54"/>
      <c r="D30" s="54"/>
      <c r="E30" s="54"/>
      <c r="F30" s="55" t="s">
        <v>52</v>
      </c>
      <c r="G30" s="54"/>
      <c r="H30" s="54"/>
      <c r="I30" s="54"/>
      <c r="J30" s="54"/>
      <c r="K30" s="54"/>
      <c r="L30" s="56">
        <v>0</v>
      </c>
      <c r="M30" s="54"/>
      <c r="N30" s="54"/>
      <c r="O30" s="54"/>
      <c r="P30" s="54"/>
      <c r="Q30" s="54"/>
      <c r="R30" s="54"/>
      <c r="S30" s="54"/>
      <c r="T30" s="54"/>
      <c r="U30" s="54"/>
      <c r="V30" s="54"/>
      <c r="W30" s="57">
        <f>ROUND(BD51,2)</f>
        <v>0</v>
      </c>
      <c r="X30" s="54"/>
      <c r="Y30" s="54"/>
      <c r="Z30" s="54"/>
      <c r="AA30" s="54"/>
      <c r="AB30" s="54"/>
      <c r="AC30" s="54"/>
      <c r="AD30" s="54"/>
      <c r="AE30" s="54"/>
      <c r="AF30" s="54"/>
      <c r="AG30" s="54"/>
      <c r="AH30" s="54"/>
      <c r="AI30" s="54"/>
      <c r="AJ30" s="54"/>
      <c r="AK30" s="57">
        <v>0</v>
      </c>
      <c r="AL30" s="54"/>
      <c r="AM30" s="54"/>
      <c r="AN30" s="54"/>
      <c r="AO30" s="54"/>
      <c r="AP30" s="54"/>
      <c r="AQ30" s="58"/>
      <c r="BE30" s="39"/>
    </row>
    <row r="31" s="1" customFormat="1" ht="6.96" customHeight="1">
      <c r="B31" s="46"/>
      <c r="C31" s="47"/>
      <c r="D31" s="47"/>
      <c r="E31" s="47"/>
      <c r="F31" s="47"/>
      <c r="G31" s="47"/>
      <c r="H31" s="47"/>
      <c r="I31" s="47"/>
      <c r="J31" s="47"/>
      <c r="K31" s="47"/>
      <c r="L31" s="47"/>
      <c r="M31" s="47"/>
      <c r="N31" s="47"/>
      <c r="O31" s="47"/>
      <c r="P31" s="47"/>
      <c r="Q31" s="47"/>
      <c r="R31" s="47"/>
      <c r="S31" s="47"/>
      <c r="T31" s="47"/>
      <c r="U31" s="47"/>
      <c r="V31" s="47"/>
      <c r="W31" s="47"/>
      <c r="X31" s="47"/>
      <c r="Y31" s="47"/>
      <c r="Z31" s="47"/>
      <c r="AA31" s="47"/>
      <c r="AB31" s="47"/>
      <c r="AC31" s="47"/>
      <c r="AD31" s="47"/>
      <c r="AE31" s="47"/>
      <c r="AF31" s="47"/>
      <c r="AG31" s="47"/>
      <c r="AH31" s="47"/>
      <c r="AI31" s="47"/>
      <c r="AJ31" s="47"/>
      <c r="AK31" s="47"/>
      <c r="AL31" s="47"/>
      <c r="AM31" s="47"/>
      <c r="AN31" s="47"/>
      <c r="AO31" s="47"/>
      <c r="AP31" s="47"/>
      <c r="AQ31" s="51"/>
      <c r="BE31" s="39"/>
    </row>
    <row r="32" s="1" customFormat="1" ht="25.92" customHeight="1">
      <c r="B32" s="46"/>
      <c r="C32" s="59"/>
      <c r="D32" s="60" t="s">
        <v>53</v>
      </c>
      <c r="E32" s="61"/>
      <c r="F32" s="61"/>
      <c r="G32" s="61"/>
      <c r="H32" s="61"/>
      <c r="I32" s="61"/>
      <c r="J32" s="61"/>
      <c r="K32" s="61"/>
      <c r="L32" s="61"/>
      <c r="M32" s="61"/>
      <c r="N32" s="61"/>
      <c r="O32" s="61"/>
      <c r="P32" s="61"/>
      <c r="Q32" s="61"/>
      <c r="R32" s="61"/>
      <c r="S32" s="61"/>
      <c r="T32" s="62" t="s">
        <v>54</v>
      </c>
      <c r="U32" s="61"/>
      <c r="V32" s="61"/>
      <c r="W32" s="61"/>
      <c r="X32" s="63" t="s">
        <v>55</v>
      </c>
      <c r="Y32" s="61"/>
      <c r="Z32" s="61"/>
      <c r="AA32" s="61"/>
      <c r="AB32" s="61"/>
      <c r="AC32" s="61"/>
      <c r="AD32" s="61"/>
      <c r="AE32" s="61"/>
      <c r="AF32" s="61"/>
      <c r="AG32" s="61"/>
      <c r="AH32" s="61"/>
      <c r="AI32" s="61"/>
      <c r="AJ32" s="61"/>
      <c r="AK32" s="64">
        <f>SUM(AK23:AK30)</f>
        <v>0</v>
      </c>
      <c r="AL32" s="61"/>
      <c r="AM32" s="61"/>
      <c r="AN32" s="61"/>
      <c r="AO32" s="65"/>
      <c r="AP32" s="59"/>
      <c r="AQ32" s="66"/>
      <c r="BE32" s="39"/>
    </row>
    <row r="33" s="1" customFormat="1" ht="6.96" customHeight="1">
      <c r="B33" s="46"/>
      <c r="C33" s="47"/>
      <c r="D33" s="47"/>
      <c r="E33" s="47"/>
      <c r="F33" s="47"/>
      <c r="G33" s="47"/>
      <c r="H33" s="47"/>
      <c r="I33" s="47"/>
      <c r="J33" s="47"/>
      <c r="K33" s="47"/>
      <c r="L33" s="47"/>
      <c r="M33" s="47"/>
      <c r="N33" s="47"/>
      <c r="O33" s="47"/>
      <c r="P33" s="47"/>
      <c r="Q33" s="47"/>
      <c r="R33" s="47"/>
      <c r="S33" s="47"/>
      <c r="T33" s="47"/>
      <c r="U33" s="47"/>
      <c r="V33" s="47"/>
      <c r="W33" s="47"/>
      <c r="X33" s="47"/>
      <c r="Y33" s="47"/>
      <c r="Z33" s="47"/>
      <c r="AA33" s="47"/>
      <c r="AB33" s="47"/>
      <c r="AC33" s="47"/>
      <c r="AD33" s="47"/>
      <c r="AE33" s="47"/>
      <c r="AF33" s="47"/>
      <c r="AG33" s="47"/>
      <c r="AH33" s="47"/>
      <c r="AI33" s="47"/>
      <c r="AJ33" s="47"/>
      <c r="AK33" s="47"/>
      <c r="AL33" s="47"/>
      <c r="AM33" s="47"/>
      <c r="AN33" s="47"/>
      <c r="AO33" s="47"/>
      <c r="AP33" s="47"/>
      <c r="AQ33" s="51"/>
    </row>
    <row r="34" s="1" customFormat="1" ht="6.96" customHeight="1">
      <c r="B34" s="67"/>
      <c r="C34" s="68"/>
      <c r="D34" s="68"/>
      <c r="E34" s="68"/>
      <c r="F34" s="68"/>
      <c r="G34" s="68"/>
      <c r="H34" s="68"/>
      <c r="I34" s="68"/>
      <c r="J34" s="68"/>
      <c r="K34" s="68"/>
      <c r="L34" s="68"/>
      <c r="M34" s="68"/>
      <c r="N34" s="68"/>
      <c r="O34" s="68"/>
      <c r="P34" s="68"/>
      <c r="Q34" s="68"/>
      <c r="R34" s="68"/>
      <c r="S34" s="68"/>
      <c r="T34" s="68"/>
      <c r="U34" s="68"/>
      <c r="V34" s="68"/>
      <c r="W34" s="68"/>
      <c r="X34" s="68"/>
      <c r="Y34" s="68"/>
      <c r="Z34" s="68"/>
      <c r="AA34" s="68"/>
      <c r="AB34" s="68"/>
      <c r="AC34" s="68"/>
      <c r="AD34" s="68"/>
      <c r="AE34" s="68"/>
      <c r="AF34" s="68"/>
      <c r="AG34" s="68"/>
      <c r="AH34" s="68"/>
      <c r="AI34" s="68"/>
      <c r="AJ34" s="68"/>
      <c r="AK34" s="68"/>
      <c r="AL34" s="68"/>
      <c r="AM34" s="68"/>
      <c r="AN34" s="68"/>
      <c r="AO34" s="68"/>
      <c r="AP34" s="68"/>
      <c r="AQ34" s="69"/>
    </row>
    <row r="38" s="1" customFormat="1" ht="6.96" customHeight="1">
      <c r="B38" s="70"/>
      <c r="C38" s="71"/>
      <c r="D38" s="71"/>
      <c r="E38" s="71"/>
      <c r="F38" s="71"/>
      <c r="G38" s="71"/>
      <c r="H38" s="71"/>
      <c r="I38" s="71"/>
      <c r="J38" s="71"/>
      <c r="K38" s="71"/>
      <c r="L38" s="71"/>
      <c r="M38" s="71"/>
      <c r="N38" s="71"/>
      <c r="O38" s="71"/>
      <c r="P38" s="71"/>
      <c r="Q38" s="71"/>
      <c r="R38" s="71"/>
      <c r="S38" s="71"/>
      <c r="T38" s="71"/>
      <c r="U38" s="71"/>
      <c r="V38" s="71"/>
      <c r="W38" s="71"/>
      <c r="X38" s="71"/>
      <c r="Y38" s="71"/>
      <c r="Z38" s="71"/>
      <c r="AA38" s="71"/>
      <c r="AB38" s="71"/>
      <c r="AC38" s="71"/>
      <c r="AD38" s="71"/>
      <c r="AE38" s="71"/>
      <c r="AF38" s="71"/>
      <c r="AG38" s="71"/>
      <c r="AH38" s="71"/>
      <c r="AI38" s="71"/>
      <c r="AJ38" s="71"/>
      <c r="AK38" s="71"/>
      <c r="AL38" s="71"/>
      <c r="AM38" s="71"/>
      <c r="AN38" s="71"/>
      <c r="AO38" s="71"/>
      <c r="AP38" s="71"/>
      <c r="AQ38" s="71"/>
      <c r="AR38" s="72"/>
    </row>
    <row r="39" s="1" customFormat="1" ht="36.96" customHeight="1">
      <c r="B39" s="46"/>
      <c r="C39" s="73" t="s">
        <v>56</v>
      </c>
      <c r="D39" s="74"/>
      <c r="E39" s="74"/>
      <c r="F39" s="74"/>
      <c r="G39" s="74"/>
      <c r="H39" s="74"/>
      <c r="I39" s="74"/>
      <c r="J39" s="74"/>
      <c r="K39" s="74"/>
      <c r="L39" s="74"/>
      <c r="M39" s="74"/>
      <c r="N39" s="74"/>
      <c r="O39" s="74"/>
      <c r="P39" s="74"/>
      <c r="Q39" s="74"/>
      <c r="R39" s="74"/>
      <c r="S39" s="74"/>
      <c r="T39" s="74"/>
      <c r="U39" s="74"/>
      <c r="V39" s="74"/>
      <c r="W39" s="74"/>
      <c r="X39" s="74"/>
      <c r="Y39" s="74"/>
      <c r="Z39" s="74"/>
      <c r="AA39" s="74"/>
      <c r="AB39" s="74"/>
      <c r="AC39" s="74"/>
      <c r="AD39" s="74"/>
      <c r="AE39" s="74"/>
      <c r="AF39" s="74"/>
      <c r="AG39" s="74"/>
      <c r="AH39" s="74"/>
      <c r="AI39" s="74"/>
      <c r="AJ39" s="74"/>
      <c r="AK39" s="74"/>
      <c r="AL39" s="74"/>
      <c r="AM39" s="74"/>
      <c r="AN39" s="74"/>
      <c r="AO39" s="74"/>
      <c r="AP39" s="74"/>
      <c r="AQ39" s="74"/>
      <c r="AR39" s="72"/>
    </row>
    <row r="40" s="1" customFormat="1" ht="6.96" customHeight="1">
      <c r="B40" s="46"/>
      <c r="C40" s="74"/>
      <c r="D40" s="74"/>
      <c r="E40" s="74"/>
      <c r="F40" s="74"/>
      <c r="G40" s="74"/>
      <c r="H40" s="74"/>
      <c r="I40" s="74"/>
      <c r="J40" s="74"/>
      <c r="K40" s="74"/>
      <c r="L40" s="74"/>
      <c r="M40" s="74"/>
      <c r="N40" s="74"/>
      <c r="O40" s="74"/>
      <c r="P40" s="74"/>
      <c r="Q40" s="74"/>
      <c r="R40" s="74"/>
      <c r="S40" s="74"/>
      <c r="T40" s="74"/>
      <c r="U40" s="74"/>
      <c r="V40" s="74"/>
      <c r="W40" s="74"/>
      <c r="X40" s="74"/>
      <c r="Y40" s="74"/>
      <c r="Z40" s="74"/>
      <c r="AA40" s="74"/>
      <c r="AB40" s="74"/>
      <c r="AC40" s="74"/>
      <c r="AD40" s="74"/>
      <c r="AE40" s="74"/>
      <c r="AF40" s="74"/>
      <c r="AG40" s="74"/>
      <c r="AH40" s="74"/>
      <c r="AI40" s="74"/>
      <c r="AJ40" s="74"/>
      <c r="AK40" s="74"/>
      <c r="AL40" s="74"/>
      <c r="AM40" s="74"/>
      <c r="AN40" s="74"/>
      <c r="AO40" s="74"/>
      <c r="AP40" s="74"/>
      <c r="AQ40" s="74"/>
      <c r="AR40" s="72"/>
    </row>
    <row r="41" s="3" customFormat="1" ht="14.4" customHeight="1">
      <c r="B41" s="75"/>
      <c r="C41" s="76" t="s">
        <v>15</v>
      </c>
      <c r="D41" s="77"/>
      <c r="E41" s="77"/>
      <c r="F41" s="77"/>
      <c r="G41" s="77"/>
      <c r="H41" s="77"/>
      <c r="I41" s="77"/>
      <c r="J41" s="77"/>
      <c r="K41" s="77"/>
      <c r="L41" s="77" t="str">
        <f>K5</f>
        <v>09_2018</v>
      </c>
      <c r="M41" s="77"/>
      <c r="N41" s="77"/>
      <c r="O41" s="77"/>
      <c r="P41" s="77"/>
      <c r="Q41" s="77"/>
      <c r="R41" s="77"/>
      <c r="S41" s="77"/>
      <c r="T41" s="77"/>
      <c r="U41" s="77"/>
      <c r="V41" s="77"/>
      <c r="W41" s="77"/>
      <c r="X41" s="77"/>
      <c r="Y41" s="77"/>
      <c r="Z41" s="77"/>
      <c r="AA41" s="77"/>
      <c r="AB41" s="77"/>
      <c r="AC41" s="77"/>
      <c r="AD41" s="77"/>
      <c r="AE41" s="77"/>
      <c r="AF41" s="77"/>
      <c r="AG41" s="77"/>
      <c r="AH41" s="77"/>
      <c r="AI41" s="77"/>
      <c r="AJ41" s="77"/>
      <c r="AK41" s="77"/>
      <c r="AL41" s="77"/>
      <c r="AM41" s="77"/>
      <c r="AN41" s="77"/>
      <c r="AO41" s="77"/>
      <c r="AP41" s="77"/>
      <c r="AQ41" s="77"/>
      <c r="AR41" s="78"/>
    </row>
    <row r="42" s="4" customFormat="1" ht="36.96" customHeight="1">
      <c r="B42" s="79"/>
      <c r="C42" s="80" t="s">
        <v>18</v>
      </c>
      <c r="D42" s="81"/>
      <c r="E42" s="81"/>
      <c r="F42" s="81"/>
      <c r="G42" s="81"/>
      <c r="H42" s="81"/>
      <c r="I42" s="81"/>
      <c r="J42" s="81"/>
      <c r="K42" s="81"/>
      <c r="L42" s="82" t="str">
        <f>K6</f>
        <v>Celkové opravy zastávek na koridorové trati Vraňany - Děčín - státní hranice_ZMĚNA č. 1</v>
      </c>
      <c r="M42" s="81"/>
      <c r="N42" s="81"/>
      <c r="O42" s="81"/>
      <c r="P42" s="81"/>
      <c r="Q42" s="81"/>
      <c r="R42" s="81"/>
      <c r="S42" s="81"/>
      <c r="T42" s="81"/>
      <c r="U42" s="81"/>
      <c r="V42" s="81"/>
      <c r="W42" s="81"/>
      <c r="X42" s="81"/>
      <c r="Y42" s="81"/>
      <c r="Z42" s="81"/>
      <c r="AA42" s="81"/>
      <c r="AB42" s="81"/>
      <c r="AC42" s="81"/>
      <c r="AD42" s="81"/>
      <c r="AE42" s="81"/>
      <c r="AF42" s="81"/>
      <c r="AG42" s="81"/>
      <c r="AH42" s="81"/>
      <c r="AI42" s="81"/>
      <c r="AJ42" s="81"/>
      <c r="AK42" s="81"/>
      <c r="AL42" s="81"/>
      <c r="AM42" s="81"/>
      <c r="AN42" s="81"/>
      <c r="AO42" s="81"/>
      <c r="AP42" s="81"/>
      <c r="AQ42" s="81"/>
      <c r="AR42" s="83"/>
    </row>
    <row r="43" s="1" customFormat="1" ht="6.96" customHeight="1">
      <c r="B43" s="46"/>
      <c r="C43" s="74"/>
      <c r="D43" s="74"/>
      <c r="E43" s="74"/>
      <c r="F43" s="74"/>
      <c r="G43" s="74"/>
      <c r="H43" s="74"/>
      <c r="I43" s="74"/>
      <c r="J43" s="74"/>
      <c r="K43" s="74"/>
      <c r="L43" s="74"/>
      <c r="M43" s="74"/>
      <c r="N43" s="74"/>
      <c r="O43" s="74"/>
      <c r="P43" s="74"/>
      <c r="Q43" s="74"/>
      <c r="R43" s="74"/>
      <c r="S43" s="74"/>
      <c r="T43" s="74"/>
      <c r="U43" s="74"/>
      <c r="V43" s="74"/>
      <c r="W43" s="74"/>
      <c r="X43" s="74"/>
      <c r="Y43" s="74"/>
      <c r="Z43" s="74"/>
      <c r="AA43" s="74"/>
      <c r="AB43" s="74"/>
      <c r="AC43" s="74"/>
      <c r="AD43" s="74"/>
      <c r="AE43" s="74"/>
      <c r="AF43" s="74"/>
      <c r="AG43" s="74"/>
      <c r="AH43" s="74"/>
      <c r="AI43" s="74"/>
      <c r="AJ43" s="74"/>
      <c r="AK43" s="74"/>
      <c r="AL43" s="74"/>
      <c r="AM43" s="74"/>
      <c r="AN43" s="74"/>
      <c r="AO43" s="74"/>
      <c r="AP43" s="74"/>
      <c r="AQ43" s="74"/>
      <c r="AR43" s="72"/>
    </row>
    <row r="44" s="1" customFormat="1">
      <c r="B44" s="46"/>
      <c r="C44" s="76" t="s">
        <v>25</v>
      </c>
      <c r="D44" s="74"/>
      <c r="E44" s="74"/>
      <c r="F44" s="74"/>
      <c r="G44" s="74"/>
      <c r="H44" s="74"/>
      <c r="I44" s="74"/>
      <c r="J44" s="74"/>
      <c r="K44" s="74"/>
      <c r="L44" s="84" t="str">
        <f>IF(K8="","",K8)</f>
        <v>obvod OŘ Ústí nad Labem</v>
      </c>
      <c r="M44" s="74"/>
      <c r="N44" s="74"/>
      <c r="O44" s="74"/>
      <c r="P44" s="74"/>
      <c r="Q44" s="74"/>
      <c r="R44" s="74"/>
      <c r="S44" s="74"/>
      <c r="T44" s="74"/>
      <c r="U44" s="74"/>
      <c r="V44" s="74"/>
      <c r="W44" s="74"/>
      <c r="X44" s="74"/>
      <c r="Y44" s="74"/>
      <c r="Z44" s="74"/>
      <c r="AA44" s="74"/>
      <c r="AB44" s="74"/>
      <c r="AC44" s="74"/>
      <c r="AD44" s="74"/>
      <c r="AE44" s="74"/>
      <c r="AF44" s="74"/>
      <c r="AG44" s="74"/>
      <c r="AH44" s="74"/>
      <c r="AI44" s="76" t="s">
        <v>27</v>
      </c>
      <c r="AJ44" s="74"/>
      <c r="AK44" s="74"/>
      <c r="AL44" s="74"/>
      <c r="AM44" s="85" t="str">
        <f>IF(AN8= "","",AN8)</f>
        <v>19. 9. 2018</v>
      </c>
      <c r="AN44" s="85"/>
      <c r="AO44" s="74"/>
      <c r="AP44" s="74"/>
      <c r="AQ44" s="74"/>
      <c r="AR44" s="72"/>
    </row>
    <row r="45" s="1" customFormat="1" ht="6.96" customHeight="1">
      <c r="B45" s="46"/>
      <c r="C45" s="74"/>
      <c r="D45" s="74"/>
      <c r="E45" s="74"/>
      <c r="F45" s="74"/>
      <c r="G45" s="74"/>
      <c r="H45" s="74"/>
      <c r="I45" s="74"/>
      <c r="J45" s="74"/>
      <c r="K45" s="74"/>
      <c r="L45" s="74"/>
      <c r="M45" s="74"/>
      <c r="N45" s="74"/>
      <c r="O45" s="74"/>
      <c r="P45" s="74"/>
      <c r="Q45" s="74"/>
      <c r="R45" s="74"/>
      <c r="S45" s="74"/>
      <c r="T45" s="74"/>
      <c r="U45" s="74"/>
      <c r="V45" s="74"/>
      <c r="W45" s="74"/>
      <c r="X45" s="74"/>
      <c r="Y45" s="74"/>
      <c r="Z45" s="74"/>
      <c r="AA45" s="74"/>
      <c r="AB45" s="74"/>
      <c r="AC45" s="74"/>
      <c r="AD45" s="74"/>
      <c r="AE45" s="74"/>
      <c r="AF45" s="74"/>
      <c r="AG45" s="74"/>
      <c r="AH45" s="74"/>
      <c r="AI45" s="74"/>
      <c r="AJ45" s="74"/>
      <c r="AK45" s="74"/>
      <c r="AL45" s="74"/>
      <c r="AM45" s="74"/>
      <c r="AN45" s="74"/>
      <c r="AO45" s="74"/>
      <c r="AP45" s="74"/>
      <c r="AQ45" s="74"/>
      <c r="AR45" s="72"/>
    </row>
    <row r="46" s="1" customFormat="1">
      <c r="B46" s="46"/>
      <c r="C46" s="76" t="s">
        <v>31</v>
      </c>
      <c r="D46" s="74"/>
      <c r="E46" s="74"/>
      <c r="F46" s="74"/>
      <c r="G46" s="74"/>
      <c r="H46" s="74"/>
      <c r="I46" s="74"/>
      <c r="J46" s="74"/>
      <c r="K46" s="74"/>
      <c r="L46" s="77" t="str">
        <f>IF(E11= "","",E11)</f>
        <v>SŽDC s.o., OŘ Ústí n.L., ST Ústí n.L.</v>
      </c>
      <c r="M46" s="74"/>
      <c r="N46" s="74"/>
      <c r="O46" s="74"/>
      <c r="P46" s="74"/>
      <c r="Q46" s="74"/>
      <c r="R46" s="74"/>
      <c r="S46" s="74"/>
      <c r="T46" s="74"/>
      <c r="U46" s="74"/>
      <c r="V46" s="74"/>
      <c r="W46" s="74"/>
      <c r="X46" s="74"/>
      <c r="Y46" s="74"/>
      <c r="Z46" s="74"/>
      <c r="AA46" s="74"/>
      <c r="AB46" s="74"/>
      <c r="AC46" s="74"/>
      <c r="AD46" s="74"/>
      <c r="AE46" s="74"/>
      <c r="AF46" s="74"/>
      <c r="AG46" s="74"/>
      <c r="AH46" s="74"/>
      <c r="AI46" s="76" t="s">
        <v>39</v>
      </c>
      <c r="AJ46" s="74"/>
      <c r="AK46" s="74"/>
      <c r="AL46" s="74"/>
      <c r="AM46" s="77" t="str">
        <f>IF(E17="","",E17)</f>
        <v xml:space="preserve"> </v>
      </c>
      <c r="AN46" s="77"/>
      <c r="AO46" s="77"/>
      <c r="AP46" s="77"/>
      <c r="AQ46" s="74"/>
      <c r="AR46" s="72"/>
      <c r="AS46" s="86" t="s">
        <v>57</v>
      </c>
      <c r="AT46" s="87"/>
      <c r="AU46" s="88"/>
      <c r="AV46" s="88"/>
      <c r="AW46" s="88"/>
      <c r="AX46" s="88"/>
      <c r="AY46" s="88"/>
      <c r="AZ46" s="88"/>
      <c r="BA46" s="88"/>
      <c r="BB46" s="88"/>
      <c r="BC46" s="88"/>
      <c r="BD46" s="89"/>
    </row>
    <row r="47" s="1" customFormat="1">
      <c r="B47" s="46"/>
      <c r="C47" s="76" t="s">
        <v>37</v>
      </c>
      <c r="D47" s="74"/>
      <c r="E47" s="74"/>
      <c r="F47" s="74"/>
      <c r="G47" s="74"/>
      <c r="H47" s="74"/>
      <c r="I47" s="74"/>
      <c r="J47" s="74"/>
      <c r="K47" s="74"/>
      <c r="L47" s="77" t="str">
        <f>IF(E14= "Vyplň údaj","",E14)</f>
        <v/>
      </c>
      <c r="M47" s="74"/>
      <c r="N47" s="74"/>
      <c r="O47" s="74"/>
      <c r="P47" s="74"/>
      <c r="Q47" s="74"/>
      <c r="R47" s="74"/>
      <c r="S47" s="74"/>
      <c r="T47" s="74"/>
      <c r="U47" s="74"/>
      <c r="V47" s="74"/>
      <c r="W47" s="74"/>
      <c r="X47" s="74"/>
      <c r="Y47" s="74"/>
      <c r="Z47" s="74"/>
      <c r="AA47" s="74"/>
      <c r="AB47" s="74"/>
      <c r="AC47" s="74"/>
      <c r="AD47" s="74"/>
      <c r="AE47" s="74"/>
      <c r="AF47" s="74"/>
      <c r="AG47" s="74"/>
      <c r="AH47" s="74"/>
      <c r="AI47" s="74"/>
      <c r="AJ47" s="74"/>
      <c r="AK47" s="74"/>
      <c r="AL47" s="74"/>
      <c r="AM47" s="74"/>
      <c r="AN47" s="74"/>
      <c r="AO47" s="74"/>
      <c r="AP47" s="74"/>
      <c r="AQ47" s="74"/>
      <c r="AR47" s="72"/>
      <c r="AS47" s="90"/>
      <c r="AT47" s="91"/>
      <c r="AU47" s="92"/>
      <c r="AV47" s="92"/>
      <c r="AW47" s="92"/>
      <c r="AX47" s="92"/>
      <c r="AY47" s="92"/>
      <c r="AZ47" s="92"/>
      <c r="BA47" s="92"/>
      <c r="BB47" s="92"/>
      <c r="BC47" s="92"/>
      <c r="BD47" s="93"/>
    </row>
    <row r="48" s="1" customFormat="1" ht="10.8" customHeight="1">
      <c r="B48" s="46"/>
      <c r="C48" s="74"/>
      <c r="D48" s="74"/>
      <c r="E48" s="74"/>
      <c r="F48" s="74"/>
      <c r="G48" s="74"/>
      <c r="H48" s="74"/>
      <c r="I48" s="74"/>
      <c r="J48" s="74"/>
      <c r="K48" s="74"/>
      <c r="L48" s="74"/>
      <c r="M48" s="74"/>
      <c r="N48" s="74"/>
      <c r="O48" s="74"/>
      <c r="P48" s="74"/>
      <c r="Q48" s="74"/>
      <c r="R48" s="74"/>
      <c r="S48" s="74"/>
      <c r="T48" s="74"/>
      <c r="U48" s="74"/>
      <c r="V48" s="74"/>
      <c r="W48" s="74"/>
      <c r="X48" s="74"/>
      <c r="Y48" s="74"/>
      <c r="Z48" s="74"/>
      <c r="AA48" s="74"/>
      <c r="AB48" s="74"/>
      <c r="AC48" s="74"/>
      <c r="AD48" s="74"/>
      <c r="AE48" s="74"/>
      <c r="AF48" s="74"/>
      <c r="AG48" s="74"/>
      <c r="AH48" s="74"/>
      <c r="AI48" s="74"/>
      <c r="AJ48" s="74"/>
      <c r="AK48" s="74"/>
      <c r="AL48" s="74"/>
      <c r="AM48" s="74"/>
      <c r="AN48" s="74"/>
      <c r="AO48" s="74"/>
      <c r="AP48" s="74"/>
      <c r="AQ48" s="74"/>
      <c r="AR48" s="72"/>
      <c r="AS48" s="94"/>
      <c r="AT48" s="55"/>
      <c r="AU48" s="47"/>
      <c r="AV48" s="47"/>
      <c r="AW48" s="47"/>
      <c r="AX48" s="47"/>
      <c r="AY48" s="47"/>
      <c r="AZ48" s="47"/>
      <c r="BA48" s="47"/>
      <c r="BB48" s="47"/>
      <c r="BC48" s="47"/>
      <c r="BD48" s="95"/>
    </row>
    <row r="49" s="1" customFormat="1" ht="29.28" customHeight="1">
      <c r="B49" s="46"/>
      <c r="C49" s="96" t="s">
        <v>58</v>
      </c>
      <c r="D49" s="97"/>
      <c r="E49" s="97"/>
      <c r="F49" s="97"/>
      <c r="G49" s="97"/>
      <c r="H49" s="98"/>
      <c r="I49" s="99" t="s">
        <v>59</v>
      </c>
      <c r="J49" s="97"/>
      <c r="K49" s="97"/>
      <c r="L49" s="97"/>
      <c r="M49" s="97"/>
      <c r="N49" s="97"/>
      <c r="O49" s="97"/>
      <c r="P49" s="97"/>
      <c r="Q49" s="97"/>
      <c r="R49" s="97"/>
      <c r="S49" s="97"/>
      <c r="T49" s="97"/>
      <c r="U49" s="97"/>
      <c r="V49" s="97"/>
      <c r="W49" s="97"/>
      <c r="X49" s="97"/>
      <c r="Y49" s="97"/>
      <c r="Z49" s="97"/>
      <c r="AA49" s="97"/>
      <c r="AB49" s="97"/>
      <c r="AC49" s="97"/>
      <c r="AD49" s="97"/>
      <c r="AE49" s="97"/>
      <c r="AF49" s="97"/>
      <c r="AG49" s="100" t="s">
        <v>60</v>
      </c>
      <c r="AH49" s="97"/>
      <c r="AI49" s="97"/>
      <c r="AJ49" s="97"/>
      <c r="AK49" s="97"/>
      <c r="AL49" s="97"/>
      <c r="AM49" s="97"/>
      <c r="AN49" s="99" t="s">
        <v>61</v>
      </c>
      <c r="AO49" s="97"/>
      <c r="AP49" s="97"/>
      <c r="AQ49" s="101" t="s">
        <v>62</v>
      </c>
      <c r="AR49" s="72"/>
      <c r="AS49" s="102" t="s">
        <v>63</v>
      </c>
      <c r="AT49" s="103" t="s">
        <v>64</v>
      </c>
      <c r="AU49" s="103" t="s">
        <v>65</v>
      </c>
      <c r="AV49" s="103" t="s">
        <v>66</v>
      </c>
      <c r="AW49" s="103" t="s">
        <v>67</v>
      </c>
      <c r="AX49" s="103" t="s">
        <v>68</v>
      </c>
      <c r="AY49" s="103" t="s">
        <v>69</v>
      </c>
      <c r="AZ49" s="103" t="s">
        <v>70</v>
      </c>
      <c r="BA49" s="103" t="s">
        <v>71</v>
      </c>
      <c r="BB49" s="103" t="s">
        <v>72</v>
      </c>
      <c r="BC49" s="103" t="s">
        <v>73</v>
      </c>
      <c r="BD49" s="104" t="s">
        <v>74</v>
      </c>
    </row>
    <row r="50" s="1" customFormat="1" ht="10.8" customHeight="1">
      <c r="B50" s="46"/>
      <c r="C50" s="74"/>
      <c r="D50" s="74"/>
      <c r="E50" s="74"/>
      <c r="F50" s="74"/>
      <c r="G50" s="74"/>
      <c r="H50" s="74"/>
      <c r="I50" s="74"/>
      <c r="J50" s="74"/>
      <c r="K50" s="74"/>
      <c r="L50" s="74"/>
      <c r="M50" s="74"/>
      <c r="N50" s="74"/>
      <c r="O50" s="74"/>
      <c r="P50" s="74"/>
      <c r="Q50" s="74"/>
      <c r="R50" s="74"/>
      <c r="S50" s="74"/>
      <c r="T50" s="74"/>
      <c r="U50" s="74"/>
      <c r="V50" s="74"/>
      <c r="W50" s="74"/>
      <c r="X50" s="74"/>
      <c r="Y50" s="74"/>
      <c r="Z50" s="74"/>
      <c r="AA50" s="74"/>
      <c r="AB50" s="74"/>
      <c r="AC50" s="74"/>
      <c r="AD50" s="74"/>
      <c r="AE50" s="74"/>
      <c r="AF50" s="74"/>
      <c r="AG50" s="74"/>
      <c r="AH50" s="74"/>
      <c r="AI50" s="74"/>
      <c r="AJ50" s="74"/>
      <c r="AK50" s="74"/>
      <c r="AL50" s="74"/>
      <c r="AM50" s="74"/>
      <c r="AN50" s="74"/>
      <c r="AO50" s="74"/>
      <c r="AP50" s="74"/>
      <c r="AQ50" s="74"/>
      <c r="AR50" s="72"/>
      <c r="AS50" s="105"/>
      <c r="AT50" s="106"/>
      <c r="AU50" s="106"/>
      <c r="AV50" s="106"/>
      <c r="AW50" s="106"/>
      <c r="AX50" s="106"/>
      <c r="AY50" s="106"/>
      <c r="AZ50" s="106"/>
      <c r="BA50" s="106"/>
      <c r="BB50" s="106"/>
      <c r="BC50" s="106"/>
      <c r="BD50" s="107"/>
    </row>
    <row r="51" s="4" customFormat="1" ht="32.4" customHeight="1">
      <c r="B51" s="79"/>
      <c r="C51" s="108" t="s">
        <v>75</v>
      </c>
      <c r="D51" s="109"/>
      <c r="E51" s="109"/>
      <c r="F51" s="109"/>
      <c r="G51" s="109"/>
      <c r="H51" s="109"/>
      <c r="I51" s="109"/>
      <c r="J51" s="109"/>
      <c r="K51" s="109"/>
      <c r="L51" s="109"/>
      <c r="M51" s="109"/>
      <c r="N51" s="109"/>
      <c r="O51" s="109"/>
      <c r="P51" s="109"/>
      <c r="Q51" s="109"/>
      <c r="R51" s="109"/>
      <c r="S51" s="109"/>
      <c r="T51" s="109"/>
      <c r="U51" s="109"/>
      <c r="V51" s="109"/>
      <c r="W51" s="109"/>
      <c r="X51" s="109"/>
      <c r="Y51" s="109"/>
      <c r="Z51" s="109"/>
      <c r="AA51" s="109"/>
      <c r="AB51" s="109"/>
      <c r="AC51" s="109"/>
      <c r="AD51" s="109"/>
      <c r="AE51" s="109"/>
      <c r="AF51" s="109"/>
      <c r="AG51" s="110">
        <f>ROUND(AG52+AG56+AG63+AG67+AG74+AG76+AG78+AG88+AG92+AG95+AG102+AG106+AG110+AG117+AG121+AG125+AG132+AG140+AG147+AG151+AG158+AG162+AG167+AG173+AG181+AG189+AG197+AG205+AG207+AG209+AG215+AG217+AG219,2)</f>
        <v>0</v>
      </c>
      <c r="AH51" s="110"/>
      <c r="AI51" s="110"/>
      <c r="AJ51" s="110"/>
      <c r="AK51" s="110"/>
      <c r="AL51" s="110"/>
      <c r="AM51" s="110"/>
      <c r="AN51" s="111">
        <f>SUM(AG51,AT51)</f>
        <v>0</v>
      </c>
      <c r="AO51" s="111"/>
      <c r="AP51" s="111"/>
      <c r="AQ51" s="112" t="s">
        <v>22</v>
      </c>
      <c r="AR51" s="83"/>
      <c r="AS51" s="113">
        <f>ROUND(AS52+AS56+AS63+AS67+AS74+AS76+AS78+AS88+AS92+AS95+AS102+AS106+AS110+AS117+AS121+AS125+AS132+AS140+AS147+AS151+AS158+AS162+AS167+AS173+AS181+AS189+AS197+AS205+AS207+AS209+AS215+AS217+AS219,2)</f>
        <v>0</v>
      </c>
      <c r="AT51" s="114">
        <f>ROUND(SUM(AV51:AW51),2)</f>
        <v>0</v>
      </c>
      <c r="AU51" s="115">
        <f>ROUND(AU52+AU56+AU63+AU67+AU74+AU76+AU78+AU88+AU92+AU95+AU102+AU106+AU110+AU117+AU121+AU125+AU132+AU140+AU147+AU151+AU158+AU162+AU167+AU173+AU181+AU189+AU197+AU205+AU207+AU209+AU215+AU217+AU219,5)</f>
        <v>0</v>
      </c>
      <c r="AV51" s="114">
        <f>ROUND(AZ51*L26,2)</f>
        <v>0</v>
      </c>
      <c r="AW51" s="114">
        <f>ROUND(BA51*L27,2)</f>
        <v>0</v>
      </c>
      <c r="AX51" s="114">
        <f>ROUND(BB51*L26,2)</f>
        <v>0</v>
      </c>
      <c r="AY51" s="114">
        <f>ROUND(BC51*L27,2)</f>
        <v>0</v>
      </c>
      <c r="AZ51" s="114">
        <f>ROUND(AZ52+AZ56+AZ63+AZ67+AZ74+AZ76+AZ78+AZ88+AZ92+AZ95+AZ102+AZ106+AZ110+AZ117+AZ121+AZ125+AZ132+AZ140+AZ147+AZ151+AZ158+AZ162+AZ167+AZ173+AZ181+AZ189+AZ197+AZ205+AZ207+AZ209+AZ215+AZ217+AZ219,2)</f>
        <v>0</v>
      </c>
      <c r="BA51" s="114">
        <f>ROUND(BA52+BA56+BA63+BA67+BA74+BA76+BA78+BA88+BA92+BA95+BA102+BA106+BA110+BA117+BA121+BA125+BA132+BA140+BA147+BA151+BA158+BA162+BA167+BA173+BA181+BA189+BA197+BA205+BA207+BA209+BA215+BA217+BA219,2)</f>
        <v>0</v>
      </c>
      <c r="BB51" s="114">
        <f>ROUND(BB52+BB56+BB63+BB67+BB74+BB76+BB78+BB88+BB92+BB95+BB102+BB106+BB110+BB117+BB121+BB125+BB132+BB140+BB147+BB151+BB158+BB162+BB167+BB173+BB181+BB189+BB197+BB205+BB207+BB209+BB215+BB217+BB219,2)</f>
        <v>0</v>
      </c>
      <c r="BC51" s="114">
        <f>ROUND(BC52+BC56+BC63+BC67+BC74+BC76+BC78+BC88+BC92+BC95+BC102+BC106+BC110+BC117+BC121+BC125+BC132+BC140+BC147+BC151+BC158+BC162+BC167+BC173+BC181+BC189+BC197+BC205+BC207+BC209+BC215+BC217+BC219,2)</f>
        <v>0</v>
      </c>
      <c r="BD51" s="116">
        <f>ROUND(BD52+BD56+BD63+BD67+BD74+BD76+BD78+BD88+BD92+BD95+BD102+BD106+BD110+BD117+BD121+BD125+BD132+BD140+BD147+BD151+BD158+BD162+BD167+BD173+BD181+BD189+BD197+BD205+BD207+BD209+BD215+BD217+BD219,2)</f>
        <v>0</v>
      </c>
      <c r="BS51" s="117" t="s">
        <v>76</v>
      </c>
      <c r="BT51" s="117" t="s">
        <v>77</v>
      </c>
      <c r="BU51" s="118" t="s">
        <v>78</v>
      </c>
      <c r="BV51" s="117" t="s">
        <v>79</v>
      </c>
      <c r="BW51" s="117" t="s">
        <v>7</v>
      </c>
      <c r="BX51" s="117" t="s">
        <v>80</v>
      </c>
      <c r="CL51" s="117" t="s">
        <v>22</v>
      </c>
    </row>
    <row r="52" s="5" customFormat="1" ht="16.5" customHeight="1">
      <c r="B52" s="119"/>
      <c r="C52" s="120"/>
      <c r="D52" s="121" t="s">
        <v>81</v>
      </c>
      <c r="E52" s="121"/>
      <c r="F52" s="121"/>
      <c r="G52" s="121"/>
      <c r="H52" s="121"/>
      <c r="I52" s="122"/>
      <c r="J52" s="121" t="s">
        <v>82</v>
      </c>
      <c r="K52" s="121"/>
      <c r="L52" s="121"/>
      <c r="M52" s="121"/>
      <c r="N52" s="121"/>
      <c r="O52" s="121"/>
      <c r="P52" s="121"/>
      <c r="Q52" s="121"/>
      <c r="R52" s="121"/>
      <c r="S52" s="121"/>
      <c r="T52" s="121"/>
      <c r="U52" s="121"/>
      <c r="V52" s="121"/>
      <c r="W52" s="121"/>
      <c r="X52" s="121"/>
      <c r="Y52" s="121"/>
      <c r="Z52" s="121"/>
      <c r="AA52" s="121"/>
      <c r="AB52" s="121"/>
      <c r="AC52" s="121"/>
      <c r="AD52" s="121"/>
      <c r="AE52" s="121"/>
      <c r="AF52" s="121"/>
      <c r="AG52" s="123">
        <f>ROUND(AG53,2)</f>
        <v>0</v>
      </c>
      <c r="AH52" s="122"/>
      <c r="AI52" s="122"/>
      <c r="AJ52" s="122"/>
      <c r="AK52" s="122"/>
      <c r="AL52" s="122"/>
      <c r="AM52" s="122"/>
      <c r="AN52" s="124">
        <f>SUM(AG52,AT52)</f>
        <v>0</v>
      </c>
      <c r="AO52" s="122"/>
      <c r="AP52" s="122"/>
      <c r="AQ52" s="125" t="s">
        <v>83</v>
      </c>
      <c r="AR52" s="126"/>
      <c r="AS52" s="127">
        <f>ROUND(AS53,2)</f>
        <v>0</v>
      </c>
      <c r="AT52" s="128">
        <f>ROUND(SUM(AV52:AW52),2)</f>
        <v>0</v>
      </c>
      <c r="AU52" s="129">
        <f>ROUND(AU53,5)</f>
        <v>0</v>
      </c>
      <c r="AV52" s="128">
        <f>ROUND(AZ52*L26,2)</f>
        <v>0</v>
      </c>
      <c r="AW52" s="128">
        <f>ROUND(BA52*L27,2)</f>
        <v>0</v>
      </c>
      <c r="AX52" s="128">
        <f>ROUND(BB52*L26,2)</f>
        <v>0</v>
      </c>
      <c r="AY52" s="128">
        <f>ROUND(BC52*L27,2)</f>
        <v>0</v>
      </c>
      <c r="AZ52" s="128">
        <f>ROUND(AZ53,2)</f>
        <v>0</v>
      </c>
      <c r="BA52" s="128">
        <f>ROUND(BA53,2)</f>
        <v>0</v>
      </c>
      <c r="BB52" s="128">
        <f>ROUND(BB53,2)</f>
        <v>0</v>
      </c>
      <c r="BC52" s="128">
        <f>ROUND(BC53,2)</f>
        <v>0</v>
      </c>
      <c r="BD52" s="130">
        <f>ROUND(BD53,2)</f>
        <v>0</v>
      </c>
      <c r="BS52" s="131" t="s">
        <v>76</v>
      </c>
      <c r="BT52" s="131" t="s">
        <v>24</v>
      </c>
      <c r="BU52" s="131" t="s">
        <v>78</v>
      </c>
      <c r="BV52" s="131" t="s">
        <v>79</v>
      </c>
      <c r="BW52" s="131" t="s">
        <v>84</v>
      </c>
      <c r="BX52" s="131" t="s">
        <v>7</v>
      </c>
      <c r="CL52" s="131" t="s">
        <v>22</v>
      </c>
      <c r="CM52" s="131" t="s">
        <v>85</v>
      </c>
    </row>
    <row r="53" s="6" customFormat="1" ht="16.5" customHeight="1">
      <c r="B53" s="132"/>
      <c r="C53" s="133"/>
      <c r="D53" s="133"/>
      <c r="E53" s="134" t="s">
        <v>86</v>
      </c>
      <c r="F53" s="134"/>
      <c r="G53" s="134"/>
      <c r="H53" s="134"/>
      <c r="I53" s="134"/>
      <c r="J53" s="133"/>
      <c r="K53" s="134" t="s">
        <v>87</v>
      </c>
      <c r="L53" s="134"/>
      <c r="M53" s="134"/>
      <c r="N53" s="134"/>
      <c r="O53" s="134"/>
      <c r="P53" s="134"/>
      <c r="Q53" s="134"/>
      <c r="R53" s="134"/>
      <c r="S53" s="134"/>
      <c r="T53" s="134"/>
      <c r="U53" s="134"/>
      <c r="V53" s="134"/>
      <c r="W53" s="134"/>
      <c r="X53" s="134"/>
      <c r="Y53" s="134"/>
      <c r="Z53" s="134"/>
      <c r="AA53" s="134"/>
      <c r="AB53" s="134"/>
      <c r="AC53" s="134"/>
      <c r="AD53" s="134"/>
      <c r="AE53" s="134"/>
      <c r="AF53" s="134"/>
      <c r="AG53" s="135">
        <f>ROUND(SUM(AG54:AG55),2)</f>
        <v>0</v>
      </c>
      <c r="AH53" s="133"/>
      <c r="AI53" s="133"/>
      <c r="AJ53" s="133"/>
      <c r="AK53" s="133"/>
      <c r="AL53" s="133"/>
      <c r="AM53" s="133"/>
      <c r="AN53" s="136">
        <f>SUM(AG53,AT53)</f>
        <v>0</v>
      </c>
      <c r="AO53" s="133"/>
      <c r="AP53" s="133"/>
      <c r="AQ53" s="137" t="s">
        <v>88</v>
      </c>
      <c r="AR53" s="138"/>
      <c r="AS53" s="139">
        <f>ROUND(SUM(AS54:AS55),2)</f>
        <v>0</v>
      </c>
      <c r="AT53" s="140">
        <f>ROUND(SUM(AV53:AW53),2)</f>
        <v>0</v>
      </c>
      <c r="AU53" s="141">
        <f>ROUND(SUM(AU54:AU55),5)</f>
        <v>0</v>
      </c>
      <c r="AV53" s="140">
        <f>ROUND(AZ53*L26,2)</f>
        <v>0</v>
      </c>
      <c r="AW53" s="140">
        <f>ROUND(BA53*L27,2)</f>
        <v>0</v>
      </c>
      <c r="AX53" s="140">
        <f>ROUND(BB53*L26,2)</f>
        <v>0</v>
      </c>
      <c r="AY53" s="140">
        <f>ROUND(BC53*L27,2)</f>
        <v>0</v>
      </c>
      <c r="AZ53" s="140">
        <f>ROUND(SUM(AZ54:AZ55),2)</f>
        <v>0</v>
      </c>
      <c r="BA53" s="140">
        <f>ROUND(SUM(BA54:BA55),2)</f>
        <v>0</v>
      </c>
      <c r="BB53" s="140">
        <f>ROUND(SUM(BB54:BB55),2)</f>
        <v>0</v>
      </c>
      <c r="BC53" s="140">
        <f>ROUND(SUM(BC54:BC55),2)</f>
        <v>0</v>
      </c>
      <c r="BD53" s="142">
        <f>ROUND(SUM(BD54:BD55),2)</f>
        <v>0</v>
      </c>
      <c r="BS53" s="143" t="s">
        <v>76</v>
      </c>
      <c r="BT53" s="143" t="s">
        <v>85</v>
      </c>
      <c r="BU53" s="143" t="s">
        <v>78</v>
      </c>
      <c r="BV53" s="143" t="s">
        <v>79</v>
      </c>
      <c r="BW53" s="143" t="s">
        <v>89</v>
      </c>
      <c r="BX53" s="143" t="s">
        <v>84</v>
      </c>
      <c r="CL53" s="143" t="s">
        <v>22</v>
      </c>
    </row>
    <row r="54" s="6" customFormat="1" ht="28.5" customHeight="1">
      <c r="A54" s="144" t="s">
        <v>90</v>
      </c>
      <c r="B54" s="132"/>
      <c r="C54" s="133"/>
      <c r="D54" s="133"/>
      <c r="E54" s="133"/>
      <c r="F54" s="134" t="s">
        <v>91</v>
      </c>
      <c r="G54" s="134"/>
      <c r="H54" s="134"/>
      <c r="I54" s="134"/>
      <c r="J54" s="134"/>
      <c r="K54" s="133"/>
      <c r="L54" s="134" t="s">
        <v>92</v>
      </c>
      <c r="M54" s="134"/>
      <c r="N54" s="134"/>
      <c r="O54" s="134"/>
      <c r="P54" s="134"/>
      <c r="Q54" s="134"/>
      <c r="R54" s="134"/>
      <c r="S54" s="134"/>
      <c r="T54" s="134"/>
      <c r="U54" s="134"/>
      <c r="V54" s="134"/>
      <c r="W54" s="134"/>
      <c r="X54" s="134"/>
      <c r="Y54" s="134"/>
      <c r="Z54" s="134"/>
      <c r="AA54" s="134"/>
      <c r="AB54" s="134"/>
      <c r="AC54" s="134"/>
      <c r="AD54" s="134"/>
      <c r="AE54" s="134"/>
      <c r="AF54" s="134"/>
      <c r="AG54" s="136">
        <f>'SO 01-03-01 - Zábradlí Cítov'!J31</f>
        <v>0</v>
      </c>
      <c r="AH54" s="133"/>
      <c r="AI54" s="133"/>
      <c r="AJ54" s="133"/>
      <c r="AK54" s="133"/>
      <c r="AL54" s="133"/>
      <c r="AM54" s="133"/>
      <c r="AN54" s="136">
        <f>SUM(AG54,AT54)</f>
        <v>0</v>
      </c>
      <c r="AO54" s="133"/>
      <c r="AP54" s="133"/>
      <c r="AQ54" s="137" t="s">
        <v>88</v>
      </c>
      <c r="AR54" s="138"/>
      <c r="AS54" s="139">
        <v>0</v>
      </c>
      <c r="AT54" s="140">
        <f>ROUND(SUM(AV54:AW54),2)</f>
        <v>0</v>
      </c>
      <c r="AU54" s="141">
        <f>'SO 01-03-01 - Zábradlí Cítov'!P96</f>
        <v>0</v>
      </c>
      <c r="AV54" s="140">
        <f>'SO 01-03-01 - Zábradlí Cítov'!J34</f>
        <v>0</v>
      </c>
      <c r="AW54" s="140">
        <f>'SO 01-03-01 - Zábradlí Cítov'!J35</f>
        <v>0</v>
      </c>
      <c r="AX54" s="140">
        <f>'SO 01-03-01 - Zábradlí Cítov'!J36</f>
        <v>0</v>
      </c>
      <c r="AY54" s="140">
        <f>'SO 01-03-01 - Zábradlí Cítov'!J37</f>
        <v>0</v>
      </c>
      <c r="AZ54" s="140">
        <f>'SO 01-03-01 - Zábradlí Cítov'!F34</f>
        <v>0</v>
      </c>
      <c r="BA54" s="140">
        <f>'SO 01-03-01 - Zábradlí Cítov'!F35</f>
        <v>0</v>
      </c>
      <c r="BB54" s="140">
        <f>'SO 01-03-01 - Zábradlí Cítov'!F36</f>
        <v>0</v>
      </c>
      <c r="BC54" s="140">
        <f>'SO 01-03-01 - Zábradlí Cítov'!F37</f>
        <v>0</v>
      </c>
      <c r="BD54" s="142">
        <f>'SO 01-03-01 - Zábradlí Cítov'!F38</f>
        <v>0</v>
      </c>
      <c r="BT54" s="143" t="s">
        <v>93</v>
      </c>
      <c r="BV54" s="143" t="s">
        <v>79</v>
      </c>
      <c r="BW54" s="143" t="s">
        <v>94</v>
      </c>
      <c r="BX54" s="143" t="s">
        <v>89</v>
      </c>
      <c r="CL54" s="143" t="s">
        <v>22</v>
      </c>
    </row>
    <row r="55" s="6" customFormat="1" ht="28.5" customHeight="1">
      <c r="A55" s="144" t="s">
        <v>90</v>
      </c>
      <c r="B55" s="132"/>
      <c r="C55" s="133"/>
      <c r="D55" s="133"/>
      <c r="E55" s="133"/>
      <c r="F55" s="134" t="s">
        <v>95</v>
      </c>
      <c r="G55" s="134"/>
      <c r="H55" s="134"/>
      <c r="I55" s="134"/>
      <c r="J55" s="134"/>
      <c r="K55" s="133"/>
      <c r="L55" s="134" t="s">
        <v>96</v>
      </c>
      <c r="M55" s="134"/>
      <c r="N55" s="134"/>
      <c r="O55" s="134"/>
      <c r="P55" s="134"/>
      <c r="Q55" s="134"/>
      <c r="R55" s="134"/>
      <c r="S55" s="134"/>
      <c r="T55" s="134"/>
      <c r="U55" s="134"/>
      <c r="V55" s="134"/>
      <c r="W55" s="134"/>
      <c r="X55" s="134"/>
      <c r="Y55" s="134"/>
      <c r="Z55" s="134"/>
      <c r="AA55" s="134"/>
      <c r="AB55" s="134"/>
      <c r="AC55" s="134"/>
      <c r="AD55" s="134"/>
      <c r="AE55" s="134"/>
      <c r="AF55" s="134"/>
      <c r="AG55" s="136">
        <f>'SO-01-03-02 - VRN'!J31</f>
        <v>0</v>
      </c>
      <c r="AH55" s="133"/>
      <c r="AI55" s="133"/>
      <c r="AJ55" s="133"/>
      <c r="AK55" s="133"/>
      <c r="AL55" s="133"/>
      <c r="AM55" s="133"/>
      <c r="AN55" s="136">
        <f>SUM(AG55,AT55)</f>
        <v>0</v>
      </c>
      <c r="AO55" s="133"/>
      <c r="AP55" s="133"/>
      <c r="AQ55" s="137" t="s">
        <v>88</v>
      </c>
      <c r="AR55" s="138"/>
      <c r="AS55" s="139">
        <v>0</v>
      </c>
      <c r="AT55" s="140">
        <f>ROUND(SUM(AV55:AW55),2)</f>
        <v>0</v>
      </c>
      <c r="AU55" s="141">
        <f>'SO-01-03-02 - VRN'!P89</f>
        <v>0</v>
      </c>
      <c r="AV55" s="140">
        <f>'SO-01-03-02 - VRN'!J34</f>
        <v>0</v>
      </c>
      <c r="AW55" s="140">
        <f>'SO-01-03-02 - VRN'!J35</f>
        <v>0</v>
      </c>
      <c r="AX55" s="140">
        <f>'SO-01-03-02 - VRN'!J36</f>
        <v>0</v>
      </c>
      <c r="AY55" s="140">
        <f>'SO-01-03-02 - VRN'!J37</f>
        <v>0</v>
      </c>
      <c r="AZ55" s="140">
        <f>'SO-01-03-02 - VRN'!F34</f>
        <v>0</v>
      </c>
      <c r="BA55" s="140">
        <f>'SO-01-03-02 - VRN'!F35</f>
        <v>0</v>
      </c>
      <c r="BB55" s="140">
        <f>'SO-01-03-02 - VRN'!F36</f>
        <v>0</v>
      </c>
      <c r="BC55" s="140">
        <f>'SO-01-03-02 - VRN'!F37</f>
        <v>0</v>
      </c>
      <c r="BD55" s="142">
        <f>'SO-01-03-02 - VRN'!F38</f>
        <v>0</v>
      </c>
      <c r="BT55" s="143" t="s">
        <v>93</v>
      </c>
      <c r="BV55" s="143" t="s">
        <v>79</v>
      </c>
      <c r="BW55" s="143" t="s">
        <v>97</v>
      </c>
      <c r="BX55" s="143" t="s">
        <v>89</v>
      </c>
      <c r="CL55" s="143" t="s">
        <v>22</v>
      </c>
    </row>
    <row r="56" s="5" customFormat="1" ht="16.5" customHeight="1">
      <c r="B56" s="119"/>
      <c r="C56" s="120"/>
      <c r="D56" s="121" t="s">
        <v>98</v>
      </c>
      <c r="E56" s="121"/>
      <c r="F56" s="121"/>
      <c r="G56" s="121"/>
      <c r="H56" s="121"/>
      <c r="I56" s="122"/>
      <c r="J56" s="121" t="s">
        <v>99</v>
      </c>
      <c r="K56" s="121"/>
      <c r="L56" s="121"/>
      <c r="M56" s="121"/>
      <c r="N56" s="121"/>
      <c r="O56" s="121"/>
      <c r="P56" s="121"/>
      <c r="Q56" s="121"/>
      <c r="R56" s="121"/>
      <c r="S56" s="121"/>
      <c r="T56" s="121"/>
      <c r="U56" s="121"/>
      <c r="V56" s="121"/>
      <c r="W56" s="121"/>
      <c r="X56" s="121"/>
      <c r="Y56" s="121"/>
      <c r="Z56" s="121"/>
      <c r="AA56" s="121"/>
      <c r="AB56" s="121"/>
      <c r="AC56" s="121"/>
      <c r="AD56" s="121"/>
      <c r="AE56" s="121"/>
      <c r="AF56" s="121"/>
      <c r="AG56" s="123">
        <f>ROUND(AG57+AG60,2)</f>
        <v>0</v>
      </c>
      <c r="AH56" s="122"/>
      <c r="AI56" s="122"/>
      <c r="AJ56" s="122"/>
      <c r="AK56" s="122"/>
      <c r="AL56" s="122"/>
      <c r="AM56" s="122"/>
      <c r="AN56" s="124">
        <f>SUM(AG56,AT56)</f>
        <v>0</v>
      </c>
      <c r="AO56" s="122"/>
      <c r="AP56" s="122"/>
      <c r="AQ56" s="125" t="s">
        <v>83</v>
      </c>
      <c r="AR56" s="126"/>
      <c r="AS56" s="127">
        <f>ROUND(AS57+AS60,2)</f>
        <v>0</v>
      </c>
      <c r="AT56" s="128">
        <f>ROUND(SUM(AV56:AW56),2)</f>
        <v>0</v>
      </c>
      <c r="AU56" s="129">
        <f>ROUND(AU57+AU60,5)</f>
        <v>0</v>
      </c>
      <c r="AV56" s="128">
        <f>ROUND(AZ56*L26,2)</f>
        <v>0</v>
      </c>
      <c r="AW56" s="128">
        <f>ROUND(BA56*L27,2)</f>
        <v>0</v>
      </c>
      <c r="AX56" s="128">
        <f>ROUND(BB56*L26,2)</f>
        <v>0</v>
      </c>
      <c r="AY56" s="128">
        <f>ROUND(BC56*L27,2)</f>
        <v>0</v>
      </c>
      <c r="AZ56" s="128">
        <f>ROUND(AZ57+AZ60,2)</f>
        <v>0</v>
      </c>
      <c r="BA56" s="128">
        <f>ROUND(BA57+BA60,2)</f>
        <v>0</v>
      </c>
      <c r="BB56" s="128">
        <f>ROUND(BB57+BB60,2)</f>
        <v>0</v>
      </c>
      <c r="BC56" s="128">
        <f>ROUND(BC57+BC60,2)</f>
        <v>0</v>
      </c>
      <c r="BD56" s="130">
        <f>ROUND(BD57+BD60,2)</f>
        <v>0</v>
      </c>
      <c r="BS56" s="131" t="s">
        <v>76</v>
      </c>
      <c r="BT56" s="131" t="s">
        <v>24</v>
      </c>
      <c r="BU56" s="131" t="s">
        <v>78</v>
      </c>
      <c r="BV56" s="131" t="s">
        <v>79</v>
      </c>
      <c r="BW56" s="131" t="s">
        <v>100</v>
      </c>
      <c r="BX56" s="131" t="s">
        <v>7</v>
      </c>
      <c r="CL56" s="131" t="s">
        <v>22</v>
      </c>
      <c r="CM56" s="131" t="s">
        <v>85</v>
      </c>
    </row>
    <row r="57" s="6" customFormat="1" ht="16.5" customHeight="1">
      <c r="B57" s="132"/>
      <c r="C57" s="133"/>
      <c r="D57" s="133"/>
      <c r="E57" s="134" t="s">
        <v>101</v>
      </c>
      <c r="F57" s="134"/>
      <c r="G57" s="134"/>
      <c r="H57" s="134"/>
      <c r="I57" s="134"/>
      <c r="J57" s="133"/>
      <c r="K57" s="134" t="s">
        <v>102</v>
      </c>
      <c r="L57" s="134"/>
      <c r="M57" s="134"/>
      <c r="N57" s="134"/>
      <c r="O57" s="134"/>
      <c r="P57" s="134"/>
      <c r="Q57" s="134"/>
      <c r="R57" s="134"/>
      <c r="S57" s="134"/>
      <c r="T57" s="134"/>
      <c r="U57" s="134"/>
      <c r="V57" s="134"/>
      <c r="W57" s="134"/>
      <c r="X57" s="134"/>
      <c r="Y57" s="134"/>
      <c r="Z57" s="134"/>
      <c r="AA57" s="134"/>
      <c r="AB57" s="134"/>
      <c r="AC57" s="134"/>
      <c r="AD57" s="134"/>
      <c r="AE57" s="134"/>
      <c r="AF57" s="134"/>
      <c r="AG57" s="135">
        <f>ROUND(SUM(AG58:AG59),2)</f>
        <v>0</v>
      </c>
      <c r="AH57" s="133"/>
      <c r="AI57" s="133"/>
      <c r="AJ57" s="133"/>
      <c r="AK57" s="133"/>
      <c r="AL57" s="133"/>
      <c r="AM57" s="133"/>
      <c r="AN57" s="136">
        <f>SUM(AG57,AT57)</f>
        <v>0</v>
      </c>
      <c r="AO57" s="133"/>
      <c r="AP57" s="133"/>
      <c r="AQ57" s="137" t="s">
        <v>88</v>
      </c>
      <c r="AR57" s="138"/>
      <c r="AS57" s="139">
        <f>ROUND(SUM(AS58:AS59),2)</f>
        <v>0</v>
      </c>
      <c r="AT57" s="140">
        <f>ROUND(SUM(AV57:AW57),2)</f>
        <v>0</v>
      </c>
      <c r="AU57" s="141">
        <f>ROUND(SUM(AU58:AU59),5)</f>
        <v>0</v>
      </c>
      <c r="AV57" s="140">
        <f>ROUND(AZ57*L26,2)</f>
        <v>0</v>
      </c>
      <c r="AW57" s="140">
        <f>ROUND(BA57*L27,2)</f>
        <v>0</v>
      </c>
      <c r="AX57" s="140">
        <f>ROUND(BB57*L26,2)</f>
        <v>0</v>
      </c>
      <c r="AY57" s="140">
        <f>ROUND(BC57*L27,2)</f>
        <v>0</v>
      </c>
      <c r="AZ57" s="140">
        <f>ROUND(SUM(AZ58:AZ59),2)</f>
        <v>0</v>
      </c>
      <c r="BA57" s="140">
        <f>ROUND(SUM(BA58:BA59),2)</f>
        <v>0</v>
      </c>
      <c r="BB57" s="140">
        <f>ROUND(SUM(BB58:BB59),2)</f>
        <v>0</v>
      </c>
      <c r="BC57" s="140">
        <f>ROUND(SUM(BC58:BC59),2)</f>
        <v>0</v>
      </c>
      <c r="BD57" s="142">
        <f>ROUND(SUM(BD58:BD59),2)</f>
        <v>0</v>
      </c>
      <c r="BS57" s="143" t="s">
        <v>76</v>
      </c>
      <c r="BT57" s="143" t="s">
        <v>85</v>
      </c>
      <c r="BU57" s="143" t="s">
        <v>78</v>
      </c>
      <c r="BV57" s="143" t="s">
        <v>79</v>
      </c>
      <c r="BW57" s="143" t="s">
        <v>103</v>
      </c>
      <c r="BX57" s="143" t="s">
        <v>100</v>
      </c>
      <c r="CL57" s="143" t="s">
        <v>22</v>
      </c>
    </row>
    <row r="58" s="6" customFormat="1" ht="28.5" customHeight="1">
      <c r="A58" s="144" t="s">
        <v>90</v>
      </c>
      <c r="B58" s="132"/>
      <c r="C58" s="133"/>
      <c r="D58" s="133"/>
      <c r="E58" s="133"/>
      <c r="F58" s="134" t="s">
        <v>104</v>
      </c>
      <c r="G58" s="134"/>
      <c r="H58" s="134"/>
      <c r="I58" s="134"/>
      <c r="J58" s="134"/>
      <c r="K58" s="133"/>
      <c r="L58" s="134" t="s">
        <v>105</v>
      </c>
      <c r="M58" s="134"/>
      <c r="N58" s="134"/>
      <c r="O58" s="134"/>
      <c r="P58" s="134"/>
      <c r="Q58" s="134"/>
      <c r="R58" s="134"/>
      <c r="S58" s="134"/>
      <c r="T58" s="134"/>
      <c r="U58" s="134"/>
      <c r="V58" s="134"/>
      <c r="W58" s="134"/>
      <c r="X58" s="134"/>
      <c r="Y58" s="134"/>
      <c r="Z58" s="134"/>
      <c r="AA58" s="134"/>
      <c r="AB58" s="134"/>
      <c r="AC58" s="134"/>
      <c r="AD58" s="134"/>
      <c r="AE58" s="134"/>
      <c r="AF58" s="134"/>
      <c r="AG58" s="136">
        <f>'SO-02-04.1 - elektroinsta...'!J31</f>
        <v>0</v>
      </c>
      <c r="AH58" s="133"/>
      <c r="AI58" s="133"/>
      <c r="AJ58" s="133"/>
      <c r="AK58" s="133"/>
      <c r="AL58" s="133"/>
      <c r="AM58" s="133"/>
      <c r="AN58" s="136">
        <f>SUM(AG58,AT58)</f>
        <v>0</v>
      </c>
      <c r="AO58" s="133"/>
      <c r="AP58" s="133"/>
      <c r="AQ58" s="137" t="s">
        <v>88</v>
      </c>
      <c r="AR58" s="138"/>
      <c r="AS58" s="139">
        <v>0</v>
      </c>
      <c r="AT58" s="140">
        <f>ROUND(SUM(AV58:AW58),2)</f>
        <v>0</v>
      </c>
      <c r="AU58" s="141">
        <f>'SO-02-04.1 - elektroinsta...'!P89</f>
        <v>0</v>
      </c>
      <c r="AV58" s="140">
        <f>'SO-02-04.1 - elektroinsta...'!J34</f>
        <v>0</v>
      </c>
      <c r="AW58" s="140">
        <f>'SO-02-04.1 - elektroinsta...'!J35</f>
        <v>0</v>
      </c>
      <c r="AX58" s="140">
        <f>'SO-02-04.1 - elektroinsta...'!J36</f>
        <v>0</v>
      </c>
      <c r="AY58" s="140">
        <f>'SO-02-04.1 - elektroinsta...'!J37</f>
        <v>0</v>
      </c>
      <c r="AZ58" s="140">
        <f>'SO-02-04.1 - elektroinsta...'!F34</f>
        <v>0</v>
      </c>
      <c r="BA58" s="140">
        <f>'SO-02-04.1 - elektroinsta...'!F35</f>
        <v>0</v>
      </c>
      <c r="BB58" s="140">
        <f>'SO-02-04.1 - elektroinsta...'!F36</f>
        <v>0</v>
      </c>
      <c r="BC58" s="140">
        <f>'SO-02-04.1 - elektroinsta...'!F37</f>
        <v>0</v>
      </c>
      <c r="BD58" s="142">
        <f>'SO-02-04.1 - elektroinsta...'!F38</f>
        <v>0</v>
      </c>
      <c r="BT58" s="143" t="s">
        <v>93</v>
      </c>
      <c r="BV58" s="143" t="s">
        <v>79</v>
      </c>
      <c r="BW58" s="143" t="s">
        <v>106</v>
      </c>
      <c r="BX58" s="143" t="s">
        <v>103</v>
      </c>
      <c r="CL58" s="143" t="s">
        <v>22</v>
      </c>
    </row>
    <row r="59" s="6" customFormat="1" ht="28.5" customHeight="1">
      <c r="A59" s="144" t="s">
        <v>90</v>
      </c>
      <c r="B59" s="132"/>
      <c r="C59" s="133"/>
      <c r="D59" s="133"/>
      <c r="E59" s="133"/>
      <c r="F59" s="134" t="s">
        <v>107</v>
      </c>
      <c r="G59" s="134"/>
      <c r="H59" s="134"/>
      <c r="I59" s="134"/>
      <c r="J59" s="134"/>
      <c r="K59" s="133"/>
      <c r="L59" s="134" t="s">
        <v>96</v>
      </c>
      <c r="M59" s="134"/>
      <c r="N59" s="134"/>
      <c r="O59" s="134"/>
      <c r="P59" s="134"/>
      <c r="Q59" s="134"/>
      <c r="R59" s="134"/>
      <c r="S59" s="134"/>
      <c r="T59" s="134"/>
      <c r="U59" s="134"/>
      <c r="V59" s="134"/>
      <c r="W59" s="134"/>
      <c r="X59" s="134"/>
      <c r="Y59" s="134"/>
      <c r="Z59" s="134"/>
      <c r="AA59" s="134"/>
      <c r="AB59" s="134"/>
      <c r="AC59" s="134"/>
      <c r="AD59" s="134"/>
      <c r="AE59" s="134"/>
      <c r="AF59" s="134"/>
      <c r="AG59" s="136">
        <f>'SO-02-04.2 - VRN'!J31</f>
        <v>0</v>
      </c>
      <c r="AH59" s="133"/>
      <c r="AI59" s="133"/>
      <c r="AJ59" s="133"/>
      <c r="AK59" s="133"/>
      <c r="AL59" s="133"/>
      <c r="AM59" s="133"/>
      <c r="AN59" s="136">
        <f>SUM(AG59,AT59)</f>
        <v>0</v>
      </c>
      <c r="AO59" s="133"/>
      <c r="AP59" s="133"/>
      <c r="AQ59" s="137" t="s">
        <v>88</v>
      </c>
      <c r="AR59" s="138"/>
      <c r="AS59" s="139">
        <v>0</v>
      </c>
      <c r="AT59" s="140">
        <f>ROUND(SUM(AV59:AW59),2)</f>
        <v>0</v>
      </c>
      <c r="AU59" s="141">
        <f>'SO-02-04.2 - VRN'!P90</f>
        <v>0</v>
      </c>
      <c r="AV59" s="140">
        <f>'SO-02-04.2 - VRN'!J34</f>
        <v>0</v>
      </c>
      <c r="AW59" s="140">
        <f>'SO-02-04.2 - VRN'!J35</f>
        <v>0</v>
      </c>
      <c r="AX59" s="140">
        <f>'SO-02-04.2 - VRN'!J36</f>
        <v>0</v>
      </c>
      <c r="AY59" s="140">
        <f>'SO-02-04.2 - VRN'!J37</f>
        <v>0</v>
      </c>
      <c r="AZ59" s="140">
        <f>'SO-02-04.2 - VRN'!F34</f>
        <v>0</v>
      </c>
      <c r="BA59" s="140">
        <f>'SO-02-04.2 - VRN'!F35</f>
        <v>0</v>
      </c>
      <c r="BB59" s="140">
        <f>'SO-02-04.2 - VRN'!F36</f>
        <v>0</v>
      </c>
      <c r="BC59" s="140">
        <f>'SO-02-04.2 - VRN'!F37</f>
        <v>0</v>
      </c>
      <c r="BD59" s="142">
        <f>'SO-02-04.2 - VRN'!F38</f>
        <v>0</v>
      </c>
      <c r="BT59" s="143" t="s">
        <v>93</v>
      </c>
      <c r="BV59" s="143" t="s">
        <v>79</v>
      </c>
      <c r="BW59" s="143" t="s">
        <v>108</v>
      </c>
      <c r="BX59" s="143" t="s">
        <v>103</v>
      </c>
      <c r="CL59" s="143" t="s">
        <v>22</v>
      </c>
    </row>
    <row r="60" s="6" customFormat="1" ht="16.5" customHeight="1">
      <c r="B60" s="132"/>
      <c r="C60" s="133"/>
      <c r="D60" s="133"/>
      <c r="E60" s="134" t="s">
        <v>109</v>
      </c>
      <c r="F60" s="134"/>
      <c r="G60" s="134"/>
      <c r="H60" s="134"/>
      <c r="I60" s="134"/>
      <c r="J60" s="133"/>
      <c r="K60" s="134" t="s">
        <v>110</v>
      </c>
      <c r="L60" s="134"/>
      <c r="M60" s="134"/>
      <c r="N60" s="134"/>
      <c r="O60" s="134"/>
      <c r="P60" s="134"/>
      <c r="Q60" s="134"/>
      <c r="R60" s="134"/>
      <c r="S60" s="134"/>
      <c r="T60" s="134"/>
      <c r="U60" s="134"/>
      <c r="V60" s="134"/>
      <c r="W60" s="134"/>
      <c r="X60" s="134"/>
      <c r="Y60" s="134"/>
      <c r="Z60" s="134"/>
      <c r="AA60" s="134"/>
      <c r="AB60" s="134"/>
      <c r="AC60" s="134"/>
      <c r="AD60" s="134"/>
      <c r="AE60" s="134"/>
      <c r="AF60" s="134"/>
      <c r="AG60" s="135">
        <f>ROUND(SUM(AG61:AG62),2)</f>
        <v>0</v>
      </c>
      <c r="AH60" s="133"/>
      <c r="AI60" s="133"/>
      <c r="AJ60" s="133"/>
      <c r="AK60" s="133"/>
      <c r="AL60" s="133"/>
      <c r="AM60" s="133"/>
      <c r="AN60" s="136">
        <f>SUM(AG60,AT60)</f>
        <v>0</v>
      </c>
      <c r="AO60" s="133"/>
      <c r="AP60" s="133"/>
      <c r="AQ60" s="137" t="s">
        <v>88</v>
      </c>
      <c r="AR60" s="138"/>
      <c r="AS60" s="139">
        <f>ROUND(SUM(AS61:AS62),2)</f>
        <v>0</v>
      </c>
      <c r="AT60" s="140">
        <f>ROUND(SUM(AV60:AW60),2)</f>
        <v>0</v>
      </c>
      <c r="AU60" s="141">
        <f>ROUND(SUM(AU61:AU62),5)</f>
        <v>0</v>
      </c>
      <c r="AV60" s="140">
        <f>ROUND(AZ60*L26,2)</f>
        <v>0</v>
      </c>
      <c r="AW60" s="140">
        <f>ROUND(BA60*L27,2)</f>
        <v>0</v>
      </c>
      <c r="AX60" s="140">
        <f>ROUND(BB60*L26,2)</f>
        <v>0</v>
      </c>
      <c r="AY60" s="140">
        <f>ROUND(BC60*L27,2)</f>
        <v>0</v>
      </c>
      <c r="AZ60" s="140">
        <f>ROUND(SUM(AZ61:AZ62),2)</f>
        <v>0</v>
      </c>
      <c r="BA60" s="140">
        <f>ROUND(SUM(BA61:BA62),2)</f>
        <v>0</v>
      </c>
      <c r="BB60" s="140">
        <f>ROUND(SUM(BB61:BB62),2)</f>
        <v>0</v>
      </c>
      <c r="BC60" s="140">
        <f>ROUND(SUM(BC61:BC62),2)</f>
        <v>0</v>
      </c>
      <c r="BD60" s="142">
        <f>ROUND(SUM(BD61:BD62),2)</f>
        <v>0</v>
      </c>
      <c r="BS60" s="143" t="s">
        <v>76</v>
      </c>
      <c r="BT60" s="143" t="s">
        <v>85</v>
      </c>
      <c r="BU60" s="143" t="s">
        <v>78</v>
      </c>
      <c r="BV60" s="143" t="s">
        <v>79</v>
      </c>
      <c r="BW60" s="143" t="s">
        <v>111</v>
      </c>
      <c r="BX60" s="143" t="s">
        <v>100</v>
      </c>
      <c r="CL60" s="143" t="s">
        <v>22</v>
      </c>
    </row>
    <row r="61" s="6" customFormat="1" ht="28.5" customHeight="1">
      <c r="A61" s="144" t="s">
        <v>90</v>
      </c>
      <c r="B61" s="132"/>
      <c r="C61" s="133"/>
      <c r="D61" s="133"/>
      <c r="E61" s="133"/>
      <c r="F61" s="134" t="s">
        <v>112</v>
      </c>
      <c r="G61" s="134"/>
      <c r="H61" s="134"/>
      <c r="I61" s="134"/>
      <c r="J61" s="134"/>
      <c r="K61" s="133"/>
      <c r="L61" s="134" t="s">
        <v>113</v>
      </c>
      <c r="M61" s="134"/>
      <c r="N61" s="134"/>
      <c r="O61" s="134"/>
      <c r="P61" s="134"/>
      <c r="Q61" s="134"/>
      <c r="R61" s="134"/>
      <c r="S61" s="134"/>
      <c r="T61" s="134"/>
      <c r="U61" s="134"/>
      <c r="V61" s="134"/>
      <c r="W61" s="134"/>
      <c r="X61" s="134"/>
      <c r="Y61" s="134"/>
      <c r="Z61" s="134"/>
      <c r="AA61" s="134"/>
      <c r="AB61" s="134"/>
      <c r="AC61" s="134"/>
      <c r="AD61" s="134"/>
      <c r="AE61" s="134"/>
      <c r="AF61" s="134"/>
      <c r="AG61" s="136">
        <f>'SO-02-05,1 - km 458,256- ...'!J31</f>
        <v>0</v>
      </c>
      <c r="AH61" s="133"/>
      <c r="AI61" s="133"/>
      <c r="AJ61" s="133"/>
      <c r="AK61" s="133"/>
      <c r="AL61" s="133"/>
      <c r="AM61" s="133"/>
      <c r="AN61" s="136">
        <f>SUM(AG61,AT61)</f>
        <v>0</v>
      </c>
      <c r="AO61" s="133"/>
      <c r="AP61" s="133"/>
      <c r="AQ61" s="137" t="s">
        <v>88</v>
      </c>
      <c r="AR61" s="138"/>
      <c r="AS61" s="139">
        <v>0</v>
      </c>
      <c r="AT61" s="140">
        <f>ROUND(SUM(AV61:AW61),2)</f>
        <v>0</v>
      </c>
      <c r="AU61" s="141">
        <f>'SO-02-05,1 - km 458,256- ...'!P97</f>
        <v>0</v>
      </c>
      <c r="AV61" s="140">
        <f>'SO-02-05,1 - km 458,256- ...'!J34</f>
        <v>0</v>
      </c>
      <c r="AW61" s="140">
        <f>'SO-02-05,1 - km 458,256- ...'!J35</f>
        <v>0</v>
      </c>
      <c r="AX61" s="140">
        <f>'SO-02-05,1 - km 458,256- ...'!J36</f>
        <v>0</v>
      </c>
      <c r="AY61" s="140">
        <f>'SO-02-05,1 - km 458,256- ...'!J37</f>
        <v>0</v>
      </c>
      <c r="AZ61" s="140">
        <f>'SO-02-05,1 - km 458,256- ...'!F34</f>
        <v>0</v>
      </c>
      <c r="BA61" s="140">
        <f>'SO-02-05,1 - km 458,256- ...'!F35</f>
        <v>0</v>
      </c>
      <c r="BB61" s="140">
        <f>'SO-02-05,1 - km 458,256- ...'!F36</f>
        <v>0</v>
      </c>
      <c r="BC61" s="140">
        <f>'SO-02-05,1 - km 458,256- ...'!F37</f>
        <v>0</v>
      </c>
      <c r="BD61" s="142">
        <f>'SO-02-05,1 - km 458,256- ...'!F38</f>
        <v>0</v>
      </c>
      <c r="BT61" s="143" t="s">
        <v>93</v>
      </c>
      <c r="BV61" s="143" t="s">
        <v>79</v>
      </c>
      <c r="BW61" s="143" t="s">
        <v>114</v>
      </c>
      <c r="BX61" s="143" t="s">
        <v>111</v>
      </c>
      <c r="CL61" s="143" t="s">
        <v>22</v>
      </c>
    </row>
    <row r="62" s="6" customFormat="1" ht="28.5" customHeight="1">
      <c r="A62" s="144" t="s">
        <v>90</v>
      </c>
      <c r="B62" s="132"/>
      <c r="C62" s="133"/>
      <c r="D62" s="133"/>
      <c r="E62" s="133"/>
      <c r="F62" s="134" t="s">
        <v>115</v>
      </c>
      <c r="G62" s="134"/>
      <c r="H62" s="134"/>
      <c r="I62" s="134"/>
      <c r="J62" s="134"/>
      <c r="K62" s="133"/>
      <c r="L62" s="134" t="s">
        <v>116</v>
      </c>
      <c r="M62" s="134"/>
      <c r="N62" s="134"/>
      <c r="O62" s="134"/>
      <c r="P62" s="134"/>
      <c r="Q62" s="134"/>
      <c r="R62" s="134"/>
      <c r="S62" s="134"/>
      <c r="T62" s="134"/>
      <c r="U62" s="134"/>
      <c r="V62" s="134"/>
      <c r="W62" s="134"/>
      <c r="X62" s="134"/>
      <c r="Y62" s="134"/>
      <c r="Z62" s="134"/>
      <c r="AA62" s="134"/>
      <c r="AB62" s="134"/>
      <c r="AC62" s="134"/>
      <c r="AD62" s="134"/>
      <c r="AE62" s="134"/>
      <c r="AF62" s="134"/>
      <c r="AG62" s="136">
        <f>'SO-02-05.2 - VRN - Podcho...'!J31</f>
        <v>0</v>
      </c>
      <c r="AH62" s="133"/>
      <c r="AI62" s="133"/>
      <c r="AJ62" s="133"/>
      <c r="AK62" s="133"/>
      <c r="AL62" s="133"/>
      <c r="AM62" s="133"/>
      <c r="AN62" s="136">
        <f>SUM(AG62,AT62)</f>
        <v>0</v>
      </c>
      <c r="AO62" s="133"/>
      <c r="AP62" s="133"/>
      <c r="AQ62" s="137" t="s">
        <v>88</v>
      </c>
      <c r="AR62" s="138"/>
      <c r="AS62" s="139">
        <v>0</v>
      </c>
      <c r="AT62" s="140">
        <f>ROUND(SUM(AV62:AW62),2)</f>
        <v>0</v>
      </c>
      <c r="AU62" s="141">
        <f>'SO-02-05.2 - VRN - Podcho...'!P90</f>
        <v>0</v>
      </c>
      <c r="AV62" s="140">
        <f>'SO-02-05.2 - VRN - Podcho...'!J34</f>
        <v>0</v>
      </c>
      <c r="AW62" s="140">
        <f>'SO-02-05.2 - VRN - Podcho...'!J35</f>
        <v>0</v>
      </c>
      <c r="AX62" s="140">
        <f>'SO-02-05.2 - VRN - Podcho...'!J36</f>
        <v>0</v>
      </c>
      <c r="AY62" s="140">
        <f>'SO-02-05.2 - VRN - Podcho...'!J37</f>
        <v>0</v>
      </c>
      <c r="AZ62" s="140">
        <f>'SO-02-05.2 - VRN - Podcho...'!F34</f>
        <v>0</v>
      </c>
      <c r="BA62" s="140">
        <f>'SO-02-05.2 - VRN - Podcho...'!F35</f>
        <v>0</v>
      </c>
      <c r="BB62" s="140">
        <f>'SO-02-05.2 - VRN - Podcho...'!F36</f>
        <v>0</v>
      </c>
      <c r="BC62" s="140">
        <f>'SO-02-05.2 - VRN - Podcho...'!F37</f>
        <v>0</v>
      </c>
      <c r="BD62" s="142">
        <f>'SO-02-05.2 - VRN - Podcho...'!F38</f>
        <v>0</v>
      </c>
      <c r="BT62" s="143" t="s">
        <v>93</v>
      </c>
      <c r="BV62" s="143" t="s">
        <v>79</v>
      </c>
      <c r="BW62" s="143" t="s">
        <v>117</v>
      </c>
      <c r="BX62" s="143" t="s">
        <v>111</v>
      </c>
      <c r="CL62" s="143" t="s">
        <v>22</v>
      </c>
    </row>
    <row r="63" s="5" customFormat="1" ht="16.5" customHeight="1">
      <c r="B63" s="119"/>
      <c r="C63" s="120"/>
      <c r="D63" s="121" t="s">
        <v>118</v>
      </c>
      <c r="E63" s="121"/>
      <c r="F63" s="121"/>
      <c r="G63" s="121"/>
      <c r="H63" s="121"/>
      <c r="I63" s="122"/>
      <c r="J63" s="121" t="s">
        <v>119</v>
      </c>
      <c r="K63" s="121"/>
      <c r="L63" s="121"/>
      <c r="M63" s="121"/>
      <c r="N63" s="121"/>
      <c r="O63" s="121"/>
      <c r="P63" s="121"/>
      <c r="Q63" s="121"/>
      <c r="R63" s="121"/>
      <c r="S63" s="121"/>
      <c r="T63" s="121"/>
      <c r="U63" s="121"/>
      <c r="V63" s="121"/>
      <c r="W63" s="121"/>
      <c r="X63" s="121"/>
      <c r="Y63" s="121"/>
      <c r="Z63" s="121"/>
      <c r="AA63" s="121"/>
      <c r="AB63" s="121"/>
      <c r="AC63" s="121"/>
      <c r="AD63" s="121"/>
      <c r="AE63" s="121"/>
      <c r="AF63" s="121"/>
      <c r="AG63" s="123">
        <f>ROUND(AG64,2)</f>
        <v>0</v>
      </c>
      <c r="AH63" s="122"/>
      <c r="AI63" s="122"/>
      <c r="AJ63" s="122"/>
      <c r="AK63" s="122"/>
      <c r="AL63" s="122"/>
      <c r="AM63" s="122"/>
      <c r="AN63" s="124">
        <f>SUM(AG63,AT63)</f>
        <v>0</v>
      </c>
      <c r="AO63" s="122"/>
      <c r="AP63" s="122"/>
      <c r="AQ63" s="125" t="s">
        <v>83</v>
      </c>
      <c r="AR63" s="126"/>
      <c r="AS63" s="127">
        <f>ROUND(AS64,2)</f>
        <v>0</v>
      </c>
      <c r="AT63" s="128">
        <f>ROUND(SUM(AV63:AW63),2)</f>
        <v>0</v>
      </c>
      <c r="AU63" s="129">
        <f>ROUND(AU64,5)</f>
        <v>0</v>
      </c>
      <c r="AV63" s="128">
        <f>ROUND(AZ63*L26,2)</f>
        <v>0</v>
      </c>
      <c r="AW63" s="128">
        <f>ROUND(BA63*L27,2)</f>
        <v>0</v>
      </c>
      <c r="AX63" s="128">
        <f>ROUND(BB63*L26,2)</f>
        <v>0</v>
      </c>
      <c r="AY63" s="128">
        <f>ROUND(BC63*L27,2)</f>
        <v>0</v>
      </c>
      <c r="AZ63" s="128">
        <f>ROUND(AZ64,2)</f>
        <v>0</v>
      </c>
      <c r="BA63" s="128">
        <f>ROUND(BA64,2)</f>
        <v>0</v>
      </c>
      <c r="BB63" s="128">
        <f>ROUND(BB64,2)</f>
        <v>0</v>
      </c>
      <c r="BC63" s="128">
        <f>ROUND(BC64,2)</f>
        <v>0</v>
      </c>
      <c r="BD63" s="130">
        <f>ROUND(BD64,2)</f>
        <v>0</v>
      </c>
      <c r="BS63" s="131" t="s">
        <v>76</v>
      </c>
      <c r="BT63" s="131" t="s">
        <v>24</v>
      </c>
      <c r="BU63" s="131" t="s">
        <v>78</v>
      </c>
      <c r="BV63" s="131" t="s">
        <v>79</v>
      </c>
      <c r="BW63" s="131" t="s">
        <v>120</v>
      </c>
      <c r="BX63" s="131" t="s">
        <v>7</v>
      </c>
      <c r="CL63" s="131" t="s">
        <v>22</v>
      </c>
      <c r="CM63" s="131" t="s">
        <v>85</v>
      </c>
    </row>
    <row r="64" s="6" customFormat="1" ht="16.5" customHeight="1">
      <c r="B64" s="132"/>
      <c r="C64" s="133"/>
      <c r="D64" s="133"/>
      <c r="E64" s="134" t="s">
        <v>121</v>
      </c>
      <c r="F64" s="134"/>
      <c r="G64" s="134"/>
      <c r="H64" s="134"/>
      <c r="I64" s="134"/>
      <c r="J64" s="133"/>
      <c r="K64" s="134" t="s">
        <v>87</v>
      </c>
      <c r="L64" s="134"/>
      <c r="M64" s="134"/>
      <c r="N64" s="134"/>
      <c r="O64" s="134"/>
      <c r="P64" s="134"/>
      <c r="Q64" s="134"/>
      <c r="R64" s="134"/>
      <c r="S64" s="134"/>
      <c r="T64" s="134"/>
      <c r="U64" s="134"/>
      <c r="V64" s="134"/>
      <c r="W64" s="134"/>
      <c r="X64" s="134"/>
      <c r="Y64" s="134"/>
      <c r="Z64" s="134"/>
      <c r="AA64" s="134"/>
      <c r="AB64" s="134"/>
      <c r="AC64" s="134"/>
      <c r="AD64" s="134"/>
      <c r="AE64" s="134"/>
      <c r="AF64" s="134"/>
      <c r="AG64" s="135">
        <f>ROUND(SUM(AG65:AG66),2)</f>
        <v>0</v>
      </c>
      <c r="AH64" s="133"/>
      <c r="AI64" s="133"/>
      <c r="AJ64" s="133"/>
      <c r="AK64" s="133"/>
      <c r="AL64" s="133"/>
      <c r="AM64" s="133"/>
      <c r="AN64" s="136">
        <f>SUM(AG64,AT64)</f>
        <v>0</v>
      </c>
      <c r="AO64" s="133"/>
      <c r="AP64" s="133"/>
      <c r="AQ64" s="137" t="s">
        <v>88</v>
      </c>
      <c r="AR64" s="138"/>
      <c r="AS64" s="139">
        <f>ROUND(SUM(AS65:AS66),2)</f>
        <v>0</v>
      </c>
      <c r="AT64" s="140">
        <f>ROUND(SUM(AV64:AW64),2)</f>
        <v>0</v>
      </c>
      <c r="AU64" s="141">
        <f>ROUND(SUM(AU65:AU66),5)</f>
        <v>0</v>
      </c>
      <c r="AV64" s="140">
        <f>ROUND(AZ64*L26,2)</f>
        <v>0</v>
      </c>
      <c r="AW64" s="140">
        <f>ROUND(BA64*L27,2)</f>
        <v>0</v>
      </c>
      <c r="AX64" s="140">
        <f>ROUND(BB64*L26,2)</f>
        <v>0</v>
      </c>
      <c r="AY64" s="140">
        <f>ROUND(BC64*L27,2)</f>
        <v>0</v>
      </c>
      <c r="AZ64" s="140">
        <f>ROUND(SUM(AZ65:AZ66),2)</f>
        <v>0</v>
      </c>
      <c r="BA64" s="140">
        <f>ROUND(SUM(BA65:BA66),2)</f>
        <v>0</v>
      </c>
      <c r="BB64" s="140">
        <f>ROUND(SUM(BB65:BB66),2)</f>
        <v>0</v>
      </c>
      <c r="BC64" s="140">
        <f>ROUND(SUM(BC65:BC66),2)</f>
        <v>0</v>
      </c>
      <c r="BD64" s="142">
        <f>ROUND(SUM(BD65:BD66),2)</f>
        <v>0</v>
      </c>
      <c r="BS64" s="143" t="s">
        <v>76</v>
      </c>
      <c r="BT64" s="143" t="s">
        <v>85</v>
      </c>
      <c r="BU64" s="143" t="s">
        <v>78</v>
      </c>
      <c r="BV64" s="143" t="s">
        <v>79</v>
      </c>
      <c r="BW64" s="143" t="s">
        <v>122</v>
      </c>
      <c r="BX64" s="143" t="s">
        <v>120</v>
      </c>
      <c r="CL64" s="143" t="s">
        <v>22</v>
      </c>
    </row>
    <row r="65" s="6" customFormat="1" ht="28.5" customHeight="1">
      <c r="A65" s="144" t="s">
        <v>90</v>
      </c>
      <c r="B65" s="132"/>
      <c r="C65" s="133"/>
      <c r="D65" s="133"/>
      <c r="E65" s="133"/>
      <c r="F65" s="134" t="s">
        <v>123</v>
      </c>
      <c r="G65" s="134"/>
      <c r="H65" s="134"/>
      <c r="I65" s="134"/>
      <c r="J65" s="134"/>
      <c r="K65" s="133"/>
      <c r="L65" s="134" t="s">
        <v>124</v>
      </c>
      <c r="M65" s="134"/>
      <c r="N65" s="134"/>
      <c r="O65" s="134"/>
      <c r="P65" s="134"/>
      <c r="Q65" s="134"/>
      <c r="R65" s="134"/>
      <c r="S65" s="134"/>
      <c r="T65" s="134"/>
      <c r="U65" s="134"/>
      <c r="V65" s="134"/>
      <c r="W65" s="134"/>
      <c r="X65" s="134"/>
      <c r="Y65" s="134"/>
      <c r="Z65" s="134"/>
      <c r="AA65" s="134"/>
      <c r="AB65" s="134"/>
      <c r="AC65" s="134"/>
      <c r="AD65" s="134"/>
      <c r="AE65" s="134"/>
      <c r="AF65" s="134"/>
      <c r="AG65" s="136">
        <f>'SO-03-03-01 - Zábradlí Ho...'!J31</f>
        <v>0</v>
      </c>
      <c r="AH65" s="133"/>
      <c r="AI65" s="133"/>
      <c r="AJ65" s="133"/>
      <c r="AK65" s="133"/>
      <c r="AL65" s="133"/>
      <c r="AM65" s="133"/>
      <c r="AN65" s="136">
        <f>SUM(AG65,AT65)</f>
        <v>0</v>
      </c>
      <c r="AO65" s="133"/>
      <c r="AP65" s="133"/>
      <c r="AQ65" s="137" t="s">
        <v>88</v>
      </c>
      <c r="AR65" s="138"/>
      <c r="AS65" s="139">
        <v>0</v>
      </c>
      <c r="AT65" s="140">
        <f>ROUND(SUM(AV65:AW65),2)</f>
        <v>0</v>
      </c>
      <c r="AU65" s="141">
        <f>'SO-03-03-01 - Zábradlí Ho...'!P96</f>
        <v>0</v>
      </c>
      <c r="AV65" s="140">
        <f>'SO-03-03-01 - Zábradlí Ho...'!J34</f>
        <v>0</v>
      </c>
      <c r="AW65" s="140">
        <f>'SO-03-03-01 - Zábradlí Ho...'!J35</f>
        <v>0</v>
      </c>
      <c r="AX65" s="140">
        <f>'SO-03-03-01 - Zábradlí Ho...'!J36</f>
        <v>0</v>
      </c>
      <c r="AY65" s="140">
        <f>'SO-03-03-01 - Zábradlí Ho...'!J37</f>
        <v>0</v>
      </c>
      <c r="AZ65" s="140">
        <f>'SO-03-03-01 - Zábradlí Ho...'!F34</f>
        <v>0</v>
      </c>
      <c r="BA65" s="140">
        <f>'SO-03-03-01 - Zábradlí Ho...'!F35</f>
        <v>0</v>
      </c>
      <c r="BB65" s="140">
        <f>'SO-03-03-01 - Zábradlí Ho...'!F36</f>
        <v>0</v>
      </c>
      <c r="BC65" s="140">
        <f>'SO-03-03-01 - Zábradlí Ho...'!F37</f>
        <v>0</v>
      </c>
      <c r="BD65" s="142">
        <f>'SO-03-03-01 - Zábradlí Ho...'!F38</f>
        <v>0</v>
      </c>
      <c r="BT65" s="143" t="s">
        <v>93</v>
      </c>
      <c r="BV65" s="143" t="s">
        <v>79</v>
      </c>
      <c r="BW65" s="143" t="s">
        <v>125</v>
      </c>
      <c r="BX65" s="143" t="s">
        <v>122</v>
      </c>
      <c r="CL65" s="143" t="s">
        <v>22</v>
      </c>
    </row>
    <row r="66" s="6" customFormat="1" ht="28.5" customHeight="1">
      <c r="A66" s="144" t="s">
        <v>90</v>
      </c>
      <c r="B66" s="132"/>
      <c r="C66" s="133"/>
      <c r="D66" s="133"/>
      <c r="E66" s="133"/>
      <c r="F66" s="134" t="s">
        <v>126</v>
      </c>
      <c r="G66" s="134"/>
      <c r="H66" s="134"/>
      <c r="I66" s="134"/>
      <c r="J66" s="134"/>
      <c r="K66" s="133"/>
      <c r="L66" s="134" t="s">
        <v>96</v>
      </c>
      <c r="M66" s="134"/>
      <c r="N66" s="134"/>
      <c r="O66" s="134"/>
      <c r="P66" s="134"/>
      <c r="Q66" s="134"/>
      <c r="R66" s="134"/>
      <c r="S66" s="134"/>
      <c r="T66" s="134"/>
      <c r="U66" s="134"/>
      <c r="V66" s="134"/>
      <c r="W66" s="134"/>
      <c r="X66" s="134"/>
      <c r="Y66" s="134"/>
      <c r="Z66" s="134"/>
      <c r="AA66" s="134"/>
      <c r="AB66" s="134"/>
      <c r="AC66" s="134"/>
      <c r="AD66" s="134"/>
      <c r="AE66" s="134"/>
      <c r="AF66" s="134"/>
      <c r="AG66" s="136">
        <f>'SO-03-03-02 - VRN'!J31</f>
        <v>0</v>
      </c>
      <c r="AH66" s="133"/>
      <c r="AI66" s="133"/>
      <c r="AJ66" s="133"/>
      <c r="AK66" s="133"/>
      <c r="AL66" s="133"/>
      <c r="AM66" s="133"/>
      <c r="AN66" s="136">
        <f>SUM(AG66,AT66)</f>
        <v>0</v>
      </c>
      <c r="AO66" s="133"/>
      <c r="AP66" s="133"/>
      <c r="AQ66" s="137" t="s">
        <v>88</v>
      </c>
      <c r="AR66" s="138"/>
      <c r="AS66" s="139">
        <v>0</v>
      </c>
      <c r="AT66" s="140">
        <f>ROUND(SUM(AV66:AW66),2)</f>
        <v>0</v>
      </c>
      <c r="AU66" s="141">
        <f>'SO-03-03-02 - VRN'!P89</f>
        <v>0</v>
      </c>
      <c r="AV66" s="140">
        <f>'SO-03-03-02 - VRN'!J34</f>
        <v>0</v>
      </c>
      <c r="AW66" s="140">
        <f>'SO-03-03-02 - VRN'!J35</f>
        <v>0</v>
      </c>
      <c r="AX66" s="140">
        <f>'SO-03-03-02 - VRN'!J36</f>
        <v>0</v>
      </c>
      <c r="AY66" s="140">
        <f>'SO-03-03-02 - VRN'!J37</f>
        <v>0</v>
      </c>
      <c r="AZ66" s="140">
        <f>'SO-03-03-02 - VRN'!F34</f>
        <v>0</v>
      </c>
      <c r="BA66" s="140">
        <f>'SO-03-03-02 - VRN'!F35</f>
        <v>0</v>
      </c>
      <c r="BB66" s="140">
        <f>'SO-03-03-02 - VRN'!F36</f>
        <v>0</v>
      </c>
      <c r="BC66" s="140">
        <f>'SO-03-03-02 - VRN'!F37</f>
        <v>0</v>
      </c>
      <c r="BD66" s="142">
        <f>'SO-03-03-02 - VRN'!F38</f>
        <v>0</v>
      </c>
      <c r="BT66" s="143" t="s">
        <v>93</v>
      </c>
      <c r="BV66" s="143" t="s">
        <v>79</v>
      </c>
      <c r="BW66" s="143" t="s">
        <v>127</v>
      </c>
      <c r="BX66" s="143" t="s">
        <v>122</v>
      </c>
      <c r="CL66" s="143" t="s">
        <v>22</v>
      </c>
    </row>
    <row r="67" s="5" customFormat="1" ht="16.5" customHeight="1">
      <c r="B67" s="119"/>
      <c r="C67" s="120"/>
      <c r="D67" s="121" t="s">
        <v>128</v>
      </c>
      <c r="E67" s="121"/>
      <c r="F67" s="121"/>
      <c r="G67" s="121"/>
      <c r="H67" s="121"/>
      <c r="I67" s="122"/>
      <c r="J67" s="121" t="s">
        <v>129</v>
      </c>
      <c r="K67" s="121"/>
      <c r="L67" s="121"/>
      <c r="M67" s="121"/>
      <c r="N67" s="121"/>
      <c r="O67" s="121"/>
      <c r="P67" s="121"/>
      <c r="Q67" s="121"/>
      <c r="R67" s="121"/>
      <c r="S67" s="121"/>
      <c r="T67" s="121"/>
      <c r="U67" s="121"/>
      <c r="V67" s="121"/>
      <c r="W67" s="121"/>
      <c r="X67" s="121"/>
      <c r="Y67" s="121"/>
      <c r="Z67" s="121"/>
      <c r="AA67" s="121"/>
      <c r="AB67" s="121"/>
      <c r="AC67" s="121"/>
      <c r="AD67" s="121"/>
      <c r="AE67" s="121"/>
      <c r="AF67" s="121"/>
      <c r="AG67" s="123">
        <f>ROUND(AG68+AG71,2)</f>
        <v>0</v>
      </c>
      <c r="AH67" s="122"/>
      <c r="AI67" s="122"/>
      <c r="AJ67" s="122"/>
      <c r="AK67" s="122"/>
      <c r="AL67" s="122"/>
      <c r="AM67" s="122"/>
      <c r="AN67" s="124">
        <f>SUM(AG67,AT67)</f>
        <v>0</v>
      </c>
      <c r="AO67" s="122"/>
      <c r="AP67" s="122"/>
      <c r="AQ67" s="125" t="s">
        <v>83</v>
      </c>
      <c r="AR67" s="126"/>
      <c r="AS67" s="127">
        <f>ROUND(AS68+AS71,2)</f>
        <v>0</v>
      </c>
      <c r="AT67" s="128">
        <f>ROUND(SUM(AV67:AW67),2)</f>
        <v>0</v>
      </c>
      <c r="AU67" s="129">
        <f>ROUND(AU68+AU71,5)</f>
        <v>0</v>
      </c>
      <c r="AV67" s="128">
        <f>ROUND(AZ67*L26,2)</f>
        <v>0</v>
      </c>
      <c r="AW67" s="128">
        <f>ROUND(BA67*L27,2)</f>
        <v>0</v>
      </c>
      <c r="AX67" s="128">
        <f>ROUND(BB67*L26,2)</f>
        <v>0</v>
      </c>
      <c r="AY67" s="128">
        <f>ROUND(BC67*L27,2)</f>
        <v>0</v>
      </c>
      <c r="AZ67" s="128">
        <f>ROUND(AZ68+AZ71,2)</f>
        <v>0</v>
      </c>
      <c r="BA67" s="128">
        <f>ROUND(BA68+BA71,2)</f>
        <v>0</v>
      </c>
      <c r="BB67" s="128">
        <f>ROUND(BB68+BB71,2)</f>
        <v>0</v>
      </c>
      <c r="BC67" s="128">
        <f>ROUND(BC68+BC71,2)</f>
        <v>0</v>
      </c>
      <c r="BD67" s="130">
        <f>ROUND(BD68+BD71,2)</f>
        <v>0</v>
      </c>
      <c r="BS67" s="131" t="s">
        <v>76</v>
      </c>
      <c r="BT67" s="131" t="s">
        <v>24</v>
      </c>
      <c r="BU67" s="131" t="s">
        <v>78</v>
      </c>
      <c r="BV67" s="131" t="s">
        <v>79</v>
      </c>
      <c r="BW67" s="131" t="s">
        <v>130</v>
      </c>
      <c r="BX67" s="131" t="s">
        <v>7</v>
      </c>
      <c r="CL67" s="131" t="s">
        <v>22</v>
      </c>
      <c r="CM67" s="131" t="s">
        <v>85</v>
      </c>
    </row>
    <row r="68" s="6" customFormat="1" ht="16.5" customHeight="1">
      <c r="B68" s="132"/>
      <c r="C68" s="133"/>
      <c r="D68" s="133"/>
      <c r="E68" s="134" t="s">
        <v>131</v>
      </c>
      <c r="F68" s="134"/>
      <c r="G68" s="134"/>
      <c r="H68" s="134"/>
      <c r="I68" s="134"/>
      <c r="J68" s="133"/>
      <c r="K68" s="134" t="s">
        <v>102</v>
      </c>
      <c r="L68" s="134"/>
      <c r="M68" s="134"/>
      <c r="N68" s="134"/>
      <c r="O68" s="134"/>
      <c r="P68" s="134"/>
      <c r="Q68" s="134"/>
      <c r="R68" s="134"/>
      <c r="S68" s="134"/>
      <c r="T68" s="134"/>
      <c r="U68" s="134"/>
      <c r="V68" s="134"/>
      <c r="W68" s="134"/>
      <c r="X68" s="134"/>
      <c r="Y68" s="134"/>
      <c r="Z68" s="134"/>
      <c r="AA68" s="134"/>
      <c r="AB68" s="134"/>
      <c r="AC68" s="134"/>
      <c r="AD68" s="134"/>
      <c r="AE68" s="134"/>
      <c r="AF68" s="134"/>
      <c r="AG68" s="135">
        <f>ROUND(SUM(AG69:AG70),2)</f>
        <v>0</v>
      </c>
      <c r="AH68" s="133"/>
      <c r="AI68" s="133"/>
      <c r="AJ68" s="133"/>
      <c r="AK68" s="133"/>
      <c r="AL68" s="133"/>
      <c r="AM68" s="133"/>
      <c r="AN68" s="136">
        <f>SUM(AG68,AT68)</f>
        <v>0</v>
      </c>
      <c r="AO68" s="133"/>
      <c r="AP68" s="133"/>
      <c r="AQ68" s="137" t="s">
        <v>88</v>
      </c>
      <c r="AR68" s="138"/>
      <c r="AS68" s="139">
        <f>ROUND(SUM(AS69:AS70),2)</f>
        <v>0</v>
      </c>
      <c r="AT68" s="140">
        <f>ROUND(SUM(AV68:AW68),2)</f>
        <v>0</v>
      </c>
      <c r="AU68" s="141">
        <f>ROUND(SUM(AU69:AU70),5)</f>
        <v>0</v>
      </c>
      <c r="AV68" s="140">
        <f>ROUND(AZ68*L26,2)</f>
        <v>0</v>
      </c>
      <c r="AW68" s="140">
        <f>ROUND(BA68*L27,2)</f>
        <v>0</v>
      </c>
      <c r="AX68" s="140">
        <f>ROUND(BB68*L26,2)</f>
        <v>0</v>
      </c>
      <c r="AY68" s="140">
        <f>ROUND(BC68*L27,2)</f>
        <v>0</v>
      </c>
      <c r="AZ68" s="140">
        <f>ROUND(SUM(AZ69:AZ70),2)</f>
        <v>0</v>
      </c>
      <c r="BA68" s="140">
        <f>ROUND(SUM(BA69:BA70),2)</f>
        <v>0</v>
      </c>
      <c r="BB68" s="140">
        <f>ROUND(SUM(BB69:BB70),2)</f>
        <v>0</v>
      </c>
      <c r="BC68" s="140">
        <f>ROUND(SUM(BC69:BC70),2)</f>
        <v>0</v>
      </c>
      <c r="BD68" s="142">
        <f>ROUND(SUM(BD69:BD70),2)</f>
        <v>0</v>
      </c>
      <c r="BS68" s="143" t="s">
        <v>76</v>
      </c>
      <c r="BT68" s="143" t="s">
        <v>85</v>
      </c>
      <c r="BU68" s="143" t="s">
        <v>78</v>
      </c>
      <c r="BV68" s="143" t="s">
        <v>79</v>
      </c>
      <c r="BW68" s="143" t="s">
        <v>132</v>
      </c>
      <c r="BX68" s="143" t="s">
        <v>130</v>
      </c>
      <c r="CL68" s="143" t="s">
        <v>22</v>
      </c>
    </row>
    <row r="69" s="6" customFormat="1" ht="28.5" customHeight="1">
      <c r="A69" s="144" t="s">
        <v>90</v>
      </c>
      <c r="B69" s="132"/>
      <c r="C69" s="133"/>
      <c r="D69" s="133"/>
      <c r="E69" s="133"/>
      <c r="F69" s="134" t="s">
        <v>133</v>
      </c>
      <c r="G69" s="134"/>
      <c r="H69" s="134"/>
      <c r="I69" s="134"/>
      <c r="J69" s="134"/>
      <c r="K69" s="133"/>
      <c r="L69" s="134" t="s">
        <v>105</v>
      </c>
      <c r="M69" s="134"/>
      <c r="N69" s="134"/>
      <c r="O69" s="134"/>
      <c r="P69" s="134"/>
      <c r="Q69" s="134"/>
      <c r="R69" s="134"/>
      <c r="S69" s="134"/>
      <c r="T69" s="134"/>
      <c r="U69" s="134"/>
      <c r="V69" s="134"/>
      <c r="W69" s="134"/>
      <c r="X69" s="134"/>
      <c r="Y69" s="134"/>
      <c r="Z69" s="134"/>
      <c r="AA69" s="134"/>
      <c r="AB69" s="134"/>
      <c r="AC69" s="134"/>
      <c r="AD69" s="134"/>
      <c r="AE69" s="134"/>
      <c r="AF69" s="134"/>
      <c r="AG69" s="136">
        <f>'SO-04-04.1 - elektroinsta...'!J31</f>
        <v>0</v>
      </c>
      <c r="AH69" s="133"/>
      <c r="AI69" s="133"/>
      <c r="AJ69" s="133"/>
      <c r="AK69" s="133"/>
      <c r="AL69" s="133"/>
      <c r="AM69" s="133"/>
      <c r="AN69" s="136">
        <f>SUM(AG69,AT69)</f>
        <v>0</v>
      </c>
      <c r="AO69" s="133"/>
      <c r="AP69" s="133"/>
      <c r="AQ69" s="137" t="s">
        <v>88</v>
      </c>
      <c r="AR69" s="138"/>
      <c r="AS69" s="139">
        <v>0</v>
      </c>
      <c r="AT69" s="140">
        <f>ROUND(SUM(AV69:AW69),2)</f>
        <v>0</v>
      </c>
      <c r="AU69" s="141">
        <f>'SO-04-04.1 - elektroinsta...'!P89</f>
        <v>0</v>
      </c>
      <c r="AV69" s="140">
        <f>'SO-04-04.1 - elektroinsta...'!J34</f>
        <v>0</v>
      </c>
      <c r="AW69" s="140">
        <f>'SO-04-04.1 - elektroinsta...'!J35</f>
        <v>0</v>
      </c>
      <c r="AX69" s="140">
        <f>'SO-04-04.1 - elektroinsta...'!J36</f>
        <v>0</v>
      </c>
      <c r="AY69" s="140">
        <f>'SO-04-04.1 - elektroinsta...'!J37</f>
        <v>0</v>
      </c>
      <c r="AZ69" s="140">
        <f>'SO-04-04.1 - elektroinsta...'!F34</f>
        <v>0</v>
      </c>
      <c r="BA69" s="140">
        <f>'SO-04-04.1 - elektroinsta...'!F35</f>
        <v>0</v>
      </c>
      <c r="BB69" s="140">
        <f>'SO-04-04.1 - elektroinsta...'!F36</f>
        <v>0</v>
      </c>
      <c r="BC69" s="140">
        <f>'SO-04-04.1 - elektroinsta...'!F37</f>
        <v>0</v>
      </c>
      <c r="BD69" s="142">
        <f>'SO-04-04.1 - elektroinsta...'!F38</f>
        <v>0</v>
      </c>
      <c r="BT69" s="143" t="s">
        <v>93</v>
      </c>
      <c r="BV69" s="143" t="s">
        <v>79</v>
      </c>
      <c r="BW69" s="143" t="s">
        <v>134</v>
      </c>
      <c r="BX69" s="143" t="s">
        <v>132</v>
      </c>
      <c r="CL69" s="143" t="s">
        <v>22</v>
      </c>
    </row>
    <row r="70" s="6" customFormat="1" ht="28.5" customHeight="1">
      <c r="A70" s="144" t="s">
        <v>90</v>
      </c>
      <c r="B70" s="132"/>
      <c r="C70" s="133"/>
      <c r="D70" s="133"/>
      <c r="E70" s="133"/>
      <c r="F70" s="134" t="s">
        <v>135</v>
      </c>
      <c r="G70" s="134"/>
      <c r="H70" s="134"/>
      <c r="I70" s="134"/>
      <c r="J70" s="134"/>
      <c r="K70" s="133"/>
      <c r="L70" s="134" t="s">
        <v>96</v>
      </c>
      <c r="M70" s="134"/>
      <c r="N70" s="134"/>
      <c r="O70" s="134"/>
      <c r="P70" s="134"/>
      <c r="Q70" s="134"/>
      <c r="R70" s="134"/>
      <c r="S70" s="134"/>
      <c r="T70" s="134"/>
      <c r="U70" s="134"/>
      <c r="V70" s="134"/>
      <c r="W70" s="134"/>
      <c r="X70" s="134"/>
      <c r="Y70" s="134"/>
      <c r="Z70" s="134"/>
      <c r="AA70" s="134"/>
      <c r="AB70" s="134"/>
      <c r="AC70" s="134"/>
      <c r="AD70" s="134"/>
      <c r="AE70" s="134"/>
      <c r="AF70" s="134"/>
      <c r="AG70" s="136">
        <f>'SO-04-04.2 - VRN'!J31</f>
        <v>0</v>
      </c>
      <c r="AH70" s="133"/>
      <c r="AI70" s="133"/>
      <c r="AJ70" s="133"/>
      <c r="AK70" s="133"/>
      <c r="AL70" s="133"/>
      <c r="AM70" s="133"/>
      <c r="AN70" s="136">
        <f>SUM(AG70,AT70)</f>
        <v>0</v>
      </c>
      <c r="AO70" s="133"/>
      <c r="AP70" s="133"/>
      <c r="AQ70" s="137" t="s">
        <v>88</v>
      </c>
      <c r="AR70" s="138"/>
      <c r="AS70" s="139">
        <v>0</v>
      </c>
      <c r="AT70" s="140">
        <f>ROUND(SUM(AV70:AW70),2)</f>
        <v>0</v>
      </c>
      <c r="AU70" s="141">
        <f>'SO-04-04.2 - VRN'!P90</f>
        <v>0</v>
      </c>
      <c r="AV70" s="140">
        <f>'SO-04-04.2 - VRN'!J34</f>
        <v>0</v>
      </c>
      <c r="AW70" s="140">
        <f>'SO-04-04.2 - VRN'!J35</f>
        <v>0</v>
      </c>
      <c r="AX70" s="140">
        <f>'SO-04-04.2 - VRN'!J36</f>
        <v>0</v>
      </c>
      <c r="AY70" s="140">
        <f>'SO-04-04.2 - VRN'!J37</f>
        <v>0</v>
      </c>
      <c r="AZ70" s="140">
        <f>'SO-04-04.2 - VRN'!F34</f>
        <v>0</v>
      </c>
      <c r="BA70" s="140">
        <f>'SO-04-04.2 - VRN'!F35</f>
        <v>0</v>
      </c>
      <c r="BB70" s="140">
        <f>'SO-04-04.2 - VRN'!F36</f>
        <v>0</v>
      </c>
      <c r="BC70" s="140">
        <f>'SO-04-04.2 - VRN'!F37</f>
        <v>0</v>
      </c>
      <c r="BD70" s="142">
        <f>'SO-04-04.2 - VRN'!F38</f>
        <v>0</v>
      </c>
      <c r="BT70" s="143" t="s">
        <v>93</v>
      </c>
      <c r="BV70" s="143" t="s">
        <v>79</v>
      </c>
      <c r="BW70" s="143" t="s">
        <v>136</v>
      </c>
      <c r="BX70" s="143" t="s">
        <v>132</v>
      </c>
      <c r="CL70" s="143" t="s">
        <v>22</v>
      </c>
    </row>
    <row r="71" s="6" customFormat="1" ht="16.5" customHeight="1">
      <c r="B71" s="132"/>
      <c r="C71" s="133"/>
      <c r="D71" s="133"/>
      <c r="E71" s="134" t="s">
        <v>137</v>
      </c>
      <c r="F71" s="134"/>
      <c r="G71" s="134"/>
      <c r="H71" s="134"/>
      <c r="I71" s="134"/>
      <c r="J71" s="133"/>
      <c r="K71" s="134" t="s">
        <v>110</v>
      </c>
      <c r="L71" s="134"/>
      <c r="M71" s="134"/>
      <c r="N71" s="134"/>
      <c r="O71" s="134"/>
      <c r="P71" s="134"/>
      <c r="Q71" s="134"/>
      <c r="R71" s="134"/>
      <c r="S71" s="134"/>
      <c r="T71" s="134"/>
      <c r="U71" s="134"/>
      <c r="V71" s="134"/>
      <c r="W71" s="134"/>
      <c r="X71" s="134"/>
      <c r="Y71" s="134"/>
      <c r="Z71" s="134"/>
      <c r="AA71" s="134"/>
      <c r="AB71" s="134"/>
      <c r="AC71" s="134"/>
      <c r="AD71" s="134"/>
      <c r="AE71" s="134"/>
      <c r="AF71" s="134"/>
      <c r="AG71" s="135">
        <f>ROUND(SUM(AG72:AG73),2)</f>
        <v>0</v>
      </c>
      <c r="AH71" s="133"/>
      <c r="AI71" s="133"/>
      <c r="AJ71" s="133"/>
      <c r="AK71" s="133"/>
      <c r="AL71" s="133"/>
      <c r="AM71" s="133"/>
      <c r="AN71" s="136">
        <f>SUM(AG71,AT71)</f>
        <v>0</v>
      </c>
      <c r="AO71" s="133"/>
      <c r="AP71" s="133"/>
      <c r="AQ71" s="137" t="s">
        <v>88</v>
      </c>
      <c r="AR71" s="138"/>
      <c r="AS71" s="139">
        <f>ROUND(SUM(AS72:AS73),2)</f>
        <v>0</v>
      </c>
      <c r="AT71" s="140">
        <f>ROUND(SUM(AV71:AW71),2)</f>
        <v>0</v>
      </c>
      <c r="AU71" s="141">
        <f>ROUND(SUM(AU72:AU73),5)</f>
        <v>0</v>
      </c>
      <c r="AV71" s="140">
        <f>ROUND(AZ71*L26,2)</f>
        <v>0</v>
      </c>
      <c r="AW71" s="140">
        <f>ROUND(BA71*L27,2)</f>
        <v>0</v>
      </c>
      <c r="AX71" s="140">
        <f>ROUND(BB71*L26,2)</f>
        <v>0</v>
      </c>
      <c r="AY71" s="140">
        <f>ROUND(BC71*L27,2)</f>
        <v>0</v>
      </c>
      <c r="AZ71" s="140">
        <f>ROUND(SUM(AZ72:AZ73),2)</f>
        <v>0</v>
      </c>
      <c r="BA71" s="140">
        <f>ROUND(SUM(BA72:BA73),2)</f>
        <v>0</v>
      </c>
      <c r="BB71" s="140">
        <f>ROUND(SUM(BB72:BB73),2)</f>
        <v>0</v>
      </c>
      <c r="BC71" s="140">
        <f>ROUND(SUM(BC72:BC73),2)</f>
        <v>0</v>
      </c>
      <c r="BD71" s="142">
        <f>ROUND(SUM(BD72:BD73),2)</f>
        <v>0</v>
      </c>
      <c r="BS71" s="143" t="s">
        <v>76</v>
      </c>
      <c r="BT71" s="143" t="s">
        <v>85</v>
      </c>
      <c r="BU71" s="143" t="s">
        <v>78</v>
      </c>
      <c r="BV71" s="143" t="s">
        <v>79</v>
      </c>
      <c r="BW71" s="143" t="s">
        <v>138</v>
      </c>
      <c r="BX71" s="143" t="s">
        <v>130</v>
      </c>
      <c r="CL71" s="143" t="s">
        <v>22</v>
      </c>
    </row>
    <row r="72" s="6" customFormat="1" ht="28.5" customHeight="1">
      <c r="A72" s="144" t="s">
        <v>90</v>
      </c>
      <c r="B72" s="132"/>
      <c r="C72" s="133"/>
      <c r="D72" s="133"/>
      <c r="E72" s="133"/>
      <c r="F72" s="134" t="s">
        <v>139</v>
      </c>
      <c r="G72" s="134"/>
      <c r="H72" s="134"/>
      <c r="I72" s="134"/>
      <c r="J72" s="134"/>
      <c r="K72" s="133"/>
      <c r="L72" s="134" t="s">
        <v>140</v>
      </c>
      <c r="M72" s="134"/>
      <c r="N72" s="134"/>
      <c r="O72" s="134"/>
      <c r="P72" s="134"/>
      <c r="Q72" s="134"/>
      <c r="R72" s="134"/>
      <c r="S72" s="134"/>
      <c r="T72" s="134"/>
      <c r="U72" s="134"/>
      <c r="V72" s="134"/>
      <c r="W72" s="134"/>
      <c r="X72" s="134"/>
      <c r="Y72" s="134"/>
      <c r="Z72" s="134"/>
      <c r="AA72" s="134"/>
      <c r="AB72" s="134"/>
      <c r="AC72" s="134"/>
      <c r="AD72" s="134"/>
      <c r="AE72" s="134"/>
      <c r="AF72" s="134"/>
      <c r="AG72" s="136">
        <f>'SO-04-05.1 - km 467,469 -...'!J31</f>
        <v>0</v>
      </c>
      <c r="AH72" s="133"/>
      <c r="AI72" s="133"/>
      <c r="AJ72" s="133"/>
      <c r="AK72" s="133"/>
      <c r="AL72" s="133"/>
      <c r="AM72" s="133"/>
      <c r="AN72" s="136">
        <f>SUM(AG72,AT72)</f>
        <v>0</v>
      </c>
      <c r="AO72" s="133"/>
      <c r="AP72" s="133"/>
      <c r="AQ72" s="137" t="s">
        <v>88</v>
      </c>
      <c r="AR72" s="138"/>
      <c r="AS72" s="139">
        <v>0</v>
      </c>
      <c r="AT72" s="140">
        <f>ROUND(SUM(AV72:AW72),2)</f>
        <v>0</v>
      </c>
      <c r="AU72" s="141">
        <f>'SO-04-05.1 - km 467,469 -...'!P97</f>
        <v>0</v>
      </c>
      <c r="AV72" s="140">
        <f>'SO-04-05.1 - km 467,469 -...'!J34</f>
        <v>0</v>
      </c>
      <c r="AW72" s="140">
        <f>'SO-04-05.1 - km 467,469 -...'!J35</f>
        <v>0</v>
      </c>
      <c r="AX72" s="140">
        <f>'SO-04-05.1 - km 467,469 -...'!J36</f>
        <v>0</v>
      </c>
      <c r="AY72" s="140">
        <f>'SO-04-05.1 - km 467,469 -...'!J37</f>
        <v>0</v>
      </c>
      <c r="AZ72" s="140">
        <f>'SO-04-05.1 - km 467,469 -...'!F34</f>
        <v>0</v>
      </c>
      <c r="BA72" s="140">
        <f>'SO-04-05.1 - km 467,469 -...'!F35</f>
        <v>0</v>
      </c>
      <c r="BB72" s="140">
        <f>'SO-04-05.1 - km 467,469 -...'!F36</f>
        <v>0</v>
      </c>
      <c r="BC72" s="140">
        <f>'SO-04-05.1 - km 467,469 -...'!F37</f>
        <v>0</v>
      </c>
      <c r="BD72" s="142">
        <f>'SO-04-05.1 - km 467,469 -...'!F38</f>
        <v>0</v>
      </c>
      <c r="BT72" s="143" t="s">
        <v>93</v>
      </c>
      <c r="BV72" s="143" t="s">
        <v>79</v>
      </c>
      <c r="BW72" s="143" t="s">
        <v>141</v>
      </c>
      <c r="BX72" s="143" t="s">
        <v>138</v>
      </c>
      <c r="CL72" s="143" t="s">
        <v>22</v>
      </c>
    </row>
    <row r="73" s="6" customFormat="1" ht="28.5" customHeight="1">
      <c r="A73" s="144" t="s">
        <v>90</v>
      </c>
      <c r="B73" s="132"/>
      <c r="C73" s="133"/>
      <c r="D73" s="133"/>
      <c r="E73" s="133"/>
      <c r="F73" s="134" t="s">
        <v>142</v>
      </c>
      <c r="G73" s="134"/>
      <c r="H73" s="134"/>
      <c r="I73" s="134"/>
      <c r="J73" s="134"/>
      <c r="K73" s="133"/>
      <c r="L73" s="134" t="s">
        <v>143</v>
      </c>
      <c r="M73" s="134"/>
      <c r="N73" s="134"/>
      <c r="O73" s="134"/>
      <c r="P73" s="134"/>
      <c r="Q73" s="134"/>
      <c r="R73" s="134"/>
      <c r="S73" s="134"/>
      <c r="T73" s="134"/>
      <c r="U73" s="134"/>
      <c r="V73" s="134"/>
      <c r="W73" s="134"/>
      <c r="X73" s="134"/>
      <c r="Y73" s="134"/>
      <c r="Z73" s="134"/>
      <c r="AA73" s="134"/>
      <c r="AB73" s="134"/>
      <c r="AC73" s="134"/>
      <c r="AD73" s="134"/>
      <c r="AE73" s="134"/>
      <c r="AF73" s="134"/>
      <c r="AG73" s="136">
        <f>'SO-04-05.2 - VRN - Podcho...'!J31</f>
        <v>0</v>
      </c>
      <c r="AH73" s="133"/>
      <c r="AI73" s="133"/>
      <c r="AJ73" s="133"/>
      <c r="AK73" s="133"/>
      <c r="AL73" s="133"/>
      <c r="AM73" s="133"/>
      <c r="AN73" s="136">
        <f>SUM(AG73,AT73)</f>
        <v>0</v>
      </c>
      <c r="AO73" s="133"/>
      <c r="AP73" s="133"/>
      <c r="AQ73" s="137" t="s">
        <v>88</v>
      </c>
      <c r="AR73" s="138"/>
      <c r="AS73" s="139">
        <v>0</v>
      </c>
      <c r="AT73" s="140">
        <f>ROUND(SUM(AV73:AW73),2)</f>
        <v>0</v>
      </c>
      <c r="AU73" s="141">
        <f>'SO-04-05.2 - VRN - Podcho...'!P90</f>
        <v>0</v>
      </c>
      <c r="AV73" s="140">
        <f>'SO-04-05.2 - VRN - Podcho...'!J34</f>
        <v>0</v>
      </c>
      <c r="AW73" s="140">
        <f>'SO-04-05.2 - VRN - Podcho...'!J35</f>
        <v>0</v>
      </c>
      <c r="AX73" s="140">
        <f>'SO-04-05.2 - VRN - Podcho...'!J36</f>
        <v>0</v>
      </c>
      <c r="AY73" s="140">
        <f>'SO-04-05.2 - VRN - Podcho...'!J37</f>
        <v>0</v>
      </c>
      <c r="AZ73" s="140">
        <f>'SO-04-05.2 - VRN - Podcho...'!F34</f>
        <v>0</v>
      </c>
      <c r="BA73" s="140">
        <f>'SO-04-05.2 - VRN - Podcho...'!F35</f>
        <v>0</v>
      </c>
      <c r="BB73" s="140">
        <f>'SO-04-05.2 - VRN - Podcho...'!F36</f>
        <v>0</v>
      </c>
      <c r="BC73" s="140">
        <f>'SO-04-05.2 - VRN - Podcho...'!F37</f>
        <v>0</v>
      </c>
      <c r="BD73" s="142">
        <f>'SO-04-05.2 - VRN - Podcho...'!F38</f>
        <v>0</v>
      </c>
      <c r="BT73" s="143" t="s">
        <v>93</v>
      </c>
      <c r="BV73" s="143" t="s">
        <v>79</v>
      </c>
      <c r="BW73" s="143" t="s">
        <v>144</v>
      </c>
      <c r="BX73" s="143" t="s">
        <v>138</v>
      </c>
      <c r="CL73" s="143" t="s">
        <v>22</v>
      </c>
    </row>
    <row r="74" s="5" customFormat="1" ht="16.5" customHeight="1">
      <c r="B74" s="119"/>
      <c r="C74" s="120"/>
      <c r="D74" s="121" t="s">
        <v>145</v>
      </c>
      <c r="E74" s="121"/>
      <c r="F74" s="121"/>
      <c r="G74" s="121"/>
      <c r="H74" s="121"/>
      <c r="I74" s="122"/>
      <c r="J74" s="121" t="s">
        <v>146</v>
      </c>
      <c r="K74" s="121"/>
      <c r="L74" s="121"/>
      <c r="M74" s="121"/>
      <c r="N74" s="121"/>
      <c r="O74" s="121"/>
      <c r="P74" s="121"/>
      <c r="Q74" s="121"/>
      <c r="R74" s="121"/>
      <c r="S74" s="121"/>
      <c r="T74" s="121"/>
      <c r="U74" s="121"/>
      <c r="V74" s="121"/>
      <c r="W74" s="121"/>
      <c r="X74" s="121"/>
      <c r="Y74" s="121"/>
      <c r="Z74" s="121"/>
      <c r="AA74" s="121"/>
      <c r="AB74" s="121"/>
      <c r="AC74" s="121"/>
      <c r="AD74" s="121"/>
      <c r="AE74" s="121"/>
      <c r="AF74" s="121"/>
      <c r="AG74" s="123">
        <f>ROUND(AG75,2)</f>
        <v>0</v>
      </c>
      <c r="AH74" s="122"/>
      <c r="AI74" s="122"/>
      <c r="AJ74" s="122"/>
      <c r="AK74" s="122"/>
      <c r="AL74" s="122"/>
      <c r="AM74" s="122"/>
      <c r="AN74" s="124">
        <f>SUM(AG74,AT74)</f>
        <v>0</v>
      </c>
      <c r="AO74" s="122"/>
      <c r="AP74" s="122"/>
      <c r="AQ74" s="125" t="s">
        <v>83</v>
      </c>
      <c r="AR74" s="126"/>
      <c r="AS74" s="127">
        <f>ROUND(AS75,2)</f>
        <v>0</v>
      </c>
      <c r="AT74" s="128">
        <f>ROUND(SUM(AV74:AW74),2)</f>
        <v>0</v>
      </c>
      <c r="AU74" s="129">
        <f>ROUND(AU75,5)</f>
        <v>0</v>
      </c>
      <c r="AV74" s="128">
        <f>ROUND(AZ74*L26,2)</f>
        <v>0</v>
      </c>
      <c r="AW74" s="128">
        <f>ROUND(BA74*L27,2)</f>
        <v>0</v>
      </c>
      <c r="AX74" s="128">
        <f>ROUND(BB74*L26,2)</f>
        <v>0</v>
      </c>
      <c r="AY74" s="128">
        <f>ROUND(BC74*L27,2)</f>
        <v>0</v>
      </c>
      <c r="AZ74" s="128">
        <f>ROUND(AZ75,2)</f>
        <v>0</v>
      </c>
      <c r="BA74" s="128">
        <f>ROUND(BA75,2)</f>
        <v>0</v>
      </c>
      <c r="BB74" s="128">
        <f>ROUND(BB75,2)</f>
        <v>0</v>
      </c>
      <c r="BC74" s="128">
        <f>ROUND(BC75,2)</f>
        <v>0</v>
      </c>
      <c r="BD74" s="130">
        <f>ROUND(BD75,2)</f>
        <v>0</v>
      </c>
      <c r="BS74" s="131" t="s">
        <v>76</v>
      </c>
      <c r="BT74" s="131" t="s">
        <v>24</v>
      </c>
      <c r="BU74" s="131" t="s">
        <v>78</v>
      </c>
      <c r="BV74" s="131" t="s">
        <v>79</v>
      </c>
      <c r="BW74" s="131" t="s">
        <v>147</v>
      </c>
      <c r="BX74" s="131" t="s">
        <v>7</v>
      </c>
      <c r="CL74" s="131" t="s">
        <v>22</v>
      </c>
      <c r="CM74" s="131" t="s">
        <v>85</v>
      </c>
    </row>
    <row r="75" s="6" customFormat="1" ht="16.5" customHeight="1">
      <c r="A75" s="144" t="s">
        <v>90</v>
      </c>
      <c r="B75" s="132"/>
      <c r="C75" s="133"/>
      <c r="D75" s="133"/>
      <c r="E75" s="134" t="s">
        <v>148</v>
      </c>
      <c r="F75" s="134"/>
      <c r="G75" s="134"/>
      <c r="H75" s="134"/>
      <c r="I75" s="134"/>
      <c r="J75" s="133"/>
      <c r="K75" s="134" t="s">
        <v>87</v>
      </c>
      <c r="L75" s="134"/>
      <c r="M75" s="134"/>
      <c r="N75" s="134"/>
      <c r="O75" s="134"/>
      <c r="P75" s="134"/>
      <c r="Q75" s="134"/>
      <c r="R75" s="134"/>
      <c r="S75" s="134"/>
      <c r="T75" s="134"/>
      <c r="U75" s="134"/>
      <c r="V75" s="134"/>
      <c r="W75" s="134"/>
      <c r="X75" s="134"/>
      <c r="Y75" s="134"/>
      <c r="Z75" s="134"/>
      <c r="AA75" s="134"/>
      <c r="AB75" s="134"/>
      <c r="AC75" s="134"/>
      <c r="AD75" s="134"/>
      <c r="AE75" s="134"/>
      <c r="AF75" s="134"/>
      <c r="AG75" s="136">
        <f>'SO-05-03 - ST ÚNL'!J29</f>
        <v>0</v>
      </c>
      <c r="AH75" s="133"/>
      <c r="AI75" s="133"/>
      <c r="AJ75" s="133"/>
      <c r="AK75" s="133"/>
      <c r="AL75" s="133"/>
      <c r="AM75" s="133"/>
      <c r="AN75" s="136">
        <f>SUM(AG75,AT75)</f>
        <v>0</v>
      </c>
      <c r="AO75" s="133"/>
      <c r="AP75" s="133"/>
      <c r="AQ75" s="137" t="s">
        <v>88</v>
      </c>
      <c r="AR75" s="138"/>
      <c r="AS75" s="139">
        <v>0</v>
      </c>
      <c r="AT75" s="140">
        <f>ROUND(SUM(AV75:AW75),2)</f>
        <v>0</v>
      </c>
      <c r="AU75" s="141">
        <f>'SO-05-03 - ST ÚNL'!P82</f>
        <v>0</v>
      </c>
      <c r="AV75" s="140">
        <f>'SO-05-03 - ST ÚNL'!J32</f>
        <v>0</v>
      </c>
      <c r="AW75" s="140">
        <f>'SO-05-03 - ST ÚNL'!J33</f>
        <v>0</v>
      </c>
      <c r="AX75" s="140">
        <f>'SO-05-03 - ST ÚNL'!J34</f>
        <v>0</v>
      </c>
      <c r="AY75" s="140">
        <f>'SO-05-03 - ST ÚNL'!J35</f>
        <v>0</v>
      </c>
      <c r="AZ75" s="140">
        <f>'SO-05-03 - ST ÚNL'!F32</f>
        <v>0</v>
      </c>
      <c r="BA75" s="140">
        <f>'SO-05-03 - ST ÚNL'!F33</f>
        <v>0</v>
      </c>
      <c r="BB75" s="140">
        <f>'SO-05-03 - ST ÚNL'!F34</f>
        <v>0</v>
      </c>
      <c r="BC75" s="140">
        <f>'SO-05-03 - ST ÚNL'!F35</f>
        <v>0</v>
      </c>
      <c r="BD75" s="142">
        <f>'SO-05-03 - ST ÚNL'!F36</f>
        <v>0</v>
      </c>
      <c r="BT75" s="143" t="s">
        <v>85</v>
      </c>
      <c r="BV75" s="143" t="s">
        <v>79</v>
      </c>
      <c r="BW75" s="143" t="s">
        <v>149</v>
      </c>
      <c r="BX75" s="143" t="s">
        <v>147</v>
      </c>
      <c r="CL75" s="143" t="s">
        <v>22</v>
      </c>
    </row>
    <row r="76" s="5" customFormat="1" ht="16.5" customHeight="1">
      <c r="B76" s="119"/>
      <c r="C76" s="120"/>
      <c r="D76" s="121" t="s">
        <v>150</v>
      </c>
      <c r="E76" s="121"/>
      <c r="F76" s="121"/>
      <c r="G76" s="121"/>
      <c r="H76" s="121"/>
      <c r="I76" s="122"/>
      <c r="J76" s="121" t="s">
        <v>151</v>
      </c>
      <c r="K76" s="121"/>
      <c r="L76" s="121"/>
      <c r="M76" s="121"/>
      <c r="N76" s="121"/>
      <c r="O76" s="121"/>
      <c r="P76" s="121"/>
      <c r="Q76" s="121"/>
      <c r="R76" s="121"/>
      <c r="S76" s="121"/>
      <c r="T76" s="121"/>
      <c r="U76" s="121"/>
      <c r="V76" s="121"/>
      <c r="W76" s="121"/>
      <c r="X76" s="121"/>
      <c r="Y76" s="121"/>
      <c r="Z76" s="121"/>
      <c r="AA76" s="121"/>
      <c r="AB76" s="121"/>
      <c r="AC76" s="121"/>
      <c r="AD76" s="121"/>
      <c r="AE76" s="121"/>
      <c r="AF76" s="121"/>
      <c r="AG76" s="123">
        <f>ROUND(AG77,2)</f>
        <v>0</v>
      </c>
      <c r="AH76" s="122"/>
      <c r="AI76" s="122"/>
      <c r="AJ76" s="122"/>
      <c r="AK76" s="122"/>
      <c r="AL76" s="122"/>
      <c r="AM76" s="122"/>
      <c r="AN76" s="124">
        <f>SUM(AG76,AT76)</f>
        <v>0</v>
      </c>
      <c r="AO76" s="122"/>
      <c r="AP76" s="122"/>
      <c r="AQ76" s="125" t="s">
        <v>83</v>
      </c>
      <c r="AR76" s="126"/>
      <c r="AS76" s="127">
        <f>ROUND(AS77,2)</f>
        <v>0</v>
      </c>
      <c r="AT76" s="128">
        <f>ROUND(SUM(AV76:AW76),2)</f>
        <v>0</v>
      </c>
      <c r="AU76" s="129">
        <f>ROUND(AU77,5)</f>
        <v>0</v>
      </c>
      <c r="AV76" s="128">
        <f>ROUND(AZ76*L26,2)</f>
        <v>0</v>
      </c>
      <c r="AW76" s="128">
        <f>ROUND(BA76*L27,2)</f>
        <v>0</v>
      </c>
      <c r="AX76" s="128">
        <f>ROUND(BB76*L26,2)</f>
        <v>0</v>
      </c>
      <c r="AY76" s="128">
        <f>ROUND(BC76*L27,2)</f>
        <v>0</v>
      </c>
      <c r="AZ76" s="128">
        <f>ROUND(AZ77,2)</f>
        <v>0</v>
      </c>
      <c r="BA76" s="128">
        <f>ROUND(BA77,2)</f>
        <v>0</v>
      </c>
      <c r="BB76" s="128">
        <f>ROUND(BB77,2)</f>
        <v>0</v>
      </c>
      <c r="BC76" s="128">
        <f>ROUND(BC77,2)</f>
        <v>0</v>
      </c>
      <c r="BD76" s="130">
        <f>ROUND(BD77,2)</f>
        <v>0</v>
      </c>
      <c r="BS76" s="131" t="s">
        <v>76</v>
      </c>
      <c r="BT76" s="131" t="s">
        <v>24</v>
      </c>
      <c r="BU76" s="131" t="s">
        <v>78</v>
      </c>
      <c r="BV76" s="131" t="s">
        <v>79</v>
      </c>
      <c r="BW76" s="131" t="s">
        <v>152</v>
      </c>
      <c r="BX76" s="131" t="s">
        <v>7</v>
      </c>
      <c r="CL76" s="131" t="s">
        <v>22</v>
      </c>
      <c r="CM76" s="131" t="s">
        <v>85</v>
      </c>
    </row>
    <row r="77" s="6" customFormat="1" ht="16.5" customHeight="1">
      <c r="A77" s="144" t="s">
        <v>90</v>
      </c>
      <c r="B77" s="132"/>
      <c r="C77" s="133"/>
      <c r="D77" s="133"/>
      <c r="E77" s="134" t="s">
        <v>153</v>
      </c>
      <c r="F77" s="134"/>
      <c r="G77" s="134"/>
      <c r="H77" s="134"/>
      <c r="I77" s="134"/>
      <c r="J77" s="133"/>
      <c r="K77" s="134" t="s">
        <v>87</v>
      </c>
      <c r="L77" s="134"/>
      <c r="M77" s="134"/>
      <c r="N77" s="134"/>
      <c r="O77" s="134"/>
      <c r="P77" s="134"/>
      <c r="Q77" s="134"/>
      <c r="R77" s="134"/>
      <c r="S77" s="134"/>
      <c r="T77" s="134"/>
      <c r="U77" s="134"/>
      <c r="V77" s="134"/>
      <c r="W77" s="134"/>
      <c r="X77" s="134"/>
      <c r="Y77" s="134"/>
      <c r="Z77" s="134"/>
      <c r="AA77" s="134"/>
      <c r="AB77" s="134"/>
      <c r="AC77" s="134"/>
      <c r="AD77" s="134"/>
      <c r="AE77" s="134"/>
      <c r="AF77" s="134"/>
      <c r="AG77" s="136">
        <f>'SO-06-03 - ST ÚNL'!J29</f>
        <v>0</v>
      </c>
      <c r="AH77" s="133"/>
      <c r="AI77" s="133"/>
      <c r="AJ77" s="133"/>
      <c r="AK77" s="133"/>
      <c r="AL77" s="133"/>
      <c r="AM77" s="133"/>
      <c r="AN77" s="136">
        <f>SUM(AG77,AT77)</f>
        <v>0</v>
      </c>
      <c r="AO77" s="133"/>
      <c r="AP77" s="133"/>
      <c r="AQ77" s="137" t="s">
        <v>88</v>
      </c>
      <c r="AR77" s="138"/>
      <c r="AS77" s="139">
        <v>0</v>
      </c>
      <c r="AT77" s="140">
        <f>ROUND(SUM(AV77:AW77),2)</f>
        <v>0</v>
      </c>
      <c r="AU77" s="141">
        <f>'SO-06-03 - ST ÚNL'!P82</f>
        <v>0</v>
      </c>
      <c r="AV77" s="140">
        <f>'SO-06-03 - ST ÚNL'!J32</f>
        <v>0</v>
      </c>
      <c r="AW77" s="140">
        <f>'SO-06-03 - ST ÚNL'!J33</f>
        <v>0</v>
      </c>
      <c r="AX77" s="140">
        <f>'SO-06-03 - ST ÚNL'!J34</f>
        <v>0</v>
      </c>
      <c r="AY77" s="140">
        <f>'SO-06-03 - ST ÚNL'!J35</f>
        <v>0</v>
      </c>
      <c r="AZ77" s="140">
        <f>'SO-06-03 - ST ÚNL'!F32</f>
        <v>0</v>
      </c>
      <c r="BA77" s="140">
        <f>'SO-06-03 - ST ÚNL'!F33</f>
        <v>0</v>
      </c>
      <c r="BB77" s="140">
        <f>'SO-06-03 - ST ÚNL'!F34</f>
        <v>0</v>
      </c>
      <c r="BC77" s="140">
        <f>'SO-06-03 - ST ÚNL'!F35</f>
        <v>0</v>
      </c>
      <c r="BD77" s="142">
        <f>'SO-06-03 - ST ÚNL'!F36</f>
        <v>0</v>
      </c>
      <c r="BT77" s="143" t="s">
        <v>85</v>
      </c>
      <c r="BV77" s="143" t="s">
        <v>79</v>
      </c>
      <c r="BW77" s="143" t="s">
        <v>154</v>
      </c>
      <c r="BX77" s="143" t="s">
        <v>152</v>
      </c>
      <c r="CL77" s="143" t="s">
        <v>22</v>
      </c>
    </row>
    <row r="78" s="5" customFormat="1" ht="16.5" customHeight="1">
      <c r="B78" s="119"/>
      <c r="C78" s="120"/>
      <c r="D78" s="121" t="s">
        <v>155</v>
      </c>
      <c r="E78" s="121"/>
      <c r="F78" s="121"/>
      <c r="G78" s="121"/>
      <c r="H78" s="121"/>
      <c r="I78" s="122"/>
      <c r="J78" s="121" t="s">
        <v>156</v>
      </c>
      <c r="K78" s="121"/>
      <c r="L78" s="121"/>
      <c r="M78" s="121"/>
      <c r="N78" s="121"/>
      <c r="O78" s="121"/>
      <c r="P78" s="121"/>
      <c r="Q78" s="121"/>
      <c r="R78" s="121"/>
      <c r="S78" s="121"/>
      <c r="T78" s="121"/>
      <c r="U78" s="121"/>
      <c r="V78" s="121"/>
      <c r="W78" s="121"/>
      <c r="X78" s="121"/>
      <c r="Y78" s="121"/>
      <c r="Z78" s="121"/>
      <c r="AA78" s="121"/>
      <c r="AB78" s="121"/>
      <c r="AC78" s="121"/>
      <c r="AD78" s="121"/>
      <c r="AE78" s="121"/>
      <c r="AF78" s="121"/>
      <c r="AG78" s="123">
        <f>ROUND(AG79+AG82+AG85,2)</f>
        <v>0</v>
      </c>
      <c r="AH78" s="122"/>
      <c r="AI78" s="122"/>
      <c r="AJ78" s="122"/>
      <c r="AK78" s="122"/>
      <c r="AL78" s="122"/>
      <c r="AM78" s="122"/>
      <c r="AN78" s="124">
        <f>SUM(AG78,AT78)</f>
        <v>0</v>
      </c>
      <c r="AO78" s="122"/>
      <c r="AP78" s="122"/>
      <c r="AQ78" s="125" t="s">
        <v>83</v>
      </c>
      <c r="AR78" s="126"/>
      <c r="AS78" s="127">
        <f>ROUND(AS79+AS82+AS85,2)</f>
        <v>0</v>
      </c>
      <c r="AT78" s="128">
        <f>ROUND(SUM(AV78:AW78),2)</f>
        <v>0</v>
      </c>
      <c r="AU78" s="129">
        <f>ROUND(AU79+AU82+AU85,5)</f>
        <v>0</v>
      </c>
      <c r="AV78" s="128">
        <f>ROUND(AZ78*L26,2)</f>
        <v>0</v>
      </c>
      <c r="AW78" s="128">
        <f>ROUND(BA78*L27,2)</f>
        <v>0</v>
      </c>
      <c r="AX78" s="128">
        <f>ROUND(BB78*L26,2)</f>
        <v>0</v>
      </c>
      <c r="AY78" s="128">
        <f>ROUND(BC78*L27,2)</f>
        <v>0</v>
      </c>
      <c r="AZ78" s="128">
        <f>ROUND(AZ79+AZ82+AZ85,2)</f>
        <v>0</v>
      </c>
      <c r="BA78" s="128">
        <f>ROUND(BA79+BA82+BA85,2)</f>
        <v>0</v>
      </c>
      <c r="BB78" s="128">
        <f>ROUND(BB79+BB82+BB85,2)</f>
        <v>0</v>
      </c>
      <c r="BC78" s="128">
        <f>ROUND(BC79+BC82+BC85,2)</f>
        <v>0</v>
      </c>
      <c r="BD78" s="130">
        <f>ROUND(BD79+BD82+BD85,2)</f>
        <v>0</v>
      </c>
      <c r="BS78" s="131" t="s">
        <v>76</v>
      </c>
      <c r="BT78" s="131" t="s">
        <v>24</v>
      </c>
      <c r="BU78" s="131" t="s">
        <v>78</v>
      </c>
      <c r="BV78" s="131" t="s">
        <v>79</v>
      </c>
      <c r="BW78" s="131" t="s">
        <v>157</v>
      </c>
      <c r="BX78" s="131" t="s">
        <v>7</v>
      </c>
      <c r="CL78" s="131" t="s">
        <v>22</v>
      </c>
      <c r="CM78" s="131" t="s">
        <v>85</v>
      </c>
    </row>
    <row r="79" s="6" customFormat="1" ht="16.5" customHeight="1">
      <c r="B79" s="132"/>
      <c r="C79" s="133"/>
      <c r="D79" s="133"/>
      <c r="E79" s="134" t="s">
        <v>158</v>
      </c>
      <c r="F79" s="134"/>
      <c r="G79" s="134"/>
      <c r="H79" s="134"/>
      <c r="I79" s="134"/>
      <c r="J79" s="133"/>
      <c r="K79" s="134" t="s">
        <v>87</v>
      </c>
      <c r="L79" s="134"/>
      <c r="M79" s="134"/>
      <c r="N79" s="134"/>
      <c r="O79" s="134"/>
      <c r="P79" s="134"/>
      <c r="Q79" s="134"/>
      <c r="R79" s="134"/>
      <c r="S79" s="134"/>
      <c r="T79" s="134"/>
      <c r="U79" s="134"/>
      <c r="V79" s="134"/>
      <c r="W79" s="134"/>
      <c r="X79" s="134"/>
      <c r="Y79" s="134"/>
      <c r="Z79" s="134"/>
      <c r="AA79" s="134"/>
      <c r="AB79" s="134"/>
      <c r="AC79" s="134"/>
      <c r="AD79" s="134"/>
      <c r="AE79" s="134"/>
      <c r="AF79" s="134"/>
      <c r="AG79" s="135">
        <f>ROUND(SUM(AG80:AG81),2)</f>
        <v>0</v>
      </c>
      <c r="AH79" s="133"/>
      <c r="AI79" s="133"/>
      <c r="AJ79" s="133"/>
      <c r="AK79" s="133"/>
      <c r="AL79" s="133"/>
      <c r="AM79" s="133"/>
      <c r="AN79" s="136">
        <f>SUM(AG79,AT79)</f>
        <v>0</v>
      </c>
      <c r="AO79" s="133"/>
      <c r="AP79" s="133"/>
      <c r="AQ79" s="137" t="s">
        <v>88</v>
      </c>
      <c r="AR79" s="138"/>
      <c r="AS79" s="139">
        <f>ROUND(SUM(AS80:AS81),2)</f>
        <v>0</v>
      </c>
      <c r="AT79" s="140">
        <f>ROUND(SUM(AV79:AW79),2)</f>
        <v>0</v>
      </c>
      <c r="AU79" s="141">
        <f>ROUND(SUM(AU80:AU81),5)</f>
        <v>0</v>
      </c>
      <c r="AV79" s="140">
        <f>ROUND(AZ79*L26,2)</f>
        <v>0</v>
      </c>
      <c r="AW79" s="140">
        <f>ROUND(BA79*L27,2)</f>
        <v>0</v>
      </c>
      <c r="AX79" s="140">
        <f>ROUND(BB79*L26,2)</f>
        <v>0</v>
      </c>
      <c r="AY79" s="140">
        <f>ROUND(BC79*L27,2)</f>
        <v>0</v>
      </c>
      <c r="AZ79" s="140">
        <f>ROUND(SUM(AZ80:AZ81),2)</f>
        <v>0</v>
      </c>
      <c r="BA79" s="140">
        <f>ROUND(SUM(BA80:BA81),2)</f>
        <v>0</v>
      </c>
      <c r="BB79" s="140">
        <f>ROUND(SUM(BB80:BB81),2)</f>
        <v>0</v>
      </c>
      <c r="BC79" s="140">
        <f>ROUND(SUM(BC80:BC81),2)</f>
        <v>0</v>
      </c>
      <c r="BD79" s="142">
        <f>ROUND(SUM(BD80:BD81),2)</f>
        <v>0</v>
      </c>
      <c r="BS79" s="143" t="s">
        <v>76</v>
      </c>
      <c r="BT79" s="143" t="s">
        <v>85</v>
      </c>
      <c r="BU79" s="143" t="s">
        <v>78</v>
      </c>
      <c r="BV79" s="143" t="s">
        <v>79</v>
      </c>
      <c r="BW79" s="143" t="s">
        <v>159</v>
      </c>
      <c r="BX79" s="143" t="s">
        <v>157</v>
      </c>
      <c r="CL79" s="143" t="s">
        <v>22</v>
      </c>
    </row>
    <row r="80" s="6" customFormat="1" ht="28.5" customHeight="1">
      <c r="A80" s="144" t="s">
        <v>90</v>
      </c>
      <c r="B80" s="132"/>
      <c r="C80" s="133"/>
      <c r="D80" s="133"/>
      <c r="E80" s="133"/>
      <c r="F80" s="134" t="s">
        <v>160</v>
      </c>
      <c r="G80" s="134"/>
      <c r="H80" s="134"/>
      <c r="I80" s="134"/>
      <c r="J80" s="134"/>
      <c r="K80" s="133"/>
      <c r="L80" s="134" t="s">
        <v>161</v>
      </c>
      <c r="M80" s="134"/>
      <c r="N80" s="134"/>
      <c r="O80" s="134"/>
      <c r="P80" s="134"/>
      <c r="Q80" s="134"/>
      <c r="R80" s="134"/>
      <c r="S80" s="134"/>
      <c r="T80" s="134"/>
      <c r="U80" s="134"/>
      <c r="V80" s="134"/>
      <c r="W80" s="134"/>
      <c r="X80" s="134"/>
      <c r="Y80" s="134"/>
      <c r="Z80" s="134"/>
      <c r="AA80" s="134"/>
      <c r="AB80" s="134"/>
      <c r="AC80" s="134"/>
      <c r="AD80" s="134"/>
      <c r="AE80" s="134"/>
      <c r="AF80" s="134"/>
      <c r="AG80" s="136">
        <f>'SO-08-03-01 - Zábradlí Hr...'!J31</f>
        <v>0</v>
      </c>
      <c r="AH80" s="133"/>
      <c r="AI80" s="133"/>
      <c r="AJ80" s="133"/>
      <c r="AK80" s="133"/>
      <c r="AL80" s="133"/>
      <c r="AM80" s="133"/>
      <c r="AN80" s="136">
        <f>SUM(AG80,AT80)</f>
        <v>0</v>
      </c>
      <c r="AO80" s="133"/>
      <c r="AP80" s="133"/>
      <c r="AQ80" s="137" t="s">
        <v>88</v>
      </c>
      <c r="AR80" s="138"/>
      <c r="AS80" s="139">
        <v>0</v>
      </c>
      <c r="AT80" s="140">
        <f>ROUND(SUM(AV80:AW80),2)</f>
        <v>0</v>
      </c>
      <c r="AU80" s="141">
        <f>'SO-08-03-01 - Zábradlí Hr...'!P96</f>
        <v>0</v>
      </c>
      <c r="AV80" s="140">
        <f>'SO-08-03-01 - Zábradlí Hr...'!J34</f>
        <v>0</v>
      </c>
      <c r="AW80" s="140">
        <f>'SO-08-03-01 - Zábradlí Hr...'!J35</f>
        <v>0</v>
      </c>
      <c r="AX80" s="140">
        <f>'SO-08-03-01 - Zábradlí Hr...'!J36</f>
        <v>0</v>
      </c>
      <c r="AY80" s="140">
        <f>'SO-08-03-01 - Zábradlí Hr...'!J37</f>
        <v>0</v>
      </c>
      <c r="AZ80" s="140">
        <f>'SO-08-03-01 - Zábradlí Hr...'!F34</f>
        <v>0</v>
      </c>
      <c r="BA80" s="140">
        <f>'SO-08-03-01 - Zábradlí Hr...'!F35</f>
        <v>0</v>
      </c>
      <c r="BB80" s="140">
        <f>'SO-08-03-01 - Zábradlí Hr...'!F36</f>
        <v>0</v>
      </c>
      <c r="BC80" s="140">
        <f>'SO-08-03-01 - Zábradlí Hr...'!F37</f>
        <v>0</v>
      </c>
      <c r="BD80" s="142">
        <f>'SO-08-03-01 - Zábradlí Hr...'!F38</f>
        <v>0</v>
      </c>
      <c r="BT80" s="143" t="s">
        <v>93</v>
      </c>
      <c r="BV80" s="143" t="s">
        <v>79</v>
      </c>
      <c r="BW80" s="143" t="s">
        <v>162</v>
      </c>
      <c r="BX80" s="143" t="s">
        <v>159</v>
      </c>
      <c r="CL80" s="143" t="s">
        <v>22</v>
      </c>
    </row>
    <row r="81" s="6" customFormat="1" ht="28.5" customHeight="1">
      <c r="A81" s="144" t="s">
        <v>90</v>
      </c>
      <c r="B81" s="132"/>
      <c r="C81" s="133"/>
      <c r="D81" s="133"/>
      <c r="E81" s="133"/>
      <c r="F81" s="134" t="s">
        <v>163</v>
      </c>
      <c r="G81" s="134"/>
      <c r="H81" s="134"/>
      <c r="I81" s="134"/>
      <c r="J81" s="134"/>
      <c r="K81" s="133"/>
      <c r="L81" s="134" t="s">
        <v>96</v>
      </c>
      <c r="M81" s="134"/>
      <c r="N81" s="134"/>
      <c r="O81" s="134"/>
      <c r="P81" s="134"/>
      <c r="Q81" s="134"/>
      <c r="R81" s="134"/>
      <c r="S81" s="134"/>
      <c r="T81" s="134"/>
      <c r="U81" s="134"/>
      <c r="V81" s="134"/>
      <c r="W81" s="134"/>
      <c r="X81" s="134"/>
      <c r="Y81" s="134"/>
      <c r="Z81" s="134"/>
      <c r="AA81" s="134"/>
      <c r="AB81" s="134"/>
      <c r="AC81" s="134"/>
      <c r="AD81" s="134"/>
      <c r="AE81" s="134"/>
      <c r="AF81" s="134"/>
      <c r="AG81" s="136">
        <f>'SO-08-03-02 - VRN'!J31</f>
        <v>0</v>
      </c>
      <c r="AH81" s="133"/>
      <c r="AI81" s="133"/>
      <c r="AJ81" s="133"/>
      <c r="AK81" s="133"/>
      <c r="AL81" s="133"/>
      <c r="AM81" s="133"/>
      <c r="AN81" s="136">
        <f>SUM(AG81,AT81)</f>
        <v>0</v>
      </c>
      <c r="AO81" s="133"/>
      <c r="AP81" s="133"/>
      <c r="AQ81" s="137" t="s">
        <v>88</v>
      </c>
      <c r="AR81" s="138"/>
      <c r="AS81" s="139">
        <v>0</v>
      </c>
      <c r="AT81" s="140">
        <f>ROUND(SUM(AV81:AW81),2)</f>
        <v>0</v>
      </c>
      <c r="AU81" s="141">
        <f>'SO-08-03-02 - VRN'!P89</f>
        <v>0</v>
      </c>
      <c r="AV81" s="140">
        <f>'SO-08-03-02 - VRN'!J34</f>
        <v>0</v>
      </c>
      <c r="AW81" s="140">
        <f>'SO-08-03-02 - VRN'!J35</f>
        <v>0</v>
      </c>
      <c r="AX81" s="140">
        <f>'SO-08-03-02 - VRN'!J36</f>
        <v>0</v>
      </c>
      <c r="AY81" s="140">
        <f>'SO-08-03-02 - VRN'!J37</f>
        <v>0</v>
      </c>
      <c r="AZ81" s="140">
        <f>'SO-08-03-02 - VRN'!F34</f>
        <v>0</v>
      </c>
      <c r="BA81" s="140">
        <f>'SO-08-03-02 - VRN'!F35</f>
        <v>0</v>
      </c>
      <c r="BB81" s="140">
        <f>'SO-08-03-02 - VRN'!F36</f>
        <v>0</v>
      </c>
      <c r="BC81" s="140">
        <f>'SO-08-03-02 - VRN'!F37</f>
        <v>0</v>
      </c>
      <c r="BD81" s="142">
        <f>'SO-08-03-02 - VRN'!F38</f>
        <v>0</v>
      </c>
      <c r="BT81" s="143" t="s">
        <v>93</v>
      </c>
      <c r="BV81" s="143" t="s">
        <v>79</v>
      </c>
      <c r="BW81" s="143" t="s">
        <v>164</v>
      </c>
      <c r="BX81" s="143" t="s">
        <v>159</v>
      </c>
      <c r="CL81" s="143" t="s">
        <v>22</v>
      </c>
    </row>
    <row r="82" s="6" customFormat="1" ht="16.5" customHeight="1">
      <c r="B82" s="132"/>
      <c r="C82" s="133"/>
      <c r="D82" s="133"/>
      <c r="E82" s="134" t="s">
        <v>165</v>
      </c>
      <c r="F82" s="134"/>
      <c r="G82" s="134"/>
      <c r="H82" s="134"/>
      <c r="I82" s="134"/>
      <c r="J82" s="133"/>
      <c r="K82" s="134" t="s">
        <v>102</v>
      </c>
      <c r="L82" s="134"/>
      <c r="M82" s="134"/>
      <c r="N82" s="134"/>
      <c r="O82" s="134"/>
      <c r="P82" s="134"/>
      <c r="Q82" s="134"/>
      <c r="R82" s="134"/>
      <c r="S82" s="134"/>
      <c r="T82" s="134"/>
      <c r="U82" s="134"/>
      <c r="V82" s="134"/>
      <c r="W82" s="134"/>
      <c r="X82" s="134"/>
      <c r="Y82" s="134"/>
      <c r="Z82" s="134"/>
      <c r="AA82" s="134"/>
      <c r="AB82" s="134"/>
      <c r="AC82" s="134"/>
      <c r="AD82" s="134"/>
      <c r="AE82" s="134"/>
      <c r="AF82" s="134"/>
      <c r="AG82" s="135">
        <f>ROUND(SUM(AG83:AG84),2)</f>
        <v>0</v>
      </c>
      <c r="AH82" s="133"/>
      <c r="AI82" s="133"/>
      <c r="AJ82" s="133"/>
      <c r="AK82" s="133"/>
      <c r="AL82" s="133"/>
      <c r="AM82" s="133"/>
      <c r="AN82" s="136">
        <f>SUM(AG82,AT82)</f>
        <v>0</v>
      </c>
      <c r="AO82" s="133"/>
      <c r="AP82" s="133"/>
      <c r="AQ82" s="137" t="s">
        <v>88</v>
      </c>
      <c r="AR82" s="138"/>
      <c r="AS82" s="139">
        <f>ROUND(SUM(AS83:AS84),2)</f>
        <v>0</v>
      </c>
      <c r="AT82" s="140">
        <f>ROUND(SUM(AV82:AW82),2)</f>
        <v>0</v>
      </c>
      <c r="AU82" s="141">
        <f>ROUND(SUM(AU83:AU84),5)</f>
        <v>0</v>
      </c>
      <c r="AV82" s="140">
        <f>ROUND(AZ82*L26,2)</f>
        <v>0</v>
      </c>
      <c r="AW82" s="140">
        <f>ROUND(BA82*L27,2)</f>
        <v>0</v>
      </c>
      <c r="AX82" s="140">
        <f>ROUND(BB82*L26,2)</f>
        <v>0</v>
      </c>
      <c r="AY82" s="140">
        <f>ROUND(BC82*L27,2)</f>
        <v>0</v>
      </c>
      <c r="AZ82" s="140">
        <f>ROUND(SUM(AZ83:AZ84),2)</f>
        <v>0</v>
      </c>
      <c r="BA82" s="140">
        <f>ROUND(SUM(BA83:BA84),2)</f>
        <v>0</v>
      </c>
      <c r="BB82" s="140">
        <f>ROUND(SUM(BB83:BB84),2)</f>
        <v>0</v>
      </c>
      <c r="BC82" s="140">
        <f>ROUND(SUM(BC83:BC84),2)</f>
        <v>0</v>
      </c>
      <c r="BD82" s="142">
        <f>ROUND(SUM(BD83:BD84),2)</f>
        <v>0</v>
      </c>
      <c r="BS82" s="143" t="s">
        <v>76</v>
      </c>
      <c r="BT82" s="143" t="s">
        <v>85</v>
      </c>
      <c r="BU82" s="143" t="s">
        <v>78</v>
      </c>
      <c r="BV82" s="143" t="s">
        <v>79</v>
      </c>
      <c r="BW82" s="143" t="s">
        <v>166</v>
      </c>
      <c r="BX82" s="143" t="s">
        <v>157</v>
      </c>
      <c r="CL82" s="143" t="s">
        <v>22</v>
      </c>
    </row>
    <row r="83" s="6" customFormat="1" ht="28.5" customHeight="1">
      <c r="A83" s="144" t="s">
        <v>90</v>
      </c>
      <c r="B83" s="132"/>
      <c r="C83" s="133"/>
      <c r="D83" s="133"/>
      <c r="E83" s="133"/>
      <c r="F83" s="134" t="s">
        <v>167</v>
      </c>
      <c r="G83" s="134"/>
      <c r="H83" s="134"/>
      <c r="I83" s="134"/>
      <c r="J83" s="134"/>
      <c r="K83" s="133"/>
      <c r="L83" s="134" t="s">
        <v>105</v>
      </c>
      <c r="M83" s="134"/>
      <c r="N83" s="134"/>
      <c r="O83" s="134"/>
      <c r="P83" s="134"/>
      <c r="Q83" s="134"/>
      <c r="R83" s="134"/>
      <c r="S83" s="134"/>
      <c r="T83" s="134"/>
      <c r="U83" s="134"/>
      <c r="V83" s="134"/>
      <c r="W83" s="134"/>
      <c r="X83" s="134"/>
      <c r="Y83" s="134"/>
      <c r="Z83" s="134"/>
      <c r="AA83" s="134"/>
      <c r="AB83" s="134"/>
      <c r="AC83" s="134"/>
      <c r="AD83" s="134"/>
      <c r="AE83" s="134"/>
      <c r="AF83" s="134"/>
      <c r="AG83" s="136">
        <f>'SO-08-04.1 - elektroinsta...'!J31</f>
        <v>0</v>
      </c>
      <c r="AH83" s="133"/>
      <c r="AI83" s="133"/>
      <c r="AJ83" s="133"/>
      <c r="AK83" s="133"/>
      <c r="AL83" s="133"/>
      <c r="AM83" s="133"/>
      <c r="AN83" s="136">
        <f>SUM(AG83,AT83)</f>
        <v>0</v>
      </c>
      <c r="AO83" s="133"/>
      <c r="AP83" s="133"/>
      <c r="AQ83" s="137" t="s">
        <v>88</v>
      </c>
      <c r="AR83" s="138"/>
      <c r="AS83" s="139">
        <v>0</v>
      </c>
      <c r="AT83" s="140">
        <f>ROUND(SUM(AV83:AW83),2)</f>
        <v>0</v>
      </c>
      <c r="AU83" s="141">
        <f>'SO-08-04.1 - elektroinsta...'!P89</f>
        <v>0</v>
      </c>
      <c r="AV83" s="140">
        <f>'SO-08-04.1 - elektroinsta...'!J34</f>
        <v>0</v>
      </c>
      <c r="AW83" s="140">
        <f>'SO-08-04.1 - elektroinsta...'!J35</f>
        <v>0</v>
      </c>
      <c r="AX83" s="140">
        <f>'SO-08-04.1 - elektroinsta...'!J36</f>
        <v>0</v>
      </c>
      <c r="AY83" s="140">
        <f>'SO-08-04.1 - elektroinsta...'!J37</f>
        <v>0</v>
      </c>
      <c r="AZ83" s="140">
        <f>'SO-08-04.1 - elektroinsta...'!F34</f>
        <v>0</v>
      </c>
      <c r="BA83" s="140">
        <f>'SO-08-04.1 - elektroinsta...'!F35</f>
        <v>0</v>
      </c>
      <c r="BB83" s="140">
        <f>'SO-08-04.1 - elektroinsta...'!F36</f>
        <v>0</v>
      </c>
      <c r="BC83" s="140">
        <f>'SO-08-04.1 - elektroinsta...'!F37</f>
        <v>0</v>
      </c>
      <c r="BD83" s="142">
        <f>'SO-08-04.1 - elektroinsta...'!F38</f>
        <v>0</v>
      </c>
      <c r="BT83" s="143" t="s">
        <v>93</v>
      </c>
      <c r="BV83" s="143" t="s">
        <v>79</v>
      </c>
      <c r="BW83" s="143" t="s">
        <v>168</v>
      </c>
      <c r="BX83" s="143" t="s">
        <v>166</v>
      </c>
      <c r="CL83" s="143" t="s">
        <v>22</v>
      </c>
    </row>
    <row r="84" s="6" customFormat="1" ht="28.5" customHeight="1">
      <c r="A84" s="144" t="s">
        <v>90</v>
      </c>
      <c r="B84" s="132"/>
      <c r="C84" s="133"/>
      <c r="D84" s="133"/>
      <c r="E84" s="133"/>
      <c r="F84" s="134" t="s">
        <v>169</v>
      </c>
      <c r="G84" s="134"/>
      <c r="H84" s="134"/>
      <c r="I84" s="134"/>
      <c r="J84" s="134"/>
      <c r="K84" s="133"/>
      <c r="L84" s="134" t="s">
        <v>96</v>
      </c>
      <c r="M84" s="134"/>
      <c r="N84" s="134"/>
      <c r="O84" s="134"/>
      <c r="P84" s="134"/>
      <c r="Q84" s="134"/>
      <c r="R84" s="134"/>
      <c r="S84" s="134"/>
      <c r="T84" s="134"/>
      <c r="U84" s="134"/>
      <c r="V84" s="134"/>
      <c r="W84" s="134"/>
      <c r="X84" s="134"/>
      <c r="Y84" s="134"/>
      <c r="Z84" s="134"/>
      <c r="AA84" s="134"/>
      <c r="AB84" s="134"/>
      <c r="AC84" s="134"/>
      <c r="AD84" s="134"/>
      <c r="AE84" s="134"/>
      <c r="AF84" s="134"/>
      <c r="AG84" s="136">
        <f>'SO-08-04.2 - VRN'!J31</f>
        <v>0</v>
      </c>
      <c r="AH84" s="133"/>
      <c r="AI84" s="133"/>
      <c r="AJ84" s="133"/>
      <c r="AK84" s="133"/>
      <c r="AL84" s="133"/>
      <c r="AM84" s="133"/>
      <c r="AN84" s="136">
        <f>SUM(AG84,AT84)</f>
        <v>0</v>
      </c>
      <c r="AO84" s="133"/>
      <c r="AP84" s="133"/>
      <c r="AQ84" s="137" t="s">
        <v>88</v>
      </c>
      <c r="AR84" s="138"/>
      <c r="AS84" s="139">
        <v>0</v>
      </c>
      <c r="AT84" s="140">
        <f>ROUND(SUM(AV84:AW84),2)</f>
        <v>0</v>
      </c>
      <c r="AU84" s="141">
        <f>'SO-08-04.2 - VRN'!P90</f>
        <v>0</v>
      </c>
      <c r="AV84" s="140">
        <f>'SO-08-04.2 - VRN'!J34</f>
        <v>0</v>
      </c>
      <c r="AW84" s="140">
        <f>'SO-08-04.2 - VRN'!J35</f>
        <v>0</v>
      </c>
      <c r="AX84" s="140">
        <f>'SO-08-04.2 - VRN'!J36</f>
        <v>0</v>
      </c>
      <c r="AY84" s="140">
        <f>'SO-08-04.2 - VRN'!J37</f>
        <v>0</v>
      </c>
      <c r="AZ84" s="140">
        <f>'SO-08-04.2 - VRN'!F34</f>
        <v>0</v>
      </c>
      <c r="BA84" s="140">
        <f>'SO-08-04.2 - VRN'!F35</f>
        <v>0</v>
      </c>
      <c r="BB84" s="140">
        <f>'SO-08-04.2 - VRN'!F36</f>
        <v>0</v>
      </c>
      <c r="BC84" s="140">
        <f>'SO-08-04.2 - VRN'!F37</f>
        <v>0</v>
      </c>
      <c r="BD84" s="142">
        <f>'SO-08-04.2 - VRN'!F38</f>
        <v>0</v>
      </c>
      <c r="BT84" s="143" t="s">
        <v>93</v>
      </c>
      <c r="BV84" s="143" t="s">
        <v>79</v>
      </c>
      <c r="BW84" s="143" t="s">
        <v>170</v>
      </c>
      <c r="BX84" s="143" t="s">
        <v>166</v>
      </c>
      <c r="CL84" s="143" t="s">
        <v>22</v>
      </c>
    </row>
    <row r="85" s="6" customFormat="1" ht="16.5" customHeight="1">
      <c r="B85" s="132"/>
      <c r="C85" s="133"/>
      <c r="D85" s="133"/>
      <c r="E85" s="134" t="s">
        <v>171</v>
      </c>
      <c r="F85" s="134"/>
      <c r="G85" s="134"/>
      <c r="H85" s="134"/>
      <c r="I85" s="134"/>
      <c r="J85" s="133"/>
      <c r="K85" s="134" t="s">
        <v>110</v>
      </c>
      <c r="L85" s="134"/>
      <c r="M85" s="134"/>
      <c r="N85" s="134"/>
      <c r="O85" s="134"/>
      <c r="P85" s="134"/>
      <c r="Q85" s="134"/>
      <c r="R85" s="134"/>
      <c r="S85" s="134"/>
      <c r="T85" s="134"/>
      <c r="U85" s="134"/>
      <c r="V85" s="134"/>
      <c r="W85" s="134"/>
      <c r="X85" s="134"/>
      <c r="Y85" s="134"/>
      <c r="Z85" s="134"/>
      <c r="AA85" s="134"/>
      <c r="AB85" s="134"/>
      <c r="AC85" s="134"/>
      <c r="AD85" s="134"/>
      <c r="AE85" s="134"/>
      <c r="AF85" s="134"/>
      <c r="AG85" s="135">
        <f>ROUND(SUM(AG86:AG87),2)</f>
        <v>0</v>
      </c>
      <c r="AH85" s="133"/>
      <c r="AI85" s="133"/>
      <c r="AJ85" s="133"/>
      <c r="AK85" s="133"/>
      <c r="AL85" s="133"/>
      <c r="AM85" s="133"/>
      <c r="AN85" s="136">
        <f>SUM(AG85,AT85)</f>
        <v>0</v>
      </c>
      <c r="AO85" s="133"/>
      <c r="AP85" s="133"/>
      <c r="AQ85" s="137" t="s">
        <v>88</v>
      </c>
      <c r="AR85" s="138"/>
      <c r="AS85" s="139">
        <f>ROUND(SUM(AS86:AS87),2)</f>
        <v>0</v>
      </c>
      <c r="AT85" s="140">
        <f>ROUND(SUM(AV85:AW85),2)</f>
        <v>0</v>
      </c>
      <c r="AU85" s="141">
        <f>ROUND(SUM(AU86:AU87),5)</f>
        <v>0</v>
      </c>
      <c r="AV85" s="140">
        <f>ROUND(AZ85*L26,2)</f>
        <v>0</v>
      </c>
      <c r="AW85" s="140">
        <f>ROUND(BA85*L27,2)</f>
        <v>0</v>
      </c>
      <c r="AX85" s="140">
        <f>ROUND(BB85*L26,2)</f>
        <v>0</v>
      </c>
      <c r="AY85" s="140">
        <f>ROUND(BC85*L27,2)</f>
        <v>0</v>
      </c>
      <c r="AZ85" s="140">
        <f>ROUND(SUM(AZ86:AZ87),2)</f>
        <v>0</v>
      </c>
      <c r="BA85" s="140">
        <f>ROUND(SUM(BA86:BA87),2)</f>
        <v>0</v>
      </c>
      <c r="BB85" s="140">
        <f>ROUND(SUM(BB86:BB87),2)</f>
        <v>0</v>
      </c>
      <c r="BC85" s="140">
        <f>ROUND(SUM(BC86:BC87),2)</f>
        <v>0</v>
      </c>
      <c r="BD85" s="142">
        <f>ROUND(SUM(BD86:BD87),2)</f>
        <v>0</v>
      </c>
      <c r="BS85" s="143" t="s">
        <v>76</v>
      </c>
      <c r="BT85" s="143" t="s">
        <v>85</v>
      </c>
      <c r="BU85" s="143" t="s">
        <v>78</v>
      </c>
      <c r="BV85" s="143" t="s">
        <v>79</v>
      </c>
      <c r="BW85" s="143" t="s">
        <v>172</v>
      </c>
      <c r="BX85" s="143" t="s">
        <v>157</v>
      </c>
      <c r="CL85" s="143" t="s">
        <v>22</v>
      </c>
    </row>
    <row r="86" s="6" customFormat="1" ht="28.5" customHeight="1">
      <c r="A86" s="144" t="s">
        <v>90</v>
      </c>
      <c r="B86" s="132"/>
      <c r="C86" s="133"/>
      <c r="D86" s="133"/>
      <c r="E86" s="133"/>
      <c r="F86" s="134" t="s">
        <v>173</v>
      </c>
      <c r="G86" s="134"/>
      <c r="H86" s="134"/>
      <c r="I86" s="134"/>
      <c r="J86" s="134"/>
      <c r="K86" s="133"/>
      <c r="L86" s="134" t="s">
        <v>174</v>
      </c>
      <c r="M86" s="134"/>
      <c r="N86" s="134"/>
      <c r="O86" s="134"/>
      <c r="P86" s="134"/>
      <c r="Q86" s="134"/>
      <c r="R86" s="134"/>
      <c r="S86" s="134"/>
      <c r="T86" s="134"/>
      <c r="U86" s="134"/>
      <c r="V86" s="134"/>
      <c r="W86" s="134"/>
      <c r="X86" s="134"/>
      <c r="Y86" s="134"/>
      <c r="Z86" s="134"/>
      <c r="AA86" s="134"/>
      <c r="AB86" s="134"/>
      <c r="AC86" s="134"/>
      <c r="AD86" s="134"/>
      <c r="AE86" s="134"/>
      <c r="AF86" s="134"/>
      <c r="AG86" s="136">
        <f>'SO-08-05.1 - km 481,486 -...'!J31</f>
        <v>0</v>
      </c>
      <c r="AH86" s="133"/>
      <c r="AI86" s="133"/>
      <c r="AJ86" s="133"/>
      <c r="AK86" s="133"/>
      <c r="AL86" s="133"/>
      <c r="AM86" s="133"/>
      <c r="AN86" s="136">
        <f>SUM(AG86,AT86)</f>
        <v>0</v>
      </c>
      <c r="AO86" s="133"/>
      <c r="AP86" s="133"/>
      <c r="AQ86" s="137" t="s">
        <v>88</v>
      </c>
      <c r="AR86" s="138"/>
      <c r="AS86" s="139">
        <v>0</v>
      </c>
      <c r="AT86" s="140">
        <f>ROUND(SUM(AV86:AW86),2)</f>
        <v>0</v>
      </c>
      <c r="AU86" s="141">
        <f>'SO-08-05.1 - km 481,486 -...'!P98</f>
        <v>0</v>
      </c>
      <c r="AV86" s="140">
        <f>'SO-08-05.1 - km 481,486 -...'!J34</f>
        <v>0</v>
      </c>
      <c r="AW86" s="140">
        <f>'SO-08-05.1 - km 481,486 -...'!J35</f>
        <v>0</v>
      </c>
      <c r="AX86" s="140">
        <f>'SO-08-05.1 - km 481,486 -...'!J36</f>
        <v>0</v>
      </c>
      <c r="AY86" s="140">
        <f>'SO-08-05.1 - km 481,486 -...'!J37</f>
        <v>0</v>
      </c>
      <c r="AZ86" s="140">
        <f>'SO-08-05.1 - km 481,486 -...'!F34</f>
        <v>0</v>
      </c>
      <c r="BA86" s="140">
        <f>'SO-08-05.1 - km 481,486 -...'!F35</f>
        <v>0</v>
      </c>
      <c r="BB86" s="140">
        <f>'SO-08-05.1 - km 481,486 -...'!F36</f>
        <v>0</v>
      </c>
      <c r="BC86" s="140">
        <f>'SO-08-05.1 - km 481,486 -...'!F37</f>
        <v>0</v>
      </c>
      <c r="BD86" s="142">
        <f>'SO-08-05.1 - km 481,486 -...'!F38</f>
        <v>0</v>
      </c>
      <c r="BT86" s="143" t="s">
        <v>93</v>
      </c>
      <c r="BV86" s="143" t="s">
        <v>79</v>
      </c>
      <c r="BW86" s="143" t="s">
        <v>175</v>
      </c>
      <c r="BX86" s="143" t="s">
        <v>172</v>
      </c>
      <c r="CL86" s="143" t="s">
        <v>22</v>
      </c>
    </row>
    <row r="87" s="6" customFormat="1" ht="28.5" customHeight="1">
      <c r="A87" s="144" t="s">
        <v>90</v>
      </c>
      <c r="B87" s="132"/>
      <c r="C87" s="133"/>
      <c r="D87" s="133"/>
      <c r="E87" s="133"/>
      <c r="F87" s="134" t="s">
        <v>176</v>
      </c>
      <c r="G87" s="134"/>
      <c r="H87" s="134"/>
      <c r="I87" s="134"/>
      <c r="J87" s="134"/>
      <c r="K87" s="133"/>
      <c r="L87" s="134" t="s">
        <v>177</v>
      </c>
      <c r="M87" s="134"/>
      <c r="N87" s="134"/>
      <c r="O87" s="134"/>
      <c r="P87" s="134"/>
      <c r="Q87" s="134"/>
      <c r="R87" s="134"/>
      <c r="S87" s="134"/>
      <c r="T87" s="134"/>
      <c r="U87" s="134"/>
      <c r="V87" s="134"/>
      <c r="W87" s="134"/>
      <c r="X87" s="134"/>
      <c r="Y87" s="134"/>
      <c r="Z87" s="134"/>
      <c r="AA87" s="134"/>
      <c r="AB87" s="134"/>
      <c r="AC87" s="134"/>
      <c r="AD87" s="134"/>
      <c r="AE87" s="134"/>
      <c r="AF87" s="134"/>
      <c r="AG87" s="136">
        <f>'SO-08-05.2 - VRN - Podcho...'!J31</f>
        <v>0</v>
      </c>
      <c r="AH87" s="133"/>
      <c r="AI87" s="133"/>
      <c r="AJ87" s="133"/>
      <c r="AK87" s="133"/>
      <c r="AL87" s="133"/>
      <c r="AM87" s="133"/>
      <c r="AN87" s="136">
        <f>SUM(AG87,AT87)</f>
        <v>0</v>
      </c>
      <c r="AO87" s="133"/>
      <c r="AP87" s="133"/>
      <c r="AQ87" s="137" t="s">
        <v>88</v>
      </c>
      <c r="AR87" s="138"/>
      <c r="AS87" s="139">
        <v>0</v>
      </c>
      <c r="AT87" s="140">
        <f>ROUND(SUM(AV87:AW87),2)</f>
        <v>0</v>
      </c>
      <c r="AU87" s="141">
        <f>'SO-08-05.2 - VRN - Podcho...'!P90</f>
        <v>0</v>
      </c>
      <c r="AV87" s="140">
        <f>'SO-08-05.2 - VRN - Podcho...'!J34</f>
        <v>0</v>
      </c>
      <c r="AW87" s="140">
        <f>'SO-08-05.2 - VRN - Podcho...'!J35</f>
        <v>0</v>
      </c>
      <c r="AX87" s="140">
        <f>'SO-08-05.2 - VRN - Podcho...'!J36</f>
        <v>0</v>
      </c>
      <c r="AY87" s="140">
        <f>'SO-08-05.2 - VRN - Podcho...'!J37</f>
        <v>0</v>
      </c>
      <c r="AZ87" s="140">
        <f>'SO-08-05.2 - VRN - Podcho...'!F34</f>
        <v>0</v>
      </c>
      <c r="BA87" s="140">
        <f>'SO-08-05.2 - VRN - Podcho...'!F35</f>
        <v>0</v>
      </c>
      <c r="BB87" s="140">
        <f>'SO-08-05.2 - VRN - Podcho...'!F36</f>
        <v>0</v>
      </c>
      <c r="BC87" s="140">
        <f>'SO-08-05.2 - VRN - Podcho...'!F37</f>
        <v>0</v>
      </c>
      <c r="BD87" s="142">
        <f>'SO-08-05.2 - VRN - Podcho...'!F38</f>
        <v>0</v>
      </c>
      <c r="BT87" s="143" t="s">
        <v>93</v>
      </c>
      <c r="BV87" s="143" t="s">
        <v>79</v>
      </c>
      <c r="BW87" s="143" t="s">
        <v>178</v>
      </c>
      <c r="BX87" s="143" t="s">
        <v>172</v>
      </c>
      <c r="CL87" s="143" t="s">
        <v>22</v>
      </c>
    </row>
    <row r="88" s="5" customFormat="1" ht="16.5" customHeight="1">
      <c r="B88" s="119"/>
      <c r="C88" s="120"/>
      <c r="D88" s="121" t="s">
        <v>179</v>
      </c>
      <c r="E88" s="121"/>
      <c r="F88" s="121"/>
      <c r="G88" s="121"/>
      <c r="H88" s="121"/>
      <c r="I88" s="122"/>
      <c r="J88" s="121" t="s">
        <v>180</v>
      </c>
      <c r="K88" s="121"/>
      <c r="L88" s="121"/>
      <c r="M88" s="121"/>
      <c r="N88" s="121"/>
      <c r="O88" s="121"/>
      <c r="P88" s="121"/>
      <c r="Q88" s="121"/>
      <c r="R88" s="121"/>
      <c r="S88" s="121"/>
      <c r="T88" s="121"/>
      <c r="U88" s="121"/>
      <c r="V88" s="121"/>
      <c r="W88" s="121"/>
      <c r="X88" s="121"/>
      <c r="Y88" s="121"/>
      <c r="Z88" s="121"/>
      <c r="AA88" s="121"/>
      <c r="AB88" s="121"/>
      <c r="AC88" s="121"/>
      <c r="AD88" s="121"/>
      <c r="AE88" s="121"/>
      <c r="AF88" s="121"/>
      <c r="AG88" s="123">
        <f>ROUND(AG89,2)</f>
        <v>0</v>
      </c>
      <c r="AH88" s="122"/>
      <c r="AI88" s="122"/>
      <c r="AJ88" s="122"/>
      <c r="AK88" s="122"/>
      <c r="AL88" s="122"/>
      <c r="AM88" s="122"/>
      <c r="AN88" s="124">
        <f>SUM(AG88,AT88)</f>
        <v>0</v>
      </c>
      <c r="AO88" s="122"/>
      <c r="AP88" s="122"/>
      <c r="AQ88" s="125" t="s">
        <v>83</v>
      </c>
      <c r="AR88" s="126"/>
      <c r="AS88" s="127">
        <f>ROUND(AS89,2)</f>
        <v>0</v>
      </c>
      <c r="AT88" s="128">
        <f>ROUND(SUM(AV88:AW88),2)</f>
        <v>0</v>
      </c>
      <c r="AU88" s="129">
        <f>ROUND(AU89,5)</f>
        <v>0</v>
      </c>
      <c r="AV88" s="128">
        <f>ROUND(AZ88*L26,2)</f>
        <v>0</v>
      </c>
      <c r="AW88" s="128">
        <f>ROUND(BA88*L27,2)</f>
        <v>0</v>
      </c>
      <c r="AX88" s="128">
        <f>ROUND(BB88*L26,2)</f>
        <v>0</v>
      </c>
      <c r="AY88" s="128">
        <f>ROUND(BC88*L27,2)</f>
        <v>0</v>
      </c>
      <c r="AZ88" s="128">
        <f>ROUND(AZ89,2)</f>
        <v>0</v>
      </c>
      <c r="BA88" s="128">
        <f>ROUND(BA89,2)</f>
        <v>0</v>
      </c>
      <c r="BB88" s="128">
        <f>ROUND(BB89,2)</f>
        <v>0</v>
      </c>
      <c r="BC88" s="128">
        <f>ROUND(BC89,2)</f>
        <v>0</v>
      </c>
      <c r="BD88" s="130">
        <f>ROUND(BD89,2)</f>
        <v>0</v>
      </c>
      <c r="BS88" s="131" t="s">
        <v>76</v>
      </c>
      <c r="BT88" s="131" t="s">
        <v>24</v>
      </c>
      <c r="BU88" s="131" t="s">
        <v>78</v>
      </c>
      <c r="BV88" s="131" t="s">
        <v>79</v>
      </c>
      <c r="BW88" s="131" t="s">
        <v>181</v>
      </c>
      <c r="BX88" s="131" t="s">
        <v>7</v>
      </c>
      <c r="CL88" s="131" t="s">
        <v>22</v>
      </c>
      <c r="CM88" s="131" t="s">
        <v>85</v>
      </c>
    </row>
    <row r="89" s="6" customFormat="1" ht="16.5" customHeight="1">
      <c r="B89" s="132"/>
      <c r="C89" s="133"/>
      <c r="D89" s="133"/>
      <c r="E89" s="134" t="s">
        <v>182</v>
      </c>
      <c r="F89" s="134"/>
      <c r="G89" s="134"/>
      <c r="H89" s="134"/>
      <c r="I89" s="134"/>
      <c r="J89" s="133"/>
      <c r="K89" s="134" t="s">
        <v>87</v>
      </c>
      <c r="L89" s="134"/>
      <c r="M89" s="134"/>
      <c r="N89" s="134"/>
      <c r="O89" s="134"/>
      <c r="P89" s="134"/>
      <c r="Q89" s="134"/>
      <c r="R89" s="134"/>
      <c r="S89" s="134"/>
      <c r="T89" s="134"/>
      <c r="U89" s="134"/>
      <c r="V89" s="134"/>
      <c r="W89" s="134"/>
      <c r="X89" s="134"/>
      <c r="Y89" s="134"/>
      <c r="Z89" s="134"/>
      <c r="AA89" s="134"/>
      <c r="AB89" s="134"/>
      <c r="AC89" s="134"/>
      <c r="AD89" s="134"/>
      <c r="AE89" s="134"/>
      <c r="AF89" s="134"/>
      <c r="AG89" s="135">
        <f>ROUND(SUM(AG90:AG91),2)</f>
        <v>0</v>
      </c>
      <c r="AH89" s="133"/>
      <c r="AI89" s="133"/>
      <c r="AJ89" s="133"/>
      <c r="AK89" s="133"/>
      <c r="AL89" s="133"/>
      <c r="AM89" s="133"/>
      <c r="AN89" s="136">
        <f>SUM(AG89,AT89)</f>
        <v>0</v>
      </c>
      <c r="AO89" s="133"/>
      <c r="AP89" s="133"/>
      <c r="AQ89" s="137" t="s">
        <v>88</v>
      </c>
      <c r="AR89" s="138"/>
      <c r="AS89" s="139">
        <f>ROUND(SUM(AS90:AS91),2)</f>
        <v>0</v>
      </c>
      <c r="AT89" s="140">
        <f>ROUND(SUM(AV89:AW89),2)</f>
        <v>0</v>
      </c>
      <c r="AU89" s="141">
        <f>ROUND(SUM(AU90:AU91),5)</f>
        <v>0</v>
      </c>
      <c r="AV89" s="140">
        <f>ROUND(AZ89*L26,2)</f>
        <v>0</v>
      </c>
      <c r="AW89" s="140">
        <f>ROUND(BA89*L27,2)</f>
        <v>0</v>
      </c>
      <c r="AX89" s="140">
        <f>ROUND(BB89*L26,2)</f>
        <v>0</v>
      </c>
      <c r="AY89" s="140">
        <f>ROUND(BC89*L27,2)</f>
        <v>0</v>
      </c>
      <c r="AZ89" s="140">
        <f>ROUND(SUM(AZ90:AZ91),2)</f>
        <v>0</v>
      </c>
      <c r="BA89" s="140">
        <f>ROUND(SUM(BA90:BA91),2)</f>
        <v>0</v>
      </c>
      <c r="BB89" s="140">
        <f>ROUND(SUM(BB90:BB91),2)</f>
        <v>0</v>
      </c>
      <c r="BC89" s="140">
        <f>ROUND(SUM(BC90:BC91),2)</f>
        <v>0</v>
      </c>
      <c r="BD89" s="142">
        <f>ROUND(SUM(BD90:BD91),2)</f>
        <v>0</v>
      </c>
      <c r="BS89" s="143" t="s">
        <v>76</v>
      </c>
      <c r="BT89" s="143" t="s">
        <v>85</v>
      </c>
      <c r="BU89" s="143" t="s">
        <v>78</v>
      </c>
      <c r="BV89" s="143" t="s">
        <v>79</v>
      </c>
      <c r="BW89" s="143" t="s">
        <v>183</v>
      </c>
      <c r="BX89" s="143" t="s">
        <v>181</v>
      </c>
      <c r="CL89" s="143" t="s">
        <v>22</v>
      </c>
    </row>
    <row r="90" s="6" customFormat="1" ht="28.5" customHeight="1">
      <c r="A90" s="144" t="s">
        <v>90</v>
      </c>
      <c r="B90" s="132"/>
      <c r="C90" s="133"/>
      <c r="D90" s="133"/>
      <c r="E90" s="133"/>
      <c r="F90" s="134" t="s">
        <v>184</v>
      </c>
      <c r="G90" s="134"/>
      <c r="H90" s="134"/>
      <c r="I90" s="134"/>
      <c r="J90" s="134"/>
      <c r="K90" s="133"/>
      <c r="L90" s="134" t="s">
        <v>185</v>
      </c>
      <c r="M90" s="134"/>
      <c r="N90" s="134"/>
      <c r="O90" s="134"/>
      <c r="P90" s="134"/>
      <c r="Q90" s="134"/>
      <c r="R90" s="134"/>
      <c r="S90" s="134"/>
      <c r="T90" s="134"/>
      <c r="U90" s="134"/>
      <c r="V90" s="134"/>
      <c r="W90" s="134"/>
      <c r="X90" s="134"/>
      <c r="Y90" s="134"/>
      <c r="Z90" s="134"/>
      <c r="AA90" s="134"/>
      <c r="AB90" s="134"/>
      <c r="AC90" s="134"/>
      <c r="AD90" s="134"/>
      <c r="AE90" s="134"/>
      <c r="AF90" s="134"/>
      <c r="AG90" s="136">
        <f>'SO-09-03-01 - Zábradlí Ol...'!J31</f>
        <v>0</v>
      </c>
      <c r="AH90" s="133"/>
      <c r="AI90" s="133"/>
      <c r="AJ90" s="133"/>
      <c r="AK90" s="133"/>
      <c r="AL90" s="133"/>
      <c r="AM90" s="133"/>
      <c r="AN90" s="136">
        <f>SUM(AG90,AT90)</f>
        <v>0</v>
      </c>
      <c r="AO90" s="133"/>
      <c r="AP90" s="133"/>
      <c r="AQ90" s="137" t="s">
        <v>88</v>
      </c>
      <c r="AR90" s="138"/>
      <c r="AS90" s="139">
        <v>0</v>
      </c>
      <c r="AT90" s="140">
        <f>ROUND(SUM(AV90:AW90),2)</f>
        <v>0</v>
      </c>
      <c r="AU90" s="141">
        <f>'SO-09-03-01 - Zábradlí Ol...'!P96</f>
        <v>0</v>
      </c>
      <c r="AV90" s="140">
        <f>'SO-09-03-01 - Zábradlí Ol...'!J34</f>
        <v>0</v>
      </c>
      <c r="AW90" s="140">
        <f>'SO-09-03-01 - Zábradlí Ol...'!J35</f>
        <v>0</v>
      </c>
      <c r="AX90" s="140">
        <f>'SO-09-03-01 - Zábradlí Ol...'!J36</f>
        <v>0</v>
      </c>
      <c r="AY90" s="140">
        <f>'SO-09-03-01 - Zábradlí Ol...'!J37</f>
        <v>0</v>
      </c>
      <c r="AZ90" s="140">
        <f>'SO-09-03-01 - Zábradlí Ol...'!F34</f>
        <v>0</v>
      </c>
      <c r="BA90" s="140">
        <f>'SO-09-03-01 - Zábradlí Ol...'!F35</f>
        <v>0</v>
      </c>
      <c r="BB90" s="140">
        <f>'SO-09-03-01 - Zábradlí Ol...'!F36</f>
        <v>0</v>
      </c>
      <c r="BC90" s="140">
        <f>'SO-09-03-01 - Zábradlí Ol...'!F37</f>
        <v>0</v>
      </c>
      <c r="BD90" s="142">
        <f>'SO-09-03-01 - Zábradlí Ol...'!F38</f>
        <v>0</v>
      </c>
      <c r="BT90" s="143" t="s">
        <v>93</v>
      </c>
      <c r="BV90" s="143" t="s">
        <v>79</v>
      </c>
      <c r="BW90" s="143" t="s">
        <v>186</v>
      </c>
      <c r="BX90" s="143" t="s">
        <v>183</v>
      </c>
      <c r="CL90" s="143" t="s">
        <v>22</v>
      </c>
    </row>
    <row r="91" s="6" customFormat="1" ht="28.5" customHeight="1">
      <c r="A91" s="144" t="s">
        <v>90</v>
      </c>
      <c r="B91" s="132"/>
      <c r="C91" s="133"/>
      <c r="D91" s="133"/>
      <c r="E91" s="133"/>
      <c r="F91" s="134" t="s">
        <v>187</v>
      </c>
      <c r="G91" s="134"/>
      <c r="H91" s="134"/>
      <c r="I91" s="134"/>
      <c r="J91" s="134"/>
      <c r="K91" s="133"/>
      <c r="L91" s="134" t="s">
        <v>96</v>
      </c>
      <c r="M91" s="134"/>
      <c r="N91" s="134"/>
      <c r="O91" s="134"/>
      <c r="P91" s="134"/>
      <c r="Q91" s="134"/>
      <c r="R91" s="134"/>
      <c r="S91" s="134"/>
      <c r="T91" s="134"/>
      <c r="U91" s="134"/>
      <c r="V91" s="134"/>
      <c r="W91" s="134"/>
      <c r="X91" s="134"/>
      <c r="Y91" s="134"/>
      <c r="Z91" s="134"/>
      <c r="AA91" s="134"/>
      <c r="AB91" s="134"/>
      <c r="AC91" s="134"/>
      <c r="AD91" s="134"/>
      <c r="AE91" s="134"/>
      <c r="AF91" s="134"/>
      <c r="AG91" s="136">
        <f>'SO-09-03-02 - VRN'!J31</f>
        <v>0</v>
      </c>
      <c r="AH91" s="133"/>
      <c r="AI91" s="133"/>
      <c r="AJ91" s="133"/>
      <c r="AK91" s="133"/>
      <c r="AL91" s="133"/>
      <c r="AM91" s="133"/>
      <c r="AN91" s="136">
        <f>SUM(AG91,AT91)</f>
        <v>0</v>
      </c>
      <c r="AO91" s="133"/>
      <c r="AP91" s="133"/>
      <c r="AQ91" s="137" t="s">
        <v>88</v>
      </c>
      <c r="AR91" s="138"/>
      <c r="AS91" s="139">
        <v>0</v>
      </c>
      <c r="AT91" s="140">
        <f>ROUND(SUM(AV91:AW91),2)</f>
        <v>0</v>
      </c>
      <c r="AU91" s="141">
        <f>'SO-09-03-02 - VRN'!P89</f>
        <v>0</v>
      </c>
      <c r="AV91" s="140">
        <f>'SO-09-03-02 - VRN'!J34</f>
        <v>0</v>
      </c>
      <c r="AW91" s="140">
        <f>'SO-09-03-02 - VRN'!J35</f>
        <v>0</v>
      </c>
      <c r="AX91" s="140">
        <f>'SO-09-03-02 - VRN'!J36</f>
        <v>0</v>
      </c>
      <c r="AY91" s="140">
        <f>'SO-09-03-02 - VRN'!J37</f>
        <v>0</v>
      </c>
      <c r="AZ91" s="140">
        <f>'SO-09-03-02 - VRN'!F34</f>
        <v>0</v>
      </c>
      <c r="BA91" s="140">
        <f>'SO-09-03-02 - VRN'!F35</f>
        <v>0</v>
      </c>
      <c r="BB91" s="140">
        <f>'SO-09-03-02 - VRN'!F36</f>
        <v>0</v>
      </c>
      <c r="BC91" s="140">
        <f>'SO-09-03-02 - VRN'!F37</f>
        <v>0</v>
      </c>
      <c r="BD91" s="142">
        <f>'SO-09-03-02 - VRN'!F38</f>
        <v>0</v>
      </c>
      <c r="BT91" s="143" t="s">
        <v>93</v>
      </c>
      <c r="BV91" s="143" t="s">
        <v>79</v>
      </c>
      <c r="BW91" s="143" t="s">
        <v>188</v>
      </c>
      <c r="BX91" s="143" t="s">
        <v>183</v>
      </c>
      <c r="CL91" s="143" t="s">
        <v>22</v>
      </c>
    </row>
    <row r="92" s="5" customFormat="1" ht="16.5" customHeight="1">
      <c r="B92" s="119"/>
      <c r="C92" s="120"/>
      <c r="D92" s="121" t="s">
        <v>189</v>
      </c>
      <c r="E92" s="121"/>
      <c r="F92" s="121"/>
      <c r="G92" s="121"/>
      <c r="H92" s="121"/>
      <c r="I92" s="122"/>
      <c r="J92" s="121" t="s">
        <v>190</v>
      </c>
      <c r="K92" s="121"/>
      <c r="L92" s="121"/>
      <c r="M92" s="121"/>
      <c r="N92" s="121"/>
      <c r="O92" s="121"/>
      <c r="P92" s="121"/>
      <c r="Q92" s="121"/>
      <c r="R92" s="121"/>
      <c r="S92" s="121"/>
      <c r="T92" s="121"/>
      <c r="U92" s="121"/>
      <c r="V92" s="121"/>
      <c r="W92" s="121"/>
      <c r="X92" s="121"/>
      <c r="Y92" s="121"/>
      <c r="Z92" s="121"/>
      <c r="AA92" s="121"/>
      <c r="AB92" s="121"/>
      <c r="AC92" s="121"/>
      <c r="AD92" s="121"/>
      <c r="AE92" s="121"/>
      <c r="AF92" s="121"/>
      <c r="AG92" s="123">
        <f>ROUND(AG93,2)</f>
        <v>0</v>
      </c>
      <c r="AH92" s="122"/>
      <c r="AI92" s="122"/>
      <c r="AJ92" s="122"/>
      <c r="AK92" s="122"/>
      <c r="AL92" s="122"/>
      <c r="AM92" s="122"/>
      <c r="AN92" s="124">
        <f>SUM(AG92,AT92)</f>
        <v>0</v>
      </c>
      <c r="AO92" s="122"/>
      <c r="AP92" s="122"/>
      <c r="AQ92" s="125" t="s">
        <v>83</v>
      </c>
      <c r="AR92" s="126"/>
      <c r="AS92" s="127">
        <f>ROUND(AS93,2)</f>
        <v>0</v>
      </c>
      <c r="AT92" s="128">
        <f>ROUND(SUM(AV92:AW92),2)</f>
        <v>0</v>
      </c>
      <c r="AU92" s="129">
        <f>ROUND(AU93,5)</f>
        <v>0</v>
      </c>
      <c r="AV92" s="128">
        <f>ROUND(AZ92*L26,2)</f>
        <v>0</v>
      </c>
      <c r="AW92" s="128">
        <f>ROUND(BA92*L27,2)</f>
        <v>0</v>
      </c>
      <c r="AX92" s="128">
        <f>ROUND(BB92*L26,2)</f>
        <v>0</v>
      </c>
      <c r="AY92" s="128">
        <f>ROUND(BC92*L27,2)</f>
        <v>0</v>
      </c>
      <c r="AZ92" s="128">
        <f>ROUND(AZ93,2)</f>
        <v>0</v>
      </c>
      <c r="BA92" s="128">
        <f>ROUND(BA93,2)</f>
        <v>0</v>
      </c>
      <c r="BB92" s="128">
        <f>ROUND(BB93,2)</f>
        <v>0</v>
      </c>
      <c r="BC92" s="128">
        <f>ROUND(BC93,2)</f>
        <v>0</v>
      </c>
      <c r="BD92" s="130">
        <f>ROUND(BD93,2)</f>
        <v>0</v>
      </c>
      <c r="BS92" s="131" t="s">
        <v>76</v>
      </c>
      <c r="BT92" s="131" t="s">
        <v>24</v>
      </c>
      <c r="BU92" s="131" t="s">
        <v>78</v>
      </c>
      <c r="BV92" s="131" t="s">
        <v>79</v>
      </c>
      <c r="BW92" s="131" t="s">
        <v>191</v>
      </c>
      <c r="BX92" s="131" t="s">
        <v>7</v>
      </c>
      <c r="CL92" s="131" t="s">
        <v>22</v>
      </c>
      <c r="CM92" s="131" t="s">
        <v>85</v>
      </c>
    </row>
    <row r="93" s="6" customFormat="1" ht="16.5" customHeight="1">
      <c r="B93" s="132"/>
      <c r="C93" s="133"/>
      <c r="D93" s="133"/>
      <c r="E93" s="134" t="s">
        <v>192</v>
      </c>
      <c r="F93" s="134"/>
      <c r="G93" s="134"/>
      <c r="H93" s="134"/>
      <c r="I93" s="134"/>
      <c r="J93" s="133"/>
      <c r="K93" s="134" t="s">
        <v>87</v>
      </c>
      <c r="L93" s="134"/>
      <c r="M93" s="134"/>
      <c r="N93" s="134"/>
      <c r="O93" s="134"/>
      <c r="P93" s="134"/>
      <c r="Q93" s="134"/>
      <c r="R93" s="134"/>
      <c r="S93" s="134"/>
      <c r="T93" s="134"/>
      <c r="U93" s="134"/>
      <c r="V93" s="134"/>
      <c r="W93" s="134"/>
      <c r="X93" s="134"/>
      <c r="Y93" s="134"/>
      <c r="Z93" s="134"/>
      <c r="AA93" s="134"/>
      <c r="AB93" s="134"/>
      <c r="AC93" s="134"/>
      <c r="AD93" s="134"/>
      <c r="AE93" s="134"/>
      <c r="AF93" s="134"/>
      <c r="AG93" s="135">
        <f>ROUND(AG94,2)</f>
        <v>0</v>
      </c>
      <c r="AH93" s="133"/>
      <c r="AI93" s="133"/>
      <c r="AJ93" s="133"/>
      <c r="AK93" s="133"/>
      <c r="AL93" s="133"/>
      <c r="AM93" s="133"/>
      <c r="AN93" s="136">
        <f>SUM(AG93,AT93)</f>
        <v>0</v>
      </c>
      <c r="AO93" s="133"/>
      <c r="AP93" s="133"/>
      <c r="AQ93" s="137" t="s">
        <v>88</v>
      </c>
      <c r="AR93" s="138"/>
      <c r="AS93" s="139">
        <f>ROUND(AS94,2)</f>
        <v>0</v>
      </c>
      <c r="AT93" s="140">
        <f>ROUND(SUM(AV93:AW93),2)</f>
        <v>0</v>
      </c>
      <c r="AU93" s="141">
        <f>ROUND(AU94,5)</f>
        <v>0</v>
      </c>
      <c r="AV93" s="140">
        <f>ROUND(AZ93*L26,2)</f>
        <v>0</v>
      </c>
      <c r="AW93" s="140">
        <f>ROUND(BA93*L27,2)</f>
        <v>0</v>
      </c>
      <c r="AX93" s="140">
        <f>ROUND(BB93*L26,2)</f>
        <v>0</v>
      </c>
      <c r="AY93" s="140">
        <f>ROUND(BC93*L27,2)</f>
        <v>0</v>
      </c>
      <c r="AZ93" s="140">
        <f>ROUND(AZ94,2)</f>
        <v>0</v>
      </c>
      <c r="BA93" s="140">
        <f>ROUND(BA94,2)</f>
        <v>0</v>
      </c>
      <c r="BB93" s="140">
        <f>ROUND(BB94,2)</f>
        <v>0</v>
      </c>
      <c r="BC93" s="140">
        <f>ROUND(BC94,2)</f>
        <v>0</v>
      </c>
      <c r="BD93" s="142">
        <f>ROUND(BD94,2)</f>
        <v>0</v>
      </c>
      <c r="BS93" s="143" t="s">
        <v>76</v>
      </c>
      <c r="BT93" s="143" t="s">
        <v>85</v>
      </c>
      <c r="BU93" s="143" t="s">
        <v>78</v>
      </c>
      <c r="BV93" s="143" t="s">
        <v>79</v>
      </c>
      <c r="BW93" s="143" t="s">
        <v>193</v>
      </c>
      <c r="BX93" s="143" t="s">
        <v>191</v>
      </c>
      <c r="CL93" s="143" t="s">
        <v>22</v>
      </c>
    </row>
    <row r="94" s="6" customFormat="1" ht="28.5" customHeight="1">
      <c r="A94" s="144" t="s">
        <v>90</v>
      </c>
      <c r="B94" s="132"/>
      <c r="C94" s="133"/>
      <c r="D94" s="133"/>
      <c r="E94" s="133"/>
      <c r="F94" s="134" t="s">
        <v>194</v>
      </c>
      <c r="G94" s="134"/>
      <c r="H94" s="134"/>
      <c r="I94" s="134"/>
      <c r="J94" s="134"/>
      <c r="K94" s="133"/>
      <c r="L94" s="134" t="s">
        <v>195</v>
      </c>
      <c r="M94" s="134"/>
      <c r="N94" s="134"/>
      <c r="O94" s="134"/>
      <c r="P94" s="134"/>
      <c r="Q94" s="134"/>
      <c r="R94" s="134"/>
      <c r="S94" s="134"/>
      <c r="T94" s="134"/>
      <c r="U94" s="134"/>
      <c r="V94" s="134"/>
      <c r="W94" s="134"/>
      <c r="X94" s="134"/>
      <c r="Y94" s="134"/>
      <c r="Z94" s="134"/>
      <c r="AA94" s="134"/>
      <c r="AB94" s="134"/>
      <c r="AC94" s="134"/>
      <c r="AD94" s="134"/>
      <c r="AE94" s="134"/>
      <c r="AF94" s="134"/>
      <c r="AG94" s="136">
        <f>'SO-10-03-01 - Zábradlí Hrdly'!J31</f>
        <v>0</v>
      </c>
      <c r="AH94" s="133"/>
      <c r="AI94" s="133"/>
      <c r="AJ94" s="133"/>
      <c r="AK94" s="133"/>
      <c r="AL94" s="133"/>
      <c r="AM94" s="133"/>
      <c r="AN94" s="136">
        <f>SUM(AG94,AT94)</f>
        <v>0</v>
      </c>
      <c r="AO94" s="133"/>
      <c r="AP94" s="133"/>
      <c r="AQ94" s="137" t="s">
        <v>88</v>
      </c>
      <c r="AR94" s="138"/>
      <c r="AS94" s="139">
        <v>0</v>
      </c>
      <c r="AT94" s="140">
        <f>ROUND(SUM(AV94:AW94),2)</f>
        <v>0</v>
      </c>
      <c r="AU94" s="141">
        <f>'SO-10-03-01 - Zábradlí Hrdly'!P96</f>
        <v>0</v>
      </c>
      <c r="AV94" s="140">
        <f>'SO-10-03-01 - Zábradlí Hrdly'!J34</f>
        <v>0</v>
      </c>
      <c r="AW94" s="140">
        <f>'SO-10-03-01 - Zábradlí Hrdly'!J35</f>
        <v>0</v>
      </c>
      <c r="AX94" s="140">
        <f>'SO-10-03-01 - Zábradlí Hrdly'!J36</f>
        <v>0</v>
      </c>
      <c r="AY94" s="140">
        <f>'SO-10-03-01 - Zábradlí Hrdly'!J37</f>
        <v>0</v>
      </c>
      <c r="AZ94" s="140">
        <f>'SO-10-03-01 - Zábradlí Hrdly'!F34</f>
        <v>0</v>
      </c>
      <c r="BA94" s="140">
        <f>'SO-10-03-01 - Zábradlí Hrdly'!F35</f>
        <v>0</v>
      </c>
      <c r="BB94" s="140">
        <f>'SO-10-03-01 - Zábradlí Hrdly'!F36</f>
        <v>0</v>
      </c>
      <c r="BC94" s="140">
        <f>'SO-10-03-01 - Zábradlí Hrdly'!F37</f>
        <v>0</v>
      </c>
      <c r="BD94" s="142">
        <f>'SO-10-03-01 - Zábradlí Hrdly'!F38</f>
        <v>0</v>
      </c>
      <c r="BT94" s="143" t="s">
        <v>93</v>
      </c>
      <c r="BV94" s="143" t="s">
        <v>79</v>
      </c>
      <c r="BW94" s="143" t="s">
        <v>196</v>
      </c>
      <c r="BX94" s="143" t="s">
        <v>193</v>
      </c>
      <c r="CL94" s="143" t="s">
        <v>22</v>
      </c>
    </row>
    <row r="95" s="5" customFormat="1" ht="16.5" customHeight="1">
      <c r="B95" s="119"/>
      <c r="C95" s="120"/>
      <c r="D95" s="121" t="s">
        <v>197</v>
      </c>
      <c r="E95" s="121"/>
      <c r="F95" s="121"/>
      <c r="G95" s="121"/>
      <c r="H95" s="121"/>
      <c r="I95" s="122"/>
      <c r="J95" s="121" t="s">
        <v>198</v>
      </c>
      <c r="K95" s="121"/>
      <c r="L95" s="121"/>
      <c r="M95" s="121"/>
      <c r="N95" s="121"/>
      <c r="O95" s="121"/>
      <c r="P95" s="121"/>
      <c r="Q95" s="121"/>
      <c r="R95" s="121"/>
      <c r="S95" s="121"/>
      <c r="T95" s="121"/>
      <c r="U95" s="121"/>
      <c r="V95" s="121"/>
      <c r="W95" s="121"/>
      <c r="X95" s="121"/>
      <c r="Y95" s="121"/>
      <c r="Z95" s="121"/>
      <c r="AA95" s="121"/>
      <c r="AB95" s="121"/>
      <c r="AC95" s="121"/>
      <c r="AD95" s="121"/>
      <c r="AE95" s="121"/>
      <c r="AF95" s="121"/>
      <c r="AG95" s="123">
        <f>ROUND(AG96+AG99,2)</f>
        <v>0</v>
      </c>
      <c r="AH95" s="122"/>
      <c r="AI95" s="122"/>
      <c r="AJ95" s="122"/>
      <c r="AK95" s="122"/>
      <c r="AL95" s="122"/>
      <c r="AM95" s="122"/>
      <c r="AN95" s="124">
        <f>SUM(AG95,AT95)</f>
        <v>0</v>
      </c>
      <c r="AO95" s="122"/>
      <c r="AP95" s="122"/>
      <c r="AQ95" s="125" t="s">
        <v>83</v>
      </c>
      <c r="AR95" s="126"/>
      <c r="AS95" s="127">
        <f>ROUND(AS96+AS99,2)</f>
        <v>0</v>
      </c>
      <c r="AT95" s="128">
        <f>ROUND(SUM(AV95:AW95),2)</f>
        <v>0</v>
      </c>
      <c r="AU95" s="129">
        <f>ROUND(AU96+AU99,5)</f>
        <v>0</v>
      </c>
      <c r="AV95" s="128">
        <f>ROUND(AZ95*L26,2)</f>
        <v>0</v>
      </c>
      <c r="AW95" s="128">
        <f>ROUND(BA95*L27,2)</f>
        <v>0</v>
      </c>
      <c r="AX95" s="128">
        <f>ROUND(BB95*L26,2)</f>
        <v>0</v>
      </c>
      <c r="AY95" s="128">
        <f>ROUND(BC95*L27,2)</f>
        <v>0</v>
      </c>
      <c r="AZ95" s="128">
        <f>ROUND(AZ96+AZ99,2)</f>
        <v>0</v>
      </c>
      <c r="BA95" s="128">
        <f>ROUND(BA96+BA99,2)</f>
        <v>0</v>
      </c>
      <c r="BB95" s="128">
        <f>ROUND(BB96+BB99,2)</f>
        <v>0</v>
      </c>
      <c r="BC95" s="128">
        <f>ROUND(BC96+BC99,2)</f>
        <v>0</v>
      </c>
      <c r="BD95" s="130">
        <f>ROUND(BD96+BD99,2)</f>
        <v>0</v>
      </c>
      <c r="BS95" s="131" t="s">
        <v>76</v>
      </c>
      <c r="BT95" s="131" t="s">
        <v>24</v>
      </c>
      <c r="BU95" s="131" t="s">
        <v>78</v>
      </c>
      <c r="BV95" s="131" t="s">
        <v>79</v>
      </c>
      <c r="BW95" s="131" t="s">
        <v>199</v>
      </c>
      <c r="BX95" s="131" t="s">
        <v>7</v>
      </c>
      <c r="CL95" s="131" t="s">
        <v>22</v>
      </c>
      <c r="CM95" s="131" t="s">
        <v>85</v>
      </c>
    </row>
    <row r="96" s="6" customFormat="1" ht="16.5" customHeight="1">
      <c r="B96" s="132"/>
      <c r="C96" s="133"/>
      <c r="D96" s="133"/>
      <c r="E96" s="134" t="s">
        <v>200</v>
      </c>
      <c r="F96" s="134"/>
      <c r="G96" s="134"/>
      <c r="H96" s="134"/>
      <c r="I96" s="134"/>
      <c r="J96" s="133"/>
      <c r="K96" s="134" t="s">
        <v>102</v>
      </c>
      <c r="L96" s="134"/>
      <c r="M96" s="134"/>
      <c r="N96" s="134"/>
      <c r="O96" s="134"/>
      <c r="P96" s="134"/>
      <c r="Q96" s="134"/>
      <c r="R96" s="134"/>
      <c r="S96" s="134"/>
      <c r="T96" s="134"/>
      <c r="U96" s="134"/>
      <c r="V96" s="134"/>
      <c r="W96" s="134"/>
      <c r="X96" s="134"/>
      <c r="Y96" s="134"/>
      <c r="Z96" s="134"/>
      <c r="AA96" s="134"/>
      <c r="AB96" s="134"/>
      <c r="AC96" s="134"/>
      <c r="AD96" s="134"/>
      <c r="AE96" s="134"/>
      <c r="AF96" s="134"/>
      <c r="AG96" s="135">
        <f>ROUND(SUM(AG97:AG98),2)</f>
        <v>0</v>
      </c>
      <c r="AH96" s="133"/>
      <c r="AI96" s="133"/>
      <c r="AJ96" s="133"/>
      <c r="AK96" s="133"/>
      <c r="AL96" s="133"/>
      <c r="AM96" s="133"/>
      <c r="AN96" s="136">
        <f>SUM(AG96,AT96)</f>
        <v>0</v>
      </c>
      <c r="AO96" s="133"/>
      <c r="AP96" s="133"/>
      <c r="AQ96" s="137" t="s">
        <v>88</v>
      </c>
      <c r="AR96" s="138"/>
      <c r="AS96" s="139">
        <f>ROUND(SUM(AS97:AS98),2)</f>
        <v>0</v>
      </c>
      <c r="AT96" s="140">
        <f>ROUND(SUM(AV96:AW96),2)</f>
        <v>0</v>
      </c>
      <c r="AU96" s="141">
        <f>ROUND(SUM(AU97:AU98),5)</f>
        <v>0</v>
      </c>
      <c r="AV96" s="140">
        <f>ROUND(AZ96*L26,2)</f>
        <v>0</v>
      </c>
      <c r="AW96" s="140">
        <f>ROUND(BA96*L27,2)</f>
        <v>0</v>
      </c>
      <c r="AX96" s="140">
        <f>ROUND(BB96*L26,2)</f>
        <v>0</v>
      </c>
      <c r="AY96" s="140">
        <f>ROUND(BC96*L27,2)</f>
        <v>0</v>
      </c>
      <c r="AZ96" s="140">
        <f>ROUND(SUM(AZ97:AZ98),2)</f>
        <v>0</v>
      </c>
      <c r="BA96" s="140">
        <f>ROUND(SUM(BA97:BA98),2)</f>
        <v>0</v>
      </c>
      <c r="BB96" s="140">
        <f>ROUND(SUM(BB97:BB98),2)</f>
        <v>0</v>
      </c>
      <c r="BC96" s="140">
        <f>ROUND(SUM(BC97:BC98),2)</f>
        <v>0</v>
      </c>
      <c r="BD96" s="142">
        <f>ROUND(SUM(BD97:BD98),2)</f>
        <v>0</v>
      </c>
      <c r="BS96" s="143" t="s">
        <v>76</v>
      </c>
      <c r="BT96" s="143" t="s">
        <v>85</v>
      </c>
      <c r="BU96" s="143" t="s">
        <v>78</v>
      </c>
      <c r="BV96" s="143" t="s">
        <v>79</v>
      </c>
      <c r="BW96" s="143" t="s">
        <v>201</v>
      </c>
      <c r="BX96" s="143" t="s">
        <v>199</v>
      </c>
      <c r="CL96" s="143" t="s">
        <v>22</v>
      </c>
    </row>
    <row r="97" s="6" customFormat="1" ht="28.5" customHeight="1">
      <c r="A97" s="144" t="s">
        <v>90</v>
      </c>
      <c r="B97" s="132"/>
      <c r="C97" s="133"/>
      <c r="D97" s="133"/>
      <c r="E97" s="133"/>
      <c r="F97" s="134" t="s">
        <v>202</v>
      </c>
      <c r="G97" s="134"/>
      <c r="H97" s="134"/>
      <c r="I97" s="134"/>
      <c r="J97" s="134"/>
      <c r="K97" s="133"/>
      <c r="L97" s="134" t="s">
        <v>105</v>
      </c>
      <c r="M97" s="134"/>
      <c r="N97" s="134"/>
      <c r="O97" s="134"/>
      <c r="P97" s="134"/>
      <c r="Q97" s="134"/>
      <c r="R97" s="134"/>
      <c r="S97" s="134"/>
      <c r="T97" s="134"/>
      <c r="U97" s="134"/>
      <c r="V97" s="134"/>
      <c r="W97" s="134"/>
      <c r="X97" s="134"/>
      <c r="Y97" s="134"/>
      <c r="Z97" s="134"/>
      <c r="AA97" s="134"/>
      <c r="AB97" s="134"/>
      <c r="AC97" s="134"/>
      <c r="AD97" s="134"/>
      <c r="AE97" s="134"/>
      <c r="AF97" s="134"/>
      <c r="AG97" s="136">
        <f>'SO-11-04.1 - elektroinsta...'!J31</f>
        <v>0</v>
      </c>
      <c r="AH97" s="133"/>
      <c r="AI97" s="133"/>
      <c r="AJ97" s="133"/>
      <c r="AK97" s="133"/>
      <c r="AL97" s="133"/>
      <c r="AM97" s="133"/>
      <c r="AN97" s="136">
        <f>SUM(AG97,AT97)</f>
        <v>0</v>
      </c>
      <c r="AO97" s="133"/>
      <c r="AP97" s="133"/>
      <c r="AQ97" s="137" t="s">
        <v>88</v>
      </c>
      <c r="AR97" s="138"/>
      <c r="AS97" s="139">
        <v>0</v>
      </c>
      <c r="AT97" s="140">
        <f>ROUND(SUM(AV97:AW97),2)</f>
        <v>0</v>
      </c>
      <c r="AU97" s="141">
        <f>'SO-11-04.1 - elektroinsta...'!P89</f>
        <v>0</v>
      </c>
      <c r="AV97" s="140">
        <f>'SO-11-04.1 - elektroinsta...'!J34</f>
        <v>0</v>
      </c>
      <c r="AW97" s="140">
        <f>'SO-11-04.1 - elektroinsta...'!J35</f>
        <v>0</v>
      </c>
      <c r="AX97" s="140">
        <f>'SO-11-04.1 - elektroinsta...'!J36</f>
        <v>0</v>
      </c>
      <c r="AY97" s="140">
        <f>'SO-11-04.1 - elektroinsta...'!J37</f>
        <v>0</v>
      </c>
      <c r="AZ97" s="140">
        <f>'SO-11-04.1 - elektroinsta...'!F34</f>
        <v>0</v>
      </c>
      <c r="BA97" s="140">
        <f>'SO-11-04.1 - elektroinsta...'!F35</f>
        <v>0</v>
      </c>
      <c r="BB97" s="140">
        <f>'SO-11-04.1 - elektroinsta...'!F36</f>
        <v>0</v>
      </c>
      <c r="BC97" s="140">
        <f>'SO-11-04.1 - elektroinsta...'!F37</f>
        <v>0</v>
      </c>
      <c r="BD97" s="142">
        <f>'SO-11-04.1 - elektroinsta...'!F38</f>
        <v>0</v>
      </c>
      <c r="BT97" s="143" t="s">
        <v>93</v>
      </c>
      <c r="BV97" s="143" t="s">
        <v>79</v>
      </c>
      <c r="BW97" s="143" t="s">
        <v>203</v>
      </c>
      <c r="BX97" s="143" t="s">
        <v>201</v>
      </c>
      <c r="CL97" s="143" t="s">
        <v>22</v>
      </c>
    </row>
    <row r="98" s="6" customFormat="1" ht="28.5" customHeight="1">
      <c r="A98" s="144" t="s">
        <v>90</v>
      </c>
      <c r="B98" s="132"/>
      <c r="C98" s="133"/>
      <c r="D98" s="133"/>
      <c r="E98" s="133"/>
      <c r="F98" s="134" t="s">
        <v>204</v>
      </c>
      <c r="G98" s="134"/>
      <c r="H98" s="134"/>
      <c r="I98" s="134"/>
      <c r="J98" s="134"/>
      <c r="K98" s="133"/>
      <c r="L98" s="134" t="s">
        <v>96</v>
      </c>
      <c r="M98" s="134"/>
      <c r="N98" s="134"/>
      <c r="O98" s="134"/>
      <c r="P98" s="134"/>
      <c r="Q98" s="134"/>
      <c r="R98" s="134"/>
      <c r="S98" s="134"/>
      <c r="T98" s="134"/>
      <c r="U98" s="134"/>
      <c r="V98" s="134"/>
      <c r="W98" s="134"/>
      <c r="X98" s="134"/>
      <c r="Y98" s="134"/>
      <c r="Z98" s="134"/>
      <c r="AA98" s="134"/>
      <c r="AB98" s="134"/>
      <c r="AC98" s="134"/>
      <c r="AD98" s="134"/>
      <c r="AE98" s="134"/>
      <c r="AF98" s="134"/>
      <c r="AG98" s="136">
        <f>'SO-11-04.2 - VRN'!J31</f>
        <v>0</v>
      </c>
      <c r="AH98" s="133"/>
      <c r="AI98" s="133"/>
      <c r="AJ98" s="133"/>
      <c r="AK98" s="133"/>
      <c r="AL98" s="133"/>
      <c r="AM98" s="133"/>
      <c r="AN98" s="136">
        <f>SUM(AG98,AT98)</f>
        <v>0</v>
      </c>
      <c r="AO98" s="133"/>
      <c r="AP98" s="133"/>
      <c r="AQ98" s="137" t="s">
        <v>88</v>
      </c>
      <c r="AR98" s="138"/>
      <c r="AS98" s="139">
        <v>0</v>
      </c>
      <c r="AT98" s="140">
        <f>ROUND(SUM(AV98:AW98),2)</f>
        <v>0</v>
      </c>
      <c r="AU98" s="141">
        <f>'SO-11-04.2 - VRN'!P90</f>
        <v>0</v>
      </c>
      <c r="AV98" s="140">
        <f>'SO-11-04.2 - VRN'!J34</f>
        <v>0</v>
      </c>
      <c r="AW98" s="140">
        <f>'SO-11-04.2 - VRN'!J35</f>
        <v>0</v>
      </c>
      <c r="AX98" s="140">
        <f>'SO-11-04.2 - VRN'!J36</f>
        <v>0</v>
      </c>
      <c r="AY98" s="140">
        <f>'SO-11-04.2 - VRN'!J37</f>
        <v>0</v>
      </c>
      <c r="AZ98" s="140">
        <f>'SO-11-04.2 - VRN'!F34</f>
        <v>0</v>
      </c>
      <c r="BA98" s="140">
        <f>'SO-11-04.2 - VRN'!F35</f>
        <v>0</v>
      </c>
      <c r="BB98" s="140">
        <f>'SO-11-04.2 - VRN'!F36</f>
        <v>0</v>
      </c>
      <c r="BC98" s="140">
        <f>'SO-11-04.2 - VRN'!F37</f>
        <v>0</v>
      </c>
      <c r="BD98" s="142">
        <f>'SO-11-04.2 - VRN'!F38</f>
        <v>0</v>
      </c>
      <c r="BT98" s="143" t="s">
        <v>93</v>
      </c>
      <c r="BV98" s="143" t="s">
        <v>79</v>
      </c>
      <c r="BW98" s="143" t="s">
        <v>205</v>
      </c>
      <c r="BX98" s="143" t="s">
        <v>201</v>
      </c>
      <c r="CL98" s="143" t="s">
        <v>22</v>
      </c>
    </row>
    <row r="99" s="6" customFormat="1" ht="16.5" customHeight="1">
      <c r="B99" s="132"/>
      <c r="C99" s="133"/>
      <c r="D99" s="133"/>
      <c r="E99" s="134" t="s">
        <v>206</v>
      </c>
      <c r="F99" s="134"/>
      <c r="G99" s="134"/>
      <c r="H99" s="134"/>
      <c r="I99" s="134"/>
      <c r="J99" s="133"/>
      <c r="K99" s="134" t="s">
        <v>110</v>
      </c>
      <c r="L99" s="134"/>
      <c r="M99" s="134"/>
      <c r="N99" s="134"/>
      <c r="O99" s="134"/>
      <c r="P99" s="134"/>
      <c r="Q99" s="134"/>
      <c r="R99" s="134"/>
      <c r="S99" s="134"/>
      <c r="T99" s="134"/>
      <c r="U99" s="134"/>
      <c r="V99" s="134"/>
      <c r="W99" s="134"/>
      <c r="X99" s="134"/>
      <c r="Y99" s="134"/>
      <c r="Z99" s="134"/>
      <c r="AA99" s="134"/>
      <c r="AB99" s="134"/>
      <c r="AC99" s="134"/>
      <c r="AD99" s="134"/>
      <c r="AE99" s="134"/>
      <c r="AF99" s="134"/>
      <c r="AG99" s="135">
        <f>ROUND(SUM(AG100:AG101),2)</f>
        <v>0</v>
      </c>
      <c r="AH99" s="133"/>
      <c r="AI99" s="133"/>
      <c r="AJ99" s="133"/>
      <c r="AK99" s="133"/>
      <c r="AL99" s="133"/>
      <c r="AM99" s="133"/>
      <c r="AN99" s="136">
        <f>SUM(AG99,AT99)</f>
        <v>0</v>
      </c>
      <c r="AO99" s="133"/>
      <c r="AP99" s="133"/>
      <c r="AQ99" s="137" t="s">
        <v>88</v>
      </c>
      <c r="AR99" s="138"/>
      <c r="AS99" s="139">
        <f>ROUND(SUM(AS100:AS101),2)</f>
        <v>0</v>
      </c>
      <c r="AT99" s="140">
        <f>ROUND(SUM(AV99:AW99),2)</f>
        <v>0</v>
      </c>
      <c r="AU99" s="141">
        <f>ROUND(SUM(AU100:AU101),5)</f>
        <v>0</v>
      </c>
      <c r="AV99" s="140">
        <f>ROUND(AZ99*L26,2)</f>
        <v>0</v>
      </c>
      <c r="AW99" s="140">
        <f>ROUND(BA99*L27,2)</f>
        <v>0</v>
      </c>
      <c r="AX99" s="140">
        <f>ROUND(BB99*L26,2)</f>
        <v>0</v>
      </c>
      <c r="AY99" s="140">
        <f>ROUND(BC99*L27,2)</f>
        <v>0</v>
      </c>
      <c r="AZ99" s="140">
        <f>ROUND(SUM(AZ100:AZ101),2)</f>
        <v>0</v>
      </c>
      <c r="BA99" s="140">
        <f>ROUND(SUM(BA100:BA101),2)</f>
        <v>0</v>
      </c>
      <c r="BB99" s="140">
        <f>ROUND(SUM(BB100:BB101),2)</f>
        <v>0</v>
      </c>
      <c r="BC99" s="140">
        <f>ROUND(SUM(BC100:BC101),2)</f>
        <v>0</v>
      </c>
      <c r="BD99" s="142">
        <f>ROUND(SUM(BD100:BD101),2)</f>
        <v>0</v>
      </c>
      <c r="BS99" s="143" t="s">
        <v>76</v>
      </c>
      <c r="BT99" s="143" t="s">
        <v>85</v>
      </c>
      <c r="BU99" s="143" t="s">
        <v>78</v>
      </c>
      <c r="BV99" s="143" t="s">
        <v>79</v>
      </c>
      <c r="BW99" s="143" t="s">
        <v>207</v>
      </c>
      <c r="BX99" s="143" t="s">
        <v>199</v>
      </c>
      <c r="CL99" s="143" t="s">
        <v>22</v>
      </c>
    </row>
    <row r="100" s="6" customFormat="1" ht="28.5" customHeight="1">
      <c r="A100" s="144" t="s">
        <v>90</v>
      </c>
      <c r="B100" s="132"/>
      <c r="C100" s="133"/>
      <c r="D100" s="133"/>
      <c r="E100" s="133"/>
      <c r="F100" s="134" t="s">
        <v>208</v>
      </c>
      <c r="G100" s="134"/>
      <c r="H100" s="134"/>
      <c r="I100" s="134"/>
      <c r="J100" s="134"/>
      <c r="K100" s="133"/>
      <c r="L100" s="134" t="s">
        <v>209</v>
      </c>
      <c r="M100" s="134"/>
      <c r="N100" s="134"/>
      <c r="O100" s="134"/>
      <c r="P100" s="134"/>
      <c r="Q100" s="134"/>
      <c r="R100" s="134"/>
      <c r="S100" s="134"/>
      <c r="T100" s="134"/>
      <c r="U100" s="134"/>
      <c r="V100" s="134"/>
      <c r="W100" s="134"/>
      <c r="X100" s="134"/>
      <c r="Y100" s="134"/>
      <c r="Z100" s="134"/>
      <c r="AA100" s="134"/>
      <c r="AB100" s="134"/>
      <c r="AC100" s="134"/>
      <c r="AD100" s="134"/>
      <c r="AE100" s="134"/>
      <c r="AF100" s="134"/>
      <c r="AG100" s="136">
        <f>'SO-11-05.1 - km 488,353 -...'!J31</f>
        <v>0</v>
      </c>
      <c r="AH100" s="133"/>
      <c r="AI100" s="133"/>
      <c r="AJ100" s="133"/>
      <c r="AK100" s="133"/>
      <c r="AL100" s="133"/>
      <c r="AM100" s="133"/>
      <c r="AN100" s="136">
        <f>SUM(AG100,AT100)</f>
        <v>0</v>
      </c>
      <c r="AO100" s="133"/>
      <c r="AP100" s="133"/>
      <c r="AQ100" s="137" t="s">
        <v>88</v>
      </c>
      <c r="AR100" s="138"/>
      <c r="AS100" s="139">
        <v>0</v>
      </c>
      <c r="AT100" s="140">
        <f>ROUND(SUM(AV100:AW100),2)</f>
        <v>0</v>
      </c>
      <c r="AU100" s="141">
        <f>'SO-11-05.1 - km 488,353 -...'!P97</f>
        <v>0</v>
      </c>
      <c r="AV100" s="140">
        <f>'SO-11-05.1 - km 488,353 -...'!J34</f>
        <v>0</v>
      </c>
      <c r="AW100" s="140">
        <f>'SO-11-05.1 - km 488,353 -...'!J35</f>
        <v>0</v>
      </c>
      <c r="AX100" s="140">
        <f>'SO-11-05.1 - km 488,353 -...'!J36</f>
        <v>0</v>
      </c>
      <c r="AY100" s="140">
        <f>'SO-11-05.1 - km 488,353 -...'!J37</f>
        <v>0</v>
      </c>
      <c r="AZ100" s="140">
        <f>'SO-11-05.1 - km 488,353 -...'!F34</f>
        <v>0</v>
      </c>
      <c r="BA100" s="140">
        <f>'SO-11-05.1 - km 488,353 -...'!F35</f>
        <v>0</v>
      </c>
      <c r="BB100" s="140">
        <f>'SO-11-05.1 - km 488,353 -...'!F36</f>
        <v>0</v>
      </c>
      <c r="BC100" s="140">
        <f>'SO-11-05.1 - km 488,353 -...'!F37</f>
        <v>0</v>
      </c>
      <c r="BD100" s="142">
        <f>'SO-11-05.1 - km 488,353 -...'!F38</f>
        <v>0</v>
      </c>
      <c r="BT100" s="143" t="s">
        <v>93</v>
      </c>
      <c r="BV100" s="143" t="s">
        <v>79</v>
      </c>
      <c r="BW100" s="143" t="s">
        <v>210</v>
      </c>
      <c r="BX100" s="143" t="s">
        <v>207</v>
      </c>
      <c r="CL100" s="143" t="s">
        <v>22</v>
      </c>
    </row>
    <row r="101" s="6" customFormat="1" ht="28.5" customHeight="1">
      <c r="A101" s="144" t="s">
        <v>90</v>
      </c>
      <c r="B101" s="132"/>
      <c r="C101" s="133"/>
      <c r="D101" s="133"/>
      <c r="E101" s="133"/>
      <c r="F101" s="134" t="s">
        <v>211</v>
      </c>
      <c r="G101" s="134"/>
      <c r="H101" s="134"/>
      <c r="I101" s="134"/>
      <c r="J101" s="134"/>
      <c r="K101" s="133"/>
      <c r="L101" s="134" t="s">
        <v>212</v>
      </c>
      <c r="M101" s="134"/>
      <c r="N101" s="134"/>
      <c r="O101" s="134"/>
      <c r="P101" s="134"/>
      <c r="Q101" s="134"/>
      <c r="R101" s="134"/>
      <c r="S101" s="134"/>
      <c r="T101" s="134"/>
      <c r="U101" s="134"/>
      <c r="V101" s="134"/>
      <c r="W101" s="134"/>
      <c r="X101" s="134"/>
      <c r="Y101" s="134"/>
      <c r="Z101" s="134"/>
      <c r="AA101" s="134"/>
      <c r="AB101" s="134"/>
      <c r="AC101" s="134"/>
      <c r="AD101" s="134"/>
      <c r="AE101" s="134"/>
      <c r="AF101" s="134"/>
      <c r="AG101" s="136">
        <f>'SO-11-05.2 - VRN - Podcho...'!J31</f>
        <v>0</v>
      </c>
      <c r="AH101" s="133"/>
      <c r="AI101" s="133"/>
      <c r="AJ101" s="133"/>
      <c r="AK101" s="133"/>
      <c r="AL101" s="133"/>
      <c r="AM101" s="133"/>
      <c r="AN101" s="136">
        <f>SUM(AG101,AT101)</f>
        <v>0</v>
      </c>
      <c r="AO101" s="133"/>
      <c r="AP101" s="133"/>
      <c r="AQ101" s="137" t="s">
        <v>88</v>
      </c>
      <c r="AR101" s="138"/>
      <c r="AS101" s="139">
        <v>0</v>
      </c>
      <c r="AT101" s="140">
        <f>ROUND(SUM(AV101:AW101),2)</f>
        <v>0</v>
      </c>
      <c r="AU101" s="141">
        <f>'SO-11-05.2 - VRN - Podcho...'!P90</f>
        <v>0</v>
      </c>
      <c r="AV101" s="140">
        <f>'SO-11-05.2 - VRN - Podcho...'!J34</f>
        <v>0</v>
      </c>
      <c r="AW101" s="140">
        <f>'SO-11-05.2 - VRN - Podcho...'!J35</f>
        <v>0</v>
      </c>
      <c r="AX101" s="140">
        <f>'SO-11-05.2 - VRN - Podcho...'!J36</f>
        <v>0</v>
      </c>
      <c r="AY101" s="140">
        <f>'SO-11-05.2 - VRN - Podcho...'!J37</f>
        <v>0</v>
      </c>
      <c r="AZ101" s="140">
        <f>'SO-11-05.2 - VRN - Podcho...'!F34</f>
        <v>0</v>
      </c>
      <c r="BA101" s="140">
        <f>'SO-11-05.2 - VRN - Podcho...'!F35</f>
        <v>0</v>
      </c>
      <c r="BB101" s="140">
        <f>'SO-11-05.2 - VRN - Podcho...'!F36</f>
        <v>0</v>
      </c>
      <c r="BC101" s="140">
        <f>'SO-11-05.2 - VRN - Podcho...'!F37</f>
        <v>0</v>
      </c>
      <c r="BD101" s="142">
        <f>'SO-11-05.2 - VRN - Podcho...'!F38</f>
        <v>0</v>
      </c>
      <c r="BT101" s="143" t="s">
        <v>93</v>
      </c>
      <c r="BV101" s="143" t="s">
        <v>79</v>
      </c>
      <c r="BW101" s="143" t="s">
        <v>213</v>
      </c>
      <c r="BX101" s="143" t="s">
        <v>207</v>
      </c>
      <c r="CL101" s="143" t="s">
        <v>22</v>
      </c>
    </row>
    <row r="102" s="5" customFormat="1" ht="16.5" customHeight="1">
      <c r="B102" s="119"/>
      <c r="C102" s="120"/>
      <c r="D102" s="121" t="s">
        <v>214</v>
      </c>
      <c r="E102" s="121"/>
      <c r="F102" s="121"/>
      <c r="G102" s="121"/>
      <c r="H102" s="121"/>
      <c r="I102" s="122"/>
      <c r="J102" s="121" t="s">
        <v>215</v>
      </c>
      <c r="K102" s="121"/>
      <c r="L102" s="121"/>
      <c r="M102" s="121"/>
      <c r="N102" s="121"/>
      <c r="O102" s="121"/>
      <c r="P102" s="121"/>
      <c r="Q102" s="121"/>
      <c r="R102" s="121"/>
      <c r="S102" s="121"/>
      <c r="T102" s="121"/>
      <c r="U102" s="121"/>
      <c r="V102" s="121"/>
      <c r="W102" s="121"/>
      <c r="X102" s="121"/>
      <c r="Y102" s="121"/>
      <c r="Z102" s="121"/>
      <c r="AA102" s="121"/>
      <c r="AB102" s="121"/>
      <c r="AC102" s="121"/>
      <c r="AD102" s="121"/>
      <c r="AE102" s="121"/>
      <c r="AF102" s="121"/>
      <c r="AG102" s="123">
        <f>ROUND(AG103,2)</f>
        <v>0</v>
      </c>
      <c r="AH102" s="122"/>
      <c r="AI102" s="122"/>
      <c r="AJ102" s="122"/>
      <c r="AK102" s="122"/>
      <c r="AL102" s="122"/>
      <c r="AM102" s="122"/>
      <c r="AN102" s="124">
        <f>SUM(AG102,AT102)</f>
        <v>0</v>
      </c>
      <c r="AO102" s="122"/>
      <c r="AP102" s="122"/>
      <c r="AQ102" s="125" t="s">
        <v>83</v>
      </c>
      <c r="AR102" s="126"/>
      <c r="AS102" s="127">
        <f>ROUND(AS103,2)</f>
        <v>0</v>
      </c>
      <c r="AT102" s="128">
        <f>ROUND(SUM(AV102:AW102),2)</f>
        <v>0</v>
      </c>
      <c r="AU102" s="129">
        <f>ROUND(AU103,5)</f>
        <v>0</v>
      </c>
      <c r="AV102" s="128">
        <f>ROUND(AZ102*L26,2)</f>
        <v>0</v>
      </c>
      <c r="AW102" s="128">
        <f>ROUND(BA102*L27,2)</f>
        <v>0</v>
      </c>
      <c r="AX102" s="128">
        <f>ROUND(BB102*L26,2)</f>
        <v>0</v>
      </c>
      <c r="AY102" s="128">
        <f>ROUND(BC102*L27,2)</f>
        <v>0</v>
      </c>
      <c r="AZ102" s="128">
        <f>ROUND(AZ103,2)</f>
        <v>0</v>
      </c>
      <c r="BA102" s="128">
        <f>ROUND(BA103,2)</f>
        <v>0</v>
      </c>
      <c r="BB102" s="128">
        <f>ROUND(BB103,2)</f>
        <v>0</v>
      </c>
      <c r="BC102" s="128">
        <f>ROUND(BC103,2)</f>
        <v>0</v>
      </c>
      <c r="BD102" s="130">
        <f>ROUND(BD103,2)</f>
        <v>0</v>
      </c>
      <c r="BS102" s="131" t="s">
        <v>76</v>
      </c>
      <c r="BT102" s="131" t="s">
        <v>24</v>
      </c>
      <c r="BU102" s="131" t="s">
        <v>78</v>
      </c>
      <c r="BV102" s="131" t="s">
        <v>79</v>
      </c>
      <c r="BW102" s="131" t="s">
        <v>216</v>
      </c>
      <c r="BX102" s="131" t="s">
        <v>7</v>
      </c>
      <c r="CL102" s="131" t="s">
        <v>22</v>
      </c>
      <c r="CM102" s="131" t="s">
        <v>85</v>
      </c>
    </row>
    <row r="103" s="6" customFormat="1" ht="16.5" customHeight="1">
      <c r="B103" s="132"/>
      <c r="C103" s="133"/>
      <c r="D103" s="133"/>
      <c r="E103" s="134" t="s">
        <v>217</v>
      </c>
      <c r="F103" s="134"/>
      <c r="G103" s="134"/>
      <c r="H103" s="134"/>
      <c r="I103" s="134"/>
      <c r="J103" s="133"/>
      <c r="K103" s="134" t="s">
        <v>87</v>
      </c>
      <c r="L103" s="134"/>
      <c r="M103" s="134"/>
      <c r="N103" s="134"/>
      <c r="O103" s="134"/>
      <c r="P103" s="134"/>
      <c r="Q103" s="134"/>
      <c r="R103" s="134"/>
      <c r="S103" s="134"/>
      <c r="T103" s="134"/>
      <c r="U103" s="134"/>
      <c r="V103" s="134"/>
      <c r="W103" s="134"/>
      <c r="X103" s="134"/>
      <c r="Y103" s="134"/>
      <c r="Z103" s="134"/>
      <c r="AA103" s="134"/>
      <c r="AB103" s="134"/>
      <c r="AC103" s="134"/>
      <c r="AD103" s="134"/>
      <c r="AE103" s="134"/>
      <c r="AF103" s="134"/>
      <c r="AG103" s="135">
        <f>ROUND(SUM(AG104:AG105),2)</f>
        <v>0</v>
      </c>
      <c r="AH103" s="133"/>
      <c r="AI103" s="133"/>
      <c r="AJ103" s="133"/>
      <c r="AK103" s="133"/>
      <c r="AL103" s="133"/>
      <c r="AM103" s="133"/>
      <c r="AN103" s="136">
        <f>SUM(AG103,AT103)</f>
        <v>0</v>
      </c>
      <c r="AO103" s="133"/>
      <c r="AP103" s="133"/>
      <c r="AQ103" s="137" t="s">
        <v>88</v>
      </c>
      <c r="AR103" s="138"/>
      <c r="AS103" s="139">
        <f>ROUND(SUM(AS104:AS105),2)</f>
        <v>0</v>
      </c>
      <c r="AT103" s="140">
        <f>ROUND(SUM(AV103:AW103),2)</f>
        <v>0</v>
      </c>
      <c r="AU103" s="141">
        <f>ROUND(SUM(AU104:AU105),5)</f>
        <v>0</v>
      </c>
      <c r="AV103" s="140">
        <f>ROUND(AZ103*L26,2)</f>
        <v>0</v>
      </c>
      <c r="AW103" s="140">
        <f>ROUND(BA103*L27,2)</f>
        <v>0</v>
      </c>
      <c r="AX103" s="140">
        <f>ROUND(BB103*L26,2)</f>
        <v>0</v>
      </c>
      <c r="AY103" s="140">
        <f>ROUND(BC103*L27,2)</f>
        <v>0</v>
      </c>
      <c r="AZ103" s="140">
        <f>ROUND(SUM(AZ104:AZ105),2)</f>
        <v>0</v>
      </c>
      <c r="BA103" s="140">
        <f>ROUND(SUM(BA104:BA105),2)</f>
        <v>0</v>
      </c>
      <c r="BB103" s="140">
        <f>ROUND(SUM(BB104:BB105),2)</f>
        <v>0</v>
      </c>
      <c r="BC103" s="140">
        <f>ROUND(SUM(BC104:BC105),2)</f>
        <v>0</v>
      </c>
      <c r="BD103" s="142">
        <f>ROUND(SUM(BD104:BD105),2)</f>
        <v>0</v>
      </c>
      <c r="BS103" s="143" t="s">
        <v>76</v>
      </c>
      <c r="BT103" s="143" t="s">
        <v>85</v>
      </c>
      <c r="BU103" s="143" t="s">
        <v>78</v>
      </c>
      <c r="BV103" s="143" t="s">
        <v>79</v>
      </c>
      <c r="BW103" s="143" t="s">
        <v>218</v>
      </c>
      <c r="BX103" s="143" t="s">
        <v>216</v>
      </c>
      <c r="CL103" s="143" t="s">
        <v>22</v>
      </c>
    </row>
    <row r="104" s="6" customFormat="1" ht="28.5" customHeight="1">
      <c r="A104" s="144" t="s">
        <v>90</v>
      </c>
      <c r="B104" s="132"/>
      <c r="C104" s="133"/>
      <c r="D104" s="133"/>
      <c r="E104" s="133"/>
      <c r="F104" s="134" t="s">
        <v>219</v>
      </c>
      <c r="G104" s="134"/>
      <c r="H104" s="134"/>
      <c r="I104" s="134"/>
      <c r="J104" s="134"/>
      <c r="K104" s="133"/>
      <c r="L104" s="134" t="s">
        <v>220</v>
      </c>
      <c r="M104" s="134"/>
      <c r="N104" s="134"/>
      <c r="O104" s="134"/>
      <c r="P104" s="134"/>
      <c r="Q104" s="134"/>
      <c r="R104" s="134"/>
      <c r="S104" s="134"/>
      <c r="T104" s="134"/>
      <c r="U104" s="134"/>
      <c r="V104" s="134"/>
      <c r="W104" s="134"/>
      <c r="X104" s="134"/>
      <c r="Y104" s="134"/>
      <c r="Z104" s="134"/>
      <c r="AA104" s="134"/>
      <c r="AB104" s="134"/>
      <c r="AC104" s="134"/>
      <c r="AD104" s="134"/>
      <c r="AE104" s="134"/>
      <c r="AF104" s="134"/>
      <c r="AG104" s="136">
        <f>'SO-12-03-01 - Zábradlí No...'!J31</f>
        <v>0</v>
      </c>
      <c r="AH104" s="133"/>
      <c r="AI104" s="133"/>
      <c r="AJ104" s="133"/>
      <c r="AK104" s="133"/>
      <c r="AL104" s="133"/>
      <c r="AM104" s="133"/>
      <c r="AN104" s="136">
        <f>SUM(AG104,AT104)</f>
        <v>0</v>
      </c>
      <c r="AO104" s="133"/>
      <c r="AP104" s="133"/>
      <c r="AQ104" s="137" t="s">
        <v>88</v>
      </c>
      <c r="AR104" s="138"/>
      <c r="AS104" s="139">
        <v>0</v>
      </c>
      <c r="AT104" s="140">
        <f>ROUND(SUM(AV104:AW104),2)</f>
        <v>0</v>
      </c>
      <c r="AU104" s="141">
        <f>'SO-12-03-01 - Zábradlí No...'!P96</f>
        <v>0</v>
      </c>
      <c r="AV104" s="140">
        <f>'SO-12-03-01 - Zábradlí No...'!J34</f>
        <v>0</v>
      </c>
      <c r="AW104" s="140">
        <f>'SO-12-03-01 - Zábradlí No...'!J35</f>
        <v>0</v>
      </c>
      <c r="AX104" s="140">
        <f>'SO-12-03-01 - Zábradlí No...'!J36</f>
        <v>0</v>
      </c>
      <c r="AY104" s="140">
        <f>'SO-12-03-01 - Zábradlí No...'!J37</f>
        <v>0</v>
      </c>
      <c r="AZ104" s="140">
        <f>'SO-12-03-01 - Zábradlí No...'!F34</f>
        <v>0</v>
      </c>
      <c r="BA104" s="140">
        <f>'SO-12-03-01 - Zábradlí No...'!F35</f>
        <v>0</v>
      </c>
      <c r="BB104" s="140">
        <f>'SO-12-03-01 - Zábradlí No...'!F36</f>
        <v>0</v>
      </c>
      <c r="BC104" s="140">
        <f>'SO-12-03-01 - Zábradlí No...'!F37</f>
        <v>0</v>
      </c>
      <c r="BD104" s="142">
        <f>'SO-12-03-01 - Zábradlí No...'!F38</f>
        <v>0</v>
      </c>
      <c r="BT104" s="143" t="s">
        <v>93</v>
      </c>
      <c r="BV104" s="143" t="s">
        <v>79</v>
      </c>
      <c r="BW104" s="143" t="s">
        <v>221</v>
      </c>
      <c r="BX104" s="143" t="s">
        <v>218</v>
      </c>
      <c r="CL104" s="143" t="s">
        <v>22</v>
      </c>
    </row>
    <row r="105" s="6" customFormat="1" ht="28.5" customHeight="1">
      <c r="A105" s="144" t="s">
        <v>90</v>
      </c>
      <c r="B105" s="132"/>
      <c r="C105" s="133"/>
      <c r="D105" s="133"/>
      <c r="E105" s="133"/>
      <c r="F105" s="134" t="s">
        <v>222</v>
      </c>
      <c r="G105" s="134"/>
      <c r="H105" s="134"/>
      <c r="I105" s="134"/>
      <c r="J105" s="134"/>
      <c r="K105" s="133"/>
      <c r="L105" s="134" t="s">
        <v>96</v>
      </c>
      <c r="M105" s="134"/>
      <c r="N105" s="134"/>
      <c r="O105" s="134"/>
      <c r="P105" s="134"/>
      <c r="Q105" s="134"/>
      <c r="R105" s="134"/>
      <c r="S105" s="134"/>
      <c r="T105" s="134"/>
      <c r="U105" s="134"/>
      <c r="V105" s="134"/>
      <c r="W105" s="134"/>
      <c r="X105" s="134"/>
      <c r="Y105" s="134"/>
      <c r="Z105" s="134"/>
      <c r="AA105" s="134"/>
      <c r="AB105" s="134"/>
      <c r="AC105" s="134"/>
      <c r="AD105" s="134"/>
      <c r="AE105" s="134"/>
      <c r="AF105" s="134"/>
      <c r="AG105" s="136">
        <f>'SO 12-03-02 - VRN'!J31</f>
        <v>0</v>
      </c>
      <c r="AH105" s="133"/>
      <c r="AI105" s="133"/>
      <c r="AJ105" s="133"/>
      <c r="AK105" s="133"/>
      <c r="AL105" s="133"/>
      <c r="AM105" s="133"/>
      <c r="AN105" s="136">
        <f>SUM(AG105,AT105)</f>
        <v>0</v>
      </c>
      <c r="AO105" s="133"/>
      <c r="AP105" s="133"/>
      <c r="AQ105" s="137" t="s">
        <v>88</v>
      </c>
      <c r="AR105" s="138"/>
      <c r="AS105" s="139">
        <v>0</v>
      </c>
      <c r="AT105" s="140">
        <f>ROUND(SUM(AV105:AW105),2)</f>
        <v>0</v>
      </c>
      <c r="AU105" s="141">
        <f>'SO 12-03-02 - VRN'!P89</f>
        <v>0</v>
      </c>
      <c r="AV105" s="140">
        <f>'SO 12-03-02 - VRN'!J34</f>
        <v>0</v>
      </c>
      <c r="AW105" s="140">
        <f>'SO 12-03-02 - VRN'!J35</f>
        <v>0</v>
      </c>
      <c r="AX105" s="140">
        <f>'SO 12-03-02 - VRN'!J36</f>
        <v>0</v>
      </c>
      <c r="AY105" s="140">
        <f>'SO 12-03-02 - VRN'!J37</f>
        <v>0</v>
      </c>
      <c r="AZ105" s="140">
        <f>'SO 12-03-02 - VRN'!F34</f>
        <v>0</v>
      </c>
      <c r="BA105" s="140">
        <f>'SO 12-03-02 - VRN'!F35</f>
        <v>0</v>
      </c>
      <c r="BB105" s="140">
        <f>'SO 12-03-02 - VRN'!F36</f>
        <v>0</v>
      </c>
      <c r="BC105" s="140">
        <f>'SO 12-03-02 - VRN'!F37</f>
        <v>0</v>
      </c>
      <c r="BD105" s="142">
        <f>'SO 12-03-02 - VRN'!F38</f>
        <v>0</v>
      </c>
      <c r="BT105" s="143" t="s">
        <v>93</v>
      </c>
      <c r="BV105" s="143" t="s">
        <v>79</v>
      </c>
      <c r="BW105" s="143" t="s">
        <v>223</v>
      </c>
      <c r="BX105" s="143" t="s">
        <v>218</v>
      </c>
      <c r="CL105" s="143" t="s">
        <v>22</v>
      </c>
    </row>
    <row r="106" s="5" customFormat="1" ht="16.5" customHeight="1">
      <c r="B106" s="119"/>
      <c r="C106" s="120"/>
      <c r="D106" s="121" t="s">
        <v>224</v>
      </c>
      <c r="E106" s="121"/>
      <c r="F106" s="121"/>
      <c r="G106" s="121"/>
      <c r="H106" s="121"/>
      <c r="I106" s="122"/>
      <c r="J106" s="121" t="s">
        <v>225</v>
      </c>
      <c r="K106" s="121"/>
      <c r="L106" s="121"/>
      <c r="M106" s="121"/>
      <c r="N106" s="121"/>
      <c r="O106" s="121"/>
      <c r="P106" s="121"/>
      <c r="Q106" s="121"/>
      <c r="R106" s="121"/>
      <c r="S106" s="121"/>
      <c r="T106" s="121"/>
      <c r="U106" s="121"/>
      <c r="V106" s="121"/>
      <c r="W106" s="121"/>
      <c r="X106" s="121"/>
      <c r="Y106" s="121"/>
      <c r="Z106" s="121"/>
      <c r="AA106" s="121"/>
      <c r="AB106" s="121"/>
      <c r="AC106" s="121"/>
      <c r="AD106" s="121"/>
      <c r="AE106" s="121"/>
      <c r="AF106" s="121"/>
      <c r="AG106" s="123">
        <f>ROUND(AG107,2)</f>
        <v>0</v>
      </c>
      <c r="AH106" s="122"/>
      <c r="AI106" s="122"/>
      <c r="AJ106" s="122"/>
      <c r="AK106" s="122"/>
      <c r="AL106" s="122"/>
      <c r="AM106" s="122"/>
      <c r="AN106" s="124">
        <f>SUM(AG106,AT106)</f>
        <v>0</v>
      </c>
      <c r="AO106" s="122"/>
      <c r="AP106" s="122"/>
      <c r="AQ106" s="125" t="s">
        <v>83</v>
      </c>
      <c r="AR106" s="126"/>
      <c r="AS106" s="127">
        <f>ROUND(AS107,2)</f>
        <v>0</v>
      </c>
      <c r="AT106" s="128">
        <f>ROUND(SUM(AV106:AW106),2)</f>
        <v>0</v>
      </c>
      <c r="AU106" s="129">
        <f>ROUND(AU107,5)</f>
        <v>0</v>
      </c>
      <c r="AV106" s="128">
        <f>ROUND(AZ106*L26,2)</f>
        <v>0</v>
      </c>
      <c r="AW106" s="128">
        <f>ROUND(BA106*L27,2)</f>
        <v>0</v>
      </c>
      <c r="AX106" s="128">
        <f>ROUND(BB106*L26,2)</f>
        <v>0</v>
      </c>
      <c r="AY106" s="128">
        <f>ROUND(BC106*L27,2)</f>
        <v>0</v>
      </c>
      <c r="AZ106" s="128">
        <f>ROUND(AZ107,2)</f>
        <v>0</v>
      </c>
      <c r="BA106" s="128">
        <f>ROUND(BA107,2)</f>
        <v>0</v>
      </c>
      <c r="BB106" s="128">
        <f>ROUND(BB107,2)</f>
        <v>0</v>
      </c>
      <c r="BC106" s="128">
        <f>ROUND(BC107,2)</f>
        <v>0</v>
      </c>
      <c r="BD106" s="130">
        <f>ROUND(BD107,2)</f>
        <v>0</v>
      </c>
      <c r="BS106" s="131" t="s">
        <v>76</v>
      </c>
      <c r="BT106" s="131" t="s">
        <v>24</v>
      </c>
      <c r="BU106" s="131" t="s">
        <v>78</v>
      </c>
      <c r="BV106" s="131" t="s">
        <v>79</v>
      </c>
      <c r="BW106" s="131" t="s">
        <v>226</v>
      </c>
      <c r="BX106" s="131" t="s">
        <v>7</v>
      </c>
      <c r="CL106" s="131" t="s">
        <v>22</v>
      </c>
      <c r="CM106" s="131" t="s">
        <v>85</v>
      </c>
    </row>
    <row r="107" s="6" customFormat="1" ht="16.5" customHeight="1">
      <c r="B107" s="132"/>
      <c r="C107" s="133"/>
      <c r="D107" s="133"/>
      <c r="E107" s="134" t="s">
        <v>227</v>
      </c>
      <c r="F107" s="134"/>
      <c r="G107" s="134"/>
      <c r="H107" s="134"/>
      <c r="I107" s="134"/>
      <c r="J107" s="133"/>
      <c r="K107" s="134" t="s">
        <v>87</v>
      </c>
      <c r="L107" s="134"/>
      <c r="M107" s="134"/>
      <c r="N107" s="134"/>
      <c r="O107" s="134"/>
      <c r="P107" s="134"/>
      <c r="Q107" s="134"/>
      <c r="R107" s="134"/>
      <c r="S107" s="134"/>
      <c r="T107" s="134"/>
      <c r="U107" s="134"/>
      <c r="V107" s="134"/>
      <c r="W107" s="134"/>
      <c r="X107" s="134"/>
      <c r="Y107" s="134"/>
      <c r="Z107" s="134"/>
      <c r="AA107" s="134"/>
      <c r="AB107" s="134"/>
      <c r="AC107" s="134"/>
      <c r="AD107" s="134"/>
      <c r="AE107" s="134"/>
      <c r="AF107" s="134"/>
      <c r="AG107" s="135">
        <f>ROUND(SUM(AG108:AG109),2)</f>
        <v>0</v>
      </c>
      <c r="AH107" s="133"/>
      <c r="AI107" s="133"/>
      <c r="AJ107" s="133"/>
      <c r="AK107" s="133"/>
      <c r="AL107" s="133"/>
      <c r="AM107" s="133"/>
      <c r="AN107" s="136">
        <f>SUM(AG107,AT107)</f>
        <v>0</v>
      </c>
      <c r="AO107" s="133"/>
      <c r="AP107" s="133"/>
      <c r="AQ107" s="137" t="s">
        <v>88</v>
      </c>
      <c r="AR107" s="138"/>
      <c r="AS107" s="139">
        <f>ROUND(SUM(AS108:AS109),2)</f>
        <v>0</v>
      </c>
      <c r="AT107" s="140">
        <f>ROUND(SUM(AV107:AW107),2)</f>
        <v>0</v>
      </c>
      <c r="AU107" s="141">
        <f>ROUND(SUM(AU108:AU109),5)</f>
        <v>0</v>
      </c>
      <c r="AV107" s="140">
        <f>ROUND(AZ107*L26,2)</f>
        <v>0</v>
      </c>
      <c r="AW107" s="140">
        <f>ROUND(BA107*L27,2)</f>
        <v>0</v>
      </c>
      <c r="AX107" s="140">
        <f>ROUND(BB107*L26,2)</f>
        <v>0</v>
      </c>
      <c r="AY107" s="140">
        <f>ROUND(BC107*L27,2)</f>
        <v>0</v>
      </c>
      <c r="AZ107" s="140">
        <f>ROUND(SUM(AZ108:AZ109),2)</f>
        <v>0</v>
      </c>
      <c r="BA107" s="140">
        <f>ROUND(SUM(BA108:BA109),2)</f>
        <v>0</v>
      </c>
      <c r="BB107" s="140">
        <f>ROUND(SUM(BB108:BB109),2)</f>
        <v>0</v>
      </c>
      <c r="BC107" s="140">
        <f>ROUND(SUM(BC108:BC109),2)</f>
        <v>0</v>
      </c>
      <c r="BD107" s="142">
        <f>ROUND(SUM(BD108:BD109),2)</f>
        <v>0</v>
      </c>
      <c r="BS107" s="143" t="s">
        <v>76</v>
      </c>
      <c r="BT107" s="143" t="s">
        <v>85</v>
      </c>
      <c r="BU107" s="143" t="s">
        <v>78</v>
      </c>
      <c r="BV107" s="143" t="s">
        <v>79</v>
      </c>
      <c r="BW107" s="143" t="s">
        <v>228</v>
      </c>
      <c r="BX107" s="143" t="s">
        <v>226</v>
      </c>
      <c r="CL107" s="143" t="s">
        <v>22</v>
      </c>
    </row>
    <row r="108" s="6" customFormat="1" ht="28.5" customHeight="1">
      <c r="A108" s="144" t="s">
        <v>90</v>
      </c>
      <c r="B108" s="132"/>
      <c r="C108" s="133"/>
      <c r="D108" s="133"/>
      <c r="E108" s="133"/>
      <c r="F108" s="134" t="s">
        <v>229</v>
      </c>
      <c r="G108" s="134"/>
      <c r="H108" s="134"/>
      <c r="I108" s="134"/>
      <c r="J108" s="134"/>
      <c r="K108" s="133"/>
      <c r="L108" s="134" t="s">
        <v>230</v>
      </c>
      <c r="M108" s="134"/>
      <c r="N108" s="134"/>
      <c r="O108" s="134"/>
      <c r="P108" s="134"/>
      <c r="Q108" s="134"/>
      <c r="R108" s="134"/>
      <c r="S108" s="134"/>
      <c r="T108" s="134"/>
      <c r="U108" s="134"/>
      <c r="V108" s="134"/>
      <c r="W108" s="134"/>
      <c r="X108" s="134"/>
      <c r="Y108" s="134"/>
      <c r="Z108" s="134"/>
      <c r="AA108" s="134"/>
      <c r="AB108" s="134"/>
      <c r="AC108" s="134"/>
      <c r="AD108" s="134"/>
      <c r="AE108" s="134"/>
      <c r="AF108" s="134"/>
      <c r="AG108" s="136">
        <f>'SO-13-03-01 - Zábradlí Lu...'!J31</f>
        <v>0</v>
      </c>
      <c r="AH108" s="133"/>
      <c r="AI108" s="133"/>
      <c r="AJ108" s="133"/>
      <c r="AK108" s="133"/>
      <c r="AL108" s="133"/>
      <c r="AM108" s="133"/>
      <c r="AN108" s="136">
        <f>SUM(AG108,AT108)</f>
        <v>0</v>
      </c>
      <c r="AO108" s="133"/>
      <c r="AP108" s="133"/>
      <c r="AQ108" s="137" t="s">
        <v>88</v>
      </c>
      <c r="AR108" s="138"/>
      <c r="AS108" s="139">
        <v>0</v>
      </c>
      <c r="AT108" s="140">
        <f>ROUND(SUM(AV108:AW108),2)</f>
        <v>0</v>
      </c>
      <c r="AU108" s="141">
        <f>'SO-13-03-01 - Zábradlí Lu...'!P96</f>
        <v>0</v>
      </c>
      <c r="AV108" s="140">
        <f>'SO-13-03-01 - Zábradlí Lu...'!J34</f>
        <v>0</v>
      </c>
      <c r="AW108" s="140">
        <f>'SO-13-03-01 - Zábradlí Lu...'!J35</f>
        <v>0</v>
      </c>
      <c r="AX108" s="140">
        <f>'SO-13-03-01 - Zábradlí Lu...'!J36</f>
        <v>0</v>
      </c>
      <c r="AY108" s="140">
        <f>'SO-13-03-01 - Zábradlí Lu...'!J37</f>
        <v>0</v>
      </c>
      <c r="AZ108" s="140">
        <f>'SO-13-03-01 - Zábradlí Lu...'!F34</f>
        <v>0</v>
      </c>
      <c r="BA108" s="140">
        <f>'SO-13-03-01 - Zábradlí Lu...'!F35</f>
        <v>0</v>
      </c>
      <c r="BB108" s="140">
        <f>'SO-13-03-01 - Zábradlí Lu...'!F36</f>
        <v>0</v>
      </c>
      <c r="BC108" s="140">
        <f>'SO-13-03-01 - Zábradlí Lu...'!F37</f>
        <v>0</v>
      </c>
      <c r="BD108" s="142">
        <f>'SO-13-03-01 - Zábradlí Lu...'!F38</f>
        <v>0</v>
      </c>
      <c r="BT108" s="143" t="s">
        <v>93</v>
      </c>
      <c r="BV108" s="143" t="s">
        <v>79</v>
      </c>
      <c r="BW108" s="143" t="s">
        <v>231</v>
      </c>
      <c r="BX108" s="143" t="s">
        <v>228</v>
      </c>
      <c r="CL108" s="143" t="s">
        <v>22</v>
      </c>
    </row>
    <row r="109" s="6" customFormat="1" ht="28.5" customHeight="1">
      <c r="A109" s="144" t="s">
        <v>90</v>
      </c>
      <c r="B109" s="132"/>
      <c r="C109" s="133"/>
      <c r="D109" s="133"/>
      <c r="E109" s="133"/>
      <c r="F109" s="134" t="s">
        <v>232</v>
      </c>
      <c r="G109" s="134"/>
      <c r="H109" s="134"/>
      <c r="I109" s="134"/>
      <c r="J109" s="134"/>
      <c r="K109" s="133"/>
      <c r="L109" s="134" t="s">
        <v>96</v>
      </c>
      <c r="M109" s="134"/>
      <c r="N109" s="134"/>
      <c r="O109" s="134"/>
      <c r="P109" s="134"/>
      <c r="Q109" s="134"/>
      <c r="R109" s="134"/>
      <c r="S109" s="134"/>
      <c r="T109" s="134"/>
      <c r="U109" s="134"/>
      <c r="V109" s="134"/>
      <c r="W109" s="134"/>
      <c r="X109" s="134"/>
      <c r="Y109" s="134"/>
      <c r="Z109" s="134"/>
      <c r="AA109" s="134"/>
      <c r="AB109" s="134"/>
      <c r="AC109" s="134"/>
      <c r="AD109" s="134"/>
      <c r="AE109" s="134"/>
      <c r="AF109" s="134"/>
      <c r="AG109" s="136">
        <f>'SO-13-03-02 - VRN'!J31</f>
        <v>0</v>
      </c>
      <c r="AH109" s="133"/>
      <c r="AI109" s="133"/>
      <c r="AJ109" s="133"/>
      <c r="AK109" s="133"/>
      <c r="AL109" s="133"/>
      <c r="AM109" s="133"/>
      <c r="AN109" s="136">
        <f>SUM(AG109,AT109)</f>
        <v>0</v>
      </c>
      <c r="AO109" s="133"/>
      <c r="AP109" s="133"/>
      <c r="AQ109" s="137" t="s">
        <v>88</v>
      </c>
      <c r="AR109" s="138"/>
      <c r="AS109" s="139">
        <v>0</v>
      </c>
      <c r="AT109" s="140">
        <f>ROUND(SUM(AV109:AW109),2)</f>
        <v>0</v>
      </c>
      <c r="AU109" s="141">
        <f>'SO-13-03-02 - VRN'!P89</f>
        <v>0</v>
      </c>
      <c r="AV109" s="140">
        <f>'SO-13-03-02 - VRN'!J34</f>
        <v>0</v>
      </c>
      <c r="AW109" s="140">
        <f>'SO-13-03-02 - VRN'!J35</f>
        <v>0</v>
      </c>
      <c r="AX109" s="140">
        <f>'SO-13-03-02 - VRN'!J36</f>
        <v>0</v>
      </c>
      <c r="AY109" s="140">
        <f>'SO-13-03-02 - VRN'!J37</f>
        <v>0</v>
      </c>
      <c r="AZ109" s="140">
        <f>'SO-13-03-02 - VRN'!F34</f>
        <v>0</v>
      </c>
      <c r="BA109" s="140">
        <f>'SO-13-03-02 - VRN'!F35</f>
        <v>0</v>
      </c>
      <c r="BB109" s="140">
        <f>'SO-13-03-02 - VRN'!F36</f>
        <v>0</v>
      </c>
      <c r="BC109" s="140">
        <f>'SO-13-03-02 - VRN'!F37</f>
        <v>0</v>
      </c>
      <c r="BD109" s="142">
        <f>'SO-13-03-02 - VRN'!F38</f>
        <v>0</v>
      </c>
      <c r="BT109" s="143" t="s">
        <v>93</v>
      </c>
      <c r="BV109" s="143" t="s">
        <v>79</v>
      </c>
      <c r="BW109" s="143" t="s">
        <v>233</v>
      </c>
      <c r="BX109" s="143" t="s">
        <v>228</v>
      </c>
      <c r="CL109" s="143" t="s">
        <v>22</v>
      </c>
    </row>
    <row r="110" s="5" customFormat="1" ht="16.5" customHeight="1">
      <c r="B110" s="119"/>
      <c r="C110" s="120"/>
      <c r="D110" s="121" t="s">
        <v>234</v>
      </c>
      <c r="E110" s="121"/>
      <c r="F110" s="121"/>
      <c r="G110" s="121"/>
      <c r="H110" s="121"/>
      <c r="I110" s="122"/>
      <c r="J110" s="121" t="s">
        <v>235</v>
      </c>
      <c r="K110" s="121"/>
      <c r="L110" s="121"/>
      <c r="M110" s="121"/>
      <c r="N110" s="121"/>
      <c r="O110" s="121"/>
      <c r="P110" s="121"/>
      <c r="Q110" s="121"/>
      <c r="R110" s="121"/>
      <c r="S110" s="121"/>
      <c r="T110" s="121"/>
      <c r="U110" s="121"/>
      <c r="V110" s="121"/>
      <c r="W110" s="121"/>
      <c r="X110" s="121"/>
      <c r="Y110" s="121"/>
      <c r="Z110" s="121"/>
      <c r="AA110" s="121"/>
      <c r="AB110" s="121"/>
      <c r="AC110" s="121"/>
      <c r="AD110" s="121"/>
      <c r="AE110" s="121"/>
      <c r="AF110" s="121"/>
      <c r="AG110" s="123">
        <f>ROUND(AG111+AG114,2)</f>
        <v>0</v>
      </c>
      <c r="AH110" s="122"/>
      <c r="AI110" s="122"/>
      <c r="AJ110" s="122"/>
      <c r="AK110" s="122"/>
      <c r="AL110" s="122"/>
      <c r="AM110" s="122"/>
      <c r="AN110" s="124">
        <f>SUM(AG110,AT110)</f>
        <v>0</v>
      </c>
      <c r="AO110" s="122"/>
      <c r="AP110" s="122"/>
      <c r="AQ110" s="125" t="s">
        <v>83</v>
      </c>
      <c r="AR110" s="126"/>
      <c r="AS110" s="127">
        <f>ROUND(AS111+AS114,2)</f>
        <v>0</v>
      </c>
      <c r="AT110" s="128">
        <f>ROUND(SUM(AV110:AW110),2)</f>
        <v>0</v>
      </c>
      <c r="AU110" s="129">
        <f>ROUND(AU111+AU114,5)</f>
        <v>0</v>
      </c>
      <c r="AV110" s="128">
        <f>ROUND(AZ110*L26,2)</f>
        <v>0</v>
      </c>
      <c r="AW110" s="128">
        <f>ROUND(BA110*L27,2)</f>
        <v>0</v>
      </c>
      <c r="AX110" s="128">
        <f>ROUND(BB110*L26,2)</f>
        <v>0</v>
      </c>
      <c r="AY110" s="128">
        <f>ROUND(BC110*L27,2)</f>
        <v>0</v>
      </c>
      <c r="AZ110" s="128">
        <f>ROUND(AZ111+AZ114,2)</f>
        <v>0</v>
      </c>
      <c r="BA110" s="128">
        <f>ROUND(BA111+BA114,2)</f>
        <v>0</v>
      </c>
      <c r="BB110" s="128">
        <f>ROUND(BB111+BB114,2)</f>
        <v>0</v>
      </c>
      <c r="BC110" s="128">
        <f>ROUND(BC111+BC114,2)</f>
        <v>0</v>
      </c>
      <c r="BD110" s="130">
        <f>ROUND(BD111+BD114,2)</f>
        <v>0</v>
      </c>
      <c r="BS110" s="131" t="s">
        <v>76</v>
      </c>
      <c r="BT110" s="131" t="s">
        <v>24</v>
      </c>
      <c r="BU110" s="131" t="s">
        <v>78</v>
      </c>
      <c r="BV110" s="131" t="s">
        <v>79</v>
      </c>
      <c r="BW110" s="131" t="s">
        <v>236</v>
      </c>
      <c r="BX110" s="131" t="s">
        <v>7</v>
      </c>
      <c r="CL110" s="131" t="s">
        <v>22</v>
      </c>
      <c r="CM110" s="131" t="s">
        <v>85</v>
      </c>
    </row>
    <row r="111" s="6" customFormat="1" ht="16.5" customHeight="1">
      <c r="B111" s="132"/>
      <c r="C111" s="133"/>
      <c r="D111" s="133"/>
      <c r="E111" s="134" t="s">
        <v>237</v>
      </c>
      <c r="F111" s="134"/>
      <c r="G111" s="134"/>
      <c r="H111" s="134"/>
      <c r="I111" s="134"/>
      <c r="J111" s="133"/>
      <c r="K111" s="134" t="s">
        <v>102</v>
      </c>
      <c r="L111" s="134"/>
      <c r="M111" s="134"/>
      <c r="N111" s="134"/>
      <c r="O111" s="134"/>
      <c r="P111" s="134"/>
      <c r="Q111" s="134"/>
      <c r="R111" s="134"/>
      <c r="S111" s="134"/>
      <c r="T111" s="134"/>
      <c r="U111" s="134"/>
      <c r="V111" s="134"/>
      <c r="W111" s="134"/>
      <c r="X111" s="134"/>
      <c r="Y111" s="134"/>
      <c r="Z111" s="134"/>
      <c r="AA111" s="134"/>
      <c r="AB111" s="134"/>
      <c r="AC111" s="134"/>
      <c r="AD111" s="134"/>
      <c r="AE111" s="134"/>
      <c r="AF111" s="134"/>
      <c r="AG111" s="135">
        <f>ROUND(SUM(AG112:AG113),2)</f>
        <v>0</v>
      </c>
      <c r="AH111" s="133"/>
      <c r="AI111" s="133"/>
      <c r="AJ111" s="133"/>
      <c r="AK111" s="133"/>
      <c r="AL111" s="133"/>
      <c r="AM111" s="133"/>
      <c r="AN111" s="136">
        <f>SUM(AG111,AT111)</f>
        <v>0</v>
      </c>
      <c r="AO111" s="133"/>
      <c r="AP111" s="133"/>
      <c r="AQ111" s="137" t="s">
        <v>88</v>
      </c>
      <c r="AR111" s="138"/>
      <c r="AS111" s="139">
        <f>ROUND(SUM(AS112:AS113),2)</f>
        <v>0</v>
      </c>
      <c r="AT111" s="140">
        <f>ROUND(SUM(AV111:AW111),2)</f>
        <v>0</v>
      </c>
      <c r="AU111" s="141">
        <f>ROUND(SUM(AU112:AU113),5)</f>
        <v>0</v>
      </c>
      <c r="AV111" s="140">
        <f>ROUND(AZ111*L26,2)</f>
        <v>0</v>
      </c>
      <c r="AW111" s="140">
        <f>ROUND(BA111*L27,2)</f>
        <v>0</v>
      </c>
      <c r="AX111" s="140">
        <f>ROUND(BB111*L26,2)</f>
        <v>0</v>
      </c>
      <c r="AY111" s="140">
        <f>ROUND(BC111*L27,2)</f>
        <v>0</v>
      </c>
      <c r="AZ111" s="140">
        <f>ROUND(SUM(AZ112:AZ113),2)</f>
        <v>0</v>
      </c>
      <c r="BA111" s="140">
        <f>ROUND(SUM(BA112:BA113),2)</f>
        <v>0</v>
      </c>
      <c r="BB111" s="140">
        <f>ROUND(SUM(BB112:BB113),2)</f>
        <v>0</v>
      </c>
      <c r="BC111" s="140">
        <f>ROUND(SUM(BC112:BC113),2)</f>
        <v>0</v>
      </c>
      <c r="BD111" s="142">
        <f>ROUND(SUM(BD112:BD113),2)</f>
        <v>0</v>
      </c>
      <c r="BS111" s="143" t="s">
        <v>76</v>
      </c>
      <c r="BT111" s="143" t="s">
        <v>85</v>
      </c>
      <c r="BU111" s="143" t="s">
        <v>78</v>
      </c>
      <c r="BV111" s="143" t="s">
        <v>79</v>
      </c>
      <c r="BW111" s="143" t="s">
        <v>238</v>
      </c>
      <c r="BX111" s="143" t="s">
        <v>236</v>
      </c>
      <c r="CL111" s="143" t="s">
        <v>22</v>
      </c>
    </row>
    <row r="112" s="6" customFormat="1" ht="28.5" customHeight="1">
      <c r="A112" s="144" t="s">
        <v>90</v>
      </c>
      <c r="B112" s="132"/>
      <c r="C112" s="133"/>
      <c r="D112" s="133"/>
      <c r="E112" s="133"/>
      <c r="F112" s="134" t="s">
        <v>239</v>
      </c>
      <c r="G112" s="134"/>
      <c r="H112" s="134"/>
      <c r="I112" s="134"/>
      <c r="J112" s="134"/>
      <c r="K112" s="133"/>
      <c r="L112" s="134" t="s">
        <v>105</v>
      </c>
      <c r="M112" s="134"/>
      <c r="N112" s="134"/>
      <c r="O112" s="134"/>
      <c r="P112" s="134"/>
      <c r="Q112" s="134"/>
      <c r="R112" s="134"/>
      <c r="S112" s="134"/>
      <c r="T112" s="134"/>
      <c r="U112" s="134"/>
      <c r="V112" s="134"/>
      <c r="W112" s="134"/>
      <c r="X112" s="134"/>
      <c r="Y112" s="134"/>
      <c r="Z112" s="134"/>
      <c r="AA112" s="134"/>
      <c r="AB112" s="134"/>
      <c r="AC112" s="134"/>
      <c r="AD112" s="134"/>
      <c r="AE112" s="134"/>
      <c r="AF112" s="134"/>
      <c r="AG112" s="136">
        <f>'SO-17-04.1 - elektroinsta...'!J31</f>
        <v>0</v>
      </c>
      <c r="AH112" s="133"/>
      <c r="AI112" s="133"/>
      <c r="AJ112" s="133"/>
      <c r="AK112" s="133"/>
      <c r="AL112" s="133"/>
      <c r="AM112" s="133"/>
      <c r="AN112" s="136">
        <f>SUM(AG112,AT112)</f>
        <v>0</v>
      </c>
      <c r="AO112" s="133"/>
      <c r="AP112" s="133"/>
      <c r="AQ112" s="137" t="s">
        <v>88</v>
      </c>
      <c r="AR112" s="138"/>
      <c r="AS112" s="139">
        <v>0</v>
      </c>
      <c r="AT112" s="140">
        <f>ROUND(SUM(AV112:AW112),2)</f>
        <v>0</v>
      </c>
      <c r="AU112" s="141">
        <f>'SO-17-04.1 - elektroinsta...'!P89</f>
        <v>0</v>
      </c>
      <c r="AV112" s="140">
        <f>'SO-17-04.1 - elektroinsta...'!J34</f>
        <v>0</v>
      </c>
      <c r="AW112" s="140">
        <f>'SO-17-04.1 - elektroinsta...'!J35</f>
        <v>0</v>
      </c>
      <c r="AX112" s="140">
        <f>'SO-17-04.1 - elektroinsta...'!J36</f>
        <v>0</v>
      </c>
      <c r="AY112" s="140">
        <f>'SO-17-04.1 - elektroinsta...'!J37</f>
        <v>0</v>
      </c>
      <c r="AZ112" s="140">
        <f>'SO-17-04.1 - elektroinsta...'!F34</f>
        <v>0</v>
      </c>
      <c r="BA112" s="140">
        <f>'SO-17-04.1 - elektroinsta...'!F35</f>
        <v>0</v>
      </c>
      <c r="BB112" s="140">
        <f>'SO-17-04.1 - elektroinsta...'!F36</f>
        <v>0</v>
      </c>
      <c r="BC112" s="140">
        <f>'SO-17-04.1 - elektroinsta...'!F37</f>
        <v>0</v>
      </c>
      <c r="BD112" s="142">
        <f>'SO-17-04.1 - elektroinsta...'!F38</f>
        <v>0</v>
      </c>
      <c r="BT112" s="143" t="s">
        <v>93</v>
      </c>
      <c r="BV112" s="143" t="s">
        <v>79</v>
      </c>
      <c r="BW112" s="143" t="s">
        <v>240</v>
      </c>
      <c r="BX112" s="143" t="s">
        <v>238</v>
      </c>
      <c r="CL112" s="143" t="s">
        <v>22</v>
      </c>
    </row>
    <row r="113" s="6" customFormat="1" ht="28.5" customHeight="1">
      <c r="A113" s="144" t="s">
        <v>90</v>
      </c>
      <c r="B113" s="132"/>
      <c r="C113" s="133"/>
      <c r="D113" s="133"/>
      <c r="E113" s="133"/>
      <c r="F113" s="134" t="s">
        <v>241</v>
      </c>
      <c r="G113" s="134"/>
      <c r="H113" s="134"/>
      <c r="I113" s="134"/>
      <c r="J113" s="134"/>
      <c r="K113" s="133"/>
      <c r="L113" s="134" t="s">
        <v>96</v>
      </c>
      <c r="M113" s="134"/>
      <c r="N113" s="134"/>
      <c r="O113" s="134"/>
      <c r="P113" s="134"/>
      <c r="Q113" s="134"/>
      <c r="R113" s="134"/>
      <c r="S113" s="134"/>
      <c r="T113" s="134"/>
      <c r="U113" s="134"/>
      <c r="V113" s="134"/>
      <c r="W113" s="134"/>
      <c r="X113" s="134"/>
      <c r="Y113" s="134"/>
      <c r="Z113" s="134"/>
      <c r="AA113" s="134"/>
      <c r="AB113" s="134"/>
      <c r="AC113" s="134"/>
      <c r="AD113" s="134"/>
      <c r="AE113" s="134"/>
      <c r="AF113" s="134"/>
      <c r="AG113" s="136">
        <f>'SO-17-04.2 - VRN'!J31</f>
        <v>0</v>
      </c>
      <c r="AH113" s="133"/>
      <c r="AI113" s="133"/>
      <c r="AJ113" s="133"/>
      <c r="AK113" s="133"/>
      <c r="AL113" s="133"/>
      <c r="AM113" s="133"/>
      <c r="AN113" s="136">
        <f>SUM(AG113,AT113)</f>
        <v>0</v>
      </c>
      <c r="AO113" s="133"/>
      <c r="AP113" s="133"/>
      <c r="AQ113" s="137" t="s">
        <v>88</v>
      </c>
      <c r="AR113" s="138"/>
      <c r="AS113" s="139">
        <v>0</v>
      </c>
      <c r="AT113" s="140">
        <f>ROUND(SUM(AV113:AW113),2)</f>
        <v>0</v>
      </c>
      <c r="AU113" s="141">
        <f>'SO-17-04.2 - VRN'!P90</f>
        <v>0</v>
      </c>
      <c r="AV113" s="140">
        <f>'SO-17-04.2 - VRN'!J34</f>
        <v>0</v>
      </c>
      <c r="AW113" s="140">
        <f>'SO-17-04.2 - VRN'!J35</f>
        <v>0</v>
      </c>
      <c r="AX113" s="140">
        <f>'SO-17-04.2 - VRN'!J36</f>
        <v>0</v>
      </c>
      <c r="AY113" s="140">
        <f>'SO-17-04.2 - VRN'!J37</f>
        <v>0</v>
      </c>
      <c r="AZ113" s="140">
        <f>'SO-17-04.2 - VRN'!F34</f>
        <v>0</v>
      </c>
      <c r="BA113" s="140">
        <f>'SO-17-04.2 - VRN'!F35</f>
        <v>0</v>
      </c>
      <c r="BB113" s="140">
        <f>'SO-17-04.2 - VRN'!F36</f>
        <v>0</v>
      </c>
      <c r="BC113" s="140">
        <f>'SO-17-04.2 - VRN'!F37</f>
        <v>0</v>
      </c>
      <c r="BD113" s="142">
        <f>'SO-17-04.2 - VRN'!F38</f>
        <v>0</v>
      </c>
      <c r="BT113" s="143" t="s">
        <v>93</v>
      </c>
      <c r="BV113" s="143" t="s">
        <v>79</v>
      </c>
      <c r="BW113" s="143" t="s">
        <v>242</v>
      </c>
      <c r="BX113" s="143" t="s">
        <v>238</v>
      </c>
      <c r="CL113" s="143" t="s">
        <v>22</v>
      </c>
    </row>
    <row r="114" s="6" customFormat="1" ht="16.5" customHeight="1">
      <c r="B114" s="132"/>
      <c r="C114" s="133"/>
      <c r="D114" s="133"/>
      <c r="E114" s="134" t="s">
        <v>243</v>
      </c>
      <c r="F114" s="134"/>
      <c r="G114" s="134"/>
      <c r="H114" s="134"/>
      <c r="I114" s="134"/>
      <c r="J114" s="133"/>
      <c r="K114" s="134" t="s">
        <v>110</v>
      </c>
      <c r="L114" s="134"/>
      <c r="M114" s="134"/>
      <c r="N114" s="134"/>
      <c r="O114" s="134"/>
      <c r="P114" s="134"/>
      <c r="Q114" s="134"/>
      <c r="R114" s="134"/>
      <c r="S114" s="134"/>
      <c r="T114" s="134"/>
      <c r="U114" s="134"/>
      <c r="V114" s="134"/>
      <c r="W114" s="134"/>
      <c r="X114" s="134"/>
      <c r="Y114" s="134"/>
      <c r="Z114" s="134"/>
      <c r="AA114" s="134"/>
      <c r="AB114" s="134"/>
      <c r="AC114" s="134"/>
      <c r="AD114" s="134"/>
      <c r="AE114" s="134"/>
      <c r="AF114" s="134"/>
      <c r="AG114" s="135">
        <f>ROUND(SUM(AG115:AG116),2)</f>
        <v>0</v>
      </c>
      <c r="AH114" s="133"/>
      <c r="AI114" s="133"/>
      <c r="AJ114" s="133"/>
      <c r="AK114" s="133"/>
      <c r="AL114" s="133"/>
      <c r="AM114" s="133"/>
      <c r="AN114" s="136">
        <f>SUM(AG114,AT114)</f>
        <v>0</v>
      </c>
      <c r="AO114" s="133"/>
      <c r="AP114" s="133"/>
      <c r="AQ114" s="137" t="s">
        <v>88</v>
      </c>
      <c r="AR114" s="138"/>
      <c r="AS114" s="139">
        <f>ROUND(SUM(AS115:AS116),2)</f>
        <v>0</v>
      </c>
      <c r="AT114" s="140">
        <f>ROUND(SUM(AV114:AW114),2)</f>
        <v>0</v>
      </c>
      <c r="AU114" s="141">
        <f>ROUND(SUM(AU115:AU116),5)</f>
        <v>0</v>
      </c>
      <c r="AV114" s="140">
        <f>ROUND(AZ114*L26,2)</f>
        <v>0</v>
      </c>
      <c r="AW114" s="140">
        <f>ROUND(BA114*L27,2)</f>
        <v>0</v>
      </c>
      <c r="AX114" s="140">
        <f>ROUND(BB114*L26,2)</f>
        <v>0</v>
      </c>
      <c r="AY114" s="140">
        <f>ROUND(BC114*L27,2)</f>
        <v>0</v>
      </c>
      <c r="AZ114" s="140">
        <f>ROUND(SUM(AZ115:AZ116),2)</f>
        <v>0</v>
      </c>
      <c r="BA114" s="140">
        <f>ROUND(SUM(BA115:BA116),2)</f>
        <v>0</v>
      </c>
      <c r="BB114" s="140">
        <f>ROUND(SUM(BB115:BB116),2)</f>
        <v>0</v>
      </c>
      <c r="BC114" s="140">
        <f>ROUND(SUM(BC115:BC116),2)</f>
        <v>0</v>
      </c>
      <c r="BD114" s="142">
        <f>ROUND(SUM(BD115:BD116),2)</f>
        <v>0</v>
      </c>
      <c r="BS114" s="143" t="s">
        <v>76</v>
      </c>
      <c r="BT114" s="143" t="s">
        <v>85</v>
      </c>
      <c r="BU114" s="143" t="s">
        <v>78</v>
      </c>
      <c r="BV114" s="143" t="s">
        <v>79</v>
      </c>
      <c r="BW114" s="143" t="s">
        <v>244</v>
      </c>
      <c r="BX114" s="143" t="s">
        <v>236</v>
      </c>
      <c r="CL114" s="143" t="s">
        <v>22</v>
      </c>
    </row>
    <row r="115" s="6" customFormat="1" ht="28.5" customHeight="1">
      <c r="A115" s="144" t="s">
        <v>90</v>
      </c>
      <c r="B115" s="132"/>
      <c r="C115" s="133"/>
      <c r="D115" s="133"/>
      <c r="E115" s="133"/>
      <c r="F115" s="134" t="s">
        <v>245</v>
      </c>
      <c r="G115" s="134"/>
      <c r="H115" s="134"/>
      <c r="I115" s="134"/>
      <c r="J115" s="134"/>
      <c r="K115" s="133"/>
      <c r="L115" s="134" t="s">
        <v>246</v>
      </c>
      <c r="M115" s="134"/>
      <c r="N115" s="134"/>
      <c r="O115" s="134"/>
      <c r="P115" s="134"/>
      <c r="Q115" s="134"/>
      <c r="R115" s="134"/>
      <c r="S115" s="134"/>
      <c r="T115" s="134"/>
      <c r="U115" s="134"/>
      <c r="V115" s="134"/>
      <c r="W115" s="134"/>
      <c r="X115" s="134"/>
      <c r="Y115" s="134"/>
      <c r="Z115" s="134"/>
      <c r="AA115" s="134"/>
      <c r="AB115" s="134"/>
      <c r="AC115" s="134"/>
      <c r="AD115" s="134"/>
      <c r="AE115" s="134"/>
      <c r="AF115" s="134"/>
      <c r="AG115" s="136">
        <f>'SO-17-05.1 - km 503,880 -...'!J31</f>
        <v>0</v>
      </c>
      <c r="AH115" s="133"/>
      <c r="AI115" s="133"/>
      <c r="AJ115" s="133"/>
      <c r="AK115" s="133"/>
      <c r="AL115" s="133"/>
      <c r="AM115" s="133"/>
      <c r="AN115" s="136">
        <f>SUM(AG115,AT115)</f>
        <v>0</v>
      </c>
      <c r="AO115" s="133"/>
      <c r="AP115" s="133"/>
      <c r="AQ115" s="137" t="s">
        <v>88</v>
      </c>
      <c r="AR115" s="138"/>
      <c r="AS115" s="139">
        <v>0</v>
      </c>
      <c r="AT115" s="140">
        <f>ROUND(SUM(AV115:AW115),2)</f>
        <v>0</v>
      </c>
      <c r="AU115" s="141">
        <f>'SO-17-05.1 - km 503,880 -...'!P97</f>
        <v>0</v>
      </c>
      <c r="AV115" s="140">
        <f>'SO-17-05.1 - km 503,880 -...'!J34</f>
        <v>0</v>
      </c>
      <c r="AW115" s="140">
        <f>'SO-17-05.1 - km 503,880 -...'!J35</f>
        <v>0</v>
      </c>
      <c r="AX115" s="140">
        <f>'SO-17-05.1 - km 503,880 -...'!J36</f>
        <v>0</v>
      </c>
      <c r="AY115" s="140">
        <f>'SO-17-05.1 - km 503,880 -...'!J37</f>
        <v>0</v>
      </c>
      <c r="AZ115" s="140">
        <f>'SO-17-05.1 - km 503,880 -...'!F34</f>
        <v>0</v>
      </c>
      <c r="BA115" s="140">
        <f>'SO-17-05.1 - km 503,880 -...'!F35</f>
        <v>0</v>
      </c>
      <c r="BB115" s="140">
        <f>'SO-17-05.1 - km 503,880 -...'!F36</f>
        <v>0</v>
      </c>
      <c r="BC115" s="140">
        <f>'SO-17-05.1 - km 503,880 -...'!F37</f>
        <v>0</v>
      </c>
      <c r="BD115" s="142">
        <f>'SO-17-05.1 - km 503,880 -...'!F38</f>
        <v>0</v>
      </c>
      <c r="BT115" s="143" t="s">
        <v>93</v>
      </c>
      <c r="BV115" s="143" t="s">
        <v>79</v>
      </c>
      <c r="BW115" s="143" t="s">
        <v>247</v>
      </c>
      <c r="BX115" s="143" t="s">
        <v>244</v>
      </c>
      <c r="CL115" s="143" t="s">
        <v>22</v>
      </c>
    </row>
    <row r="116" s="6" customFormat="1" ht="28.5" customHeight="1">
      <c r="A116" s="144" t="s">
        <v>90</v>
      </c>
      <c r="B116" s="132"/>
      <c r="C116" s="133"/>
      <c r="D116" s="133"/>
      <c r="E116" s="133"/>
      <c r="F116" s="134" t="s">
        <v>248</v>
      </c>
      <c r="G116" s="134"/>
      <c r="H116" s="134"/>
      <c r="I116" s="134"/>
      <c r="J116" s="134"/>
      <c r="K116" s="133"/>
      <c r="L116" s="134" t="s">
        <v>249</v>
      </c>
      <c r="M116" s="134"/>
      <c r="N116" s="134"/>
      <c r="O116" s="134"/>
      <c r="P116" s="134"/>
      <c r="Q116" s="134"/>
      <c r="R116" s="134"/>
      <c r="S116" s="134"/>
      <c r="T116" s="134"/>
      <c r="U116" s="134"/>
      <c r="V116" s="134"/>
      <c r="W116" s="134"/>
      <c r="X116" s="134"/>
      <c r="Y116" s="134"/>
      <c r="Z116" s="134"/>
      <c r="AA116" s="134"/>
      <c r="AB116" s="134"/>
      <c r="AC116" s="134"/>
      <c r="AD116" s="134"/>
      <c r="AE116" s="134"/>
      <c r="AF116" s="134"/>
      <c r="AG116" s="136">
        <f>'SO-17-05.2 - VRN - Podcho...'!J31</f>
        <v>0</v>
      </c>
      <c r="AH116" s="133"/>
      <c r="AI116" s="133"/>
      <c r="AJ116" s="133"/>
      <c r="AK116" s="133"/>
      <c r="AL116" s="133"/>
      <c r="AM116" s="133"/>
      <c r="AN116" s="136">
        <f>SUM(AG116,AT116)</f>
        <v>0</v>
      </c>
      <c r="AO116" s="133"/>
      <c r="AP116" s="133"/>
      <c r="AQ116" s="137" t="s">
        <v>88</v>
      </c>
      <c r="AR116" s="138"/>
      <c r="AS116" s="139">
        <v>0</v>
      </c>
      <c r="AT116" s="140">
        <f>ROUND(SUM(AV116:AW116),2)</f>
        <v>0</v>
      </c>
      <c r="AU116" s="141">
        <f>'SO-17-05.2 - VRN - Podcho...'!P90</f>
        <v>0</v>
      </c>
      <c r="AV116" s="140">
        <f>'SO-17-05.2 - VRN - Podcho...'!J34</f>
        <v>0</v>
      </c>
      <c r="AW116" s="140">
        <f>'SO-17-05.2 - VRN - Podcho...'!J35</f>
        <v>0</v>
      </c>
      <c r="AX116" s="140">
        <f>'SO-17-05.2 - VRN - Podcho...'!J36</f>
        <v>0</v>
      </c>
      <c r="AY116" s="140">
        <f>'SO-17-05.2 - VRN - Podcho...'!J37</f>
        <v>0</v>
      </c>
      <c r="AZ116" s="140">
        <f>'SO-17-05.2 - VRN - Podcho...'!F34</f>
        <v>0</v>
      </c>
      <c r="BA116" s="140">
        <f>'SO-17-05.2 - VRN - Podcho...'!F35</f>
        <v>0</v>
      </c>
      <c r="BB116" s="140">
        <f>'SO-17-05.2 - VRN - Podcho...'!F36</f>
        <v>0</v>
      </c>
      <c r="BC116" s="140">
        <f>'SO-17-05.2 - VRN - Podcho...'!F37</f>
        <v>0</v>
      </c>
      <c r="BD116" s="142">
        <f>'SO-17-05.2 - VRN - Podcho...'!F38</f>
        <v>0</v>
      </c>
      <c r="BT116" s="143" t="s">
        <v>93</v>
      </c>
      <c r="BV116" s="143" t="s">
        <v>79</v>
      </c>
      <c r="BW116" s="143" t="s">
        <v>250</v>
      </c>
      <c r="BX116" s="143" t="s">
        <v>244</v>
      </c>
      <c r="CL116" s="143" t="s">
        <v>22</v>
      </c>
    </row>
    <row r="117" s="5" customFormat="1" ht="16.5" customHeight="1">
      <c r="B117" s="119"/>
      <c r="C117" s="120"/>
      <c r="D117" s="121" t="s">
        <v>251</v>
      </c>
      <c r="E117" s="121"/>
      <c r="F117" s="121"/>
      <c r="G117" s="121"/>
      <c r="H117" s="121"/>
      <c r="I117" s="122"/>
      <c r="J117" s="121" t="s">
        <v>252</v>
      </c>
      <c r="K117" s="121"/>
      <c r="L117" s="121"/>
      <c r="M117" s="121"/>
      <c r="N117" s="121"/>
      <c r="O117" s="121"/>
      <c r="P117" s="121"/>
      <c r="Q117" s="121"/>
      <c r="R117" s="121"/>
      <c r="S117" s="121"/>
      <c r="T117" s="121"/>
      <c r="U117" s="121"/>
      <c r="V117" s="121"/>
      <c r="W117" s="121"/>
      <c r="X117" s="121"/>
      <c r="Y117" s="121"/>
      <c r="Z117" s="121"/>
      <c r="AA117" s="121"/>
      <c r="AB117" s="121"/>
      <c r="AC117" s="121"/>
      <c r="AD117" s="121"/>
      <c r="AE117" s="121"/>
      <c r="AF117" s="121"/>
      <c r="AG117" s="123">
        <f>ROUND(AG118,2)</f>
        <v>0</v>
      </c>
      <c r="AH117" s="122"/>
      <c r="AI117" s="122"/>
      <c r="AJ117" s="122"/>
      <c r="AK117" s="122"/>
      <c r="AL117" s="122"/>
      <c r="AM117" s="122"/>
      <c r="AN117" s="124">
        <f>SUM(AG117,AT117)</f>
        <v>0</v>
      </c>
      <c r="AO117" s="122"/>
      <c r="AP117" s="122"/>
      <c r="AQ117" s="125" t="s">
        <v>83</v>
      </c>
      <c r="AR117" s="126"/>
      <c r="AS117" s="127">
        <f>ROUND(AS118,2)</f>
        <v>0</v>
      </c>
      <c r="AT117" s="128">
        <f>ROUND(SUM(AV117:AW117),2)</f>
        <v>0</v>
      </c>
      <c r="AU117" s="129">
        <f>ROUND(AU118,5)</f>
        <v>0</v>
      </c>
      <c r="AV117" s="128">
        <f>ROUND(AZ117*L26,2)</f>
        <v>0</v>
      </c>
      <c r="AW117" s="128">
        <f>ROUND(BA117*L27,2)</f>
        <v>0</v>
      </c>
      <c r="AX117" s="128">
        <f>ROUND(BB117*L26,2)</f>
        <v>0</v>
      </c>
      <c r="AY117" s="128">
        <f>ROUND(BC117*L27,2)</f>
        <v>0</v>
      </c>
      <c r="AZ117" s="128">
        <f>ROUND(AZ118,2)</f>
        <v>0</v>
      </c>
      <c r="BA117" s="128">
        <f>ROUND(BA118,2)</f>
        <v>0</v>
      </c>
      <c r="BB117" s="128">
        <f>ROUND(BB118,2)</f>
        <v>0</v>
      </c>
      <c r="BC117" s="128">
        <f>ROUND(BC118,2)</f>
        <v>0</v>
      </c>
      <c r="BD117" s="130">
        <f>ROUND(BD118,2)</f>
        <v>0</v>
      </c>
      <c r="BS117" s="131" t="s">
        <v>76</v>
      </c>
      <c r="BT117" s="131" t="s">
        <v>24</v>
      </c>
      <c r="BU117" s="131" t="s">
        <v>78</v>
      </c>
      <c r="BV117" s="131" t="s">
        <v>79</v>
      </c>
      <c r="BW117" s="131" t="s">
        <v>253</v>
      </c>
      <c r="BX117" s="131" t="s">
        <v>7</v>
      </c>
      <c r="CL117" s="131" t="s">
        <v>22</v>
      </c>
      <c r="CM117" s="131" t="s">
        <v>85</v>
      </c>
    </row>
    <row r="118" s="6" customFormat="1" ht="16.5" customHeight="1">
      <c r="B118" s="132"/>
      <c r="C118" s="133"/>
      <c r="D118" s="133"/>
      <c r="E118" s="134" t="s">
        <v>254</v>
      </c>
      <c r="F118" s="134"/>
      <c r="G118" s="134"/>
      <c r="H118" s="134"/>
      <c r="I118" s="134"/>
      <c r="J118" s="133"/>
      <c r="K118" s="134" t="s">
        <v>110</v>
      </c>
      <c r="L118" s="134"/>
      <c r="M118" s="134"/>
      <c r="N118" s="134"/>
      <c r="O118" s="134"/>
      <c r="P118" s="134"/>
      <c r="Q118" s="134"/>
      <c r="R118" s="134"/>
      <c r="S118" s="134"/>
      <c r="T118" s="134"/>
      <c r="U118" s="134"/>
      <c r="V118" s="134"/>
      <c r="W118" s="134"/>
      <c r="X118" s="134"/>
      <c r="Y118" s="134"/>
      <c r="Z118" s="134"/>
      <c r="AA118" s="134"/>
      <c r="AB118" s="134"/>
      <c r="AC118" s="134"/>
      <c r="AD118" s="134"/>
      <c r="AE118" s="134"/>
      <c r="AF118" s="134"/>
      <c r="AG118" s="135">
        <f>ROUND(SUM(AG119:AG120),2)</f>
        <v>0</v>
      </c>
      <c r="AH118" s="133"/>
      <c r="AI118" s="133"/>
      <c r="AJ118" s="133"/>
      <c r="AK118" s="133"/>
      <c r="AL118" s="133"/>
      <c r="AM118" s="133"/>
      <c r="AN118" s="136">
        <f>SUM(AG118,AT118)</f>
        <v>0</v>
      </c>
      <c r="AO118" s="133"/>
      <c r="AP118" s="133"/>
      <c r="AQ118" s="137" t="s">
        <v>88</v>
      </c>
      <c r="AR118" s="138"/>
      <c r="AS118" s="139">
        <f>ROUND(SUM(AS119:AS120),2)</f>
        <v>0</v>
      </c>
      <c r="AT118" s="140">
        <f>ROUND(SUM(AV118:AW118),2)</f>
        <v>0</v>
      </c>
      <c r="AU118" s="141">
        <f>ROUND(SUM(AU119:AU120),5)</f>
        <v>0</v>
      </c>
      <c r="AV118" s="140">
        <f>ROUND(AZ118*L26,2)</f>
        <v>0</v>
      </c>
      <c r="AW118" s="140">
        <f>ROUND(BA118*L27,2)</f>
        <v>0</v>
      </c>
      <c r="AX118" s="140">
        <f>ROUND(BB118*L26,2)</f>
        <v>0</v>
      </c>
      <c r="AY118" s="140">
        <f>ROUND(BC118*L27,2)</f>
        <v>0</v>
      </c>
      <c r="AZ118" s="140">
        <f>ROUND(SUM(AZ119:AZ120),2)</f>
        <v>0</v>
      </c>
      <c r="BA118" s="140">
        <f>ROUND(SUM(BA119:BA120),2)</f>
        <v>0</v>
      </c>
      <c r="BB118" s="140">
        <f>ROUND(SUM(BB119:BB120),2)</f>
        <v>0</v>
      </c>
      <c r="BC118" s="140">
        <f>ROUND(SUM(BC119:BC120),2)</f>
        <v>0</v>
      </c>
      <c r="BD118" s="142">
        <f>ROUND(SUM(BD119:BD120),2)</f>
        <v>0</v>
      </c>
      <c r="BS118" s="143" t="s">
        <v>76</v>
      </c>
      <c r="BT118" s="143" t="s">
        <v>85</v>
      </c>
      <c r="BU118" s="143" t="s">
        <v>78</v>
      </c>
      <c r="BV118" s="143" t="s">
        <v>79</v>
      </c>
      <c r="BW118" s="143" t="s">
        <v>255</v>
      </c>
      <c r="BX118" s="143" t="s">
        <v>253</v>
      </c>
      <c r="CL118" s="143" t="s">
        <v>22</v>
      </c>
    </row>
    <row r="119" s="6" customFormat="1" ht="28.5" customHeight="1">
      <c r="A119" s="144" t="s">
        <v>90</v>
      </c>
      <c r="B119" s="132"/>
      <c r="C119" s="133"/>
      <c r="D119" s="133"/>
      <c r="E119" s="133"/>
      <c r="F119" s="134" t="s">
        <v>256</v>
      </c>
      <c r="G119" s="134"/>
      <c r="H119" s="134"/>
      <c r="I119" s="134"/>
      <c r="J119" s="134"/>
      <c r="K119" s="133"/>
      <c r="L119" s="134" t="s">
        <v>257</v>
      </c>
      <c r="M119" s="134"/>
      <c r="N119" s="134"/>
      <c r="O119" s="134"/>
      <c r="P119" s="134"/>
      <c r="Q119" s="134"/>
      <c r="R119" s="134"/>
      <c r="S119" s="134"/>
      <c r="T119" s="134"/>
      <c r="U119" s="134"/>
      <c r="V119" s="134"/>
      <c r="W119" s="134"/>
      <c r="X119" s="134"/>
      <c r="Y119" s="134"/>
      <c r="Z119" s="134"/>
      <c r="AA119" s="134"/>
      <c r="AB119" s="134"/>
      <c r="AC119" s="134"/>
      <c r="AD119" s="134"/>
      <c r="AE119" s="134"/>
      <c r="AF119" s="134"/>
      <c r="AG119" s="136">
        <f>'SO-18-05.1 - Oprava lávky...'!J31</f>
        <v>0</v>
      </c>
      <c r="AH119" s="133"/>
      <c r="AI119" s="133"/>
      <c r="AJ119" s="133"/>
      <c r="AK119" s="133"/>
      <c r="AL119" s="133"/>
      <c r="AM119" s="133"/>
      <c r="AN119" s="136">
        <f>SUM(AG119,AT119)</f>
        <v>0</v>
      </c>
      <c r="AO119" s="133"/>
      <c r="AP119" s="133"/>
      <c r="AQ119" s="137" t="s">
        <v>88</v>
      </c>
      <c r="AR119" s="138"/>
      <c r="AS119" s="139">
        <v>0</v>
      </c>
      <c r="AT119" s="140">
        <f>ROUND(SUM(AV119:AW119),2)</f>
        <v>0</v>
      </c>
      <c r="AU119" s="141">
        <f>'SO-18-05.1 - Oprava lávky...'!P98</f>
        <v>0</v>
      </c>
      <c r="AV119" s="140">
        <f>'SO-18-05.1 - Oprava lávky...'!J34</f>
        <v>0</v>
      </c>
      <c r="AW119" s="140">
        <f>'SO-18-05.1 - Oprava lávky...'!J35</f>
        <v>0</v>
      </c>
      <c r="AX119" s="140">
        <f>'SO-18-05.1 - Oprava lávky...'!J36</f>
        <v>0</v>
      </c>
      <c r="AY119" s="140">
        <f>'SO-18-05.1 - Oprava lávky...'!J37</f>
        <v>0</v>
      </c>
      <c r="AZ119" s="140">
        <f>'SO-18-05.1 - Oprava lávky...'!F34</f>
        <v>0</v>
      </c>
      <c r="BA119" s="140">
        <f>'SO-18-05.1 - Oprava lávky...'!F35</f>
        <v>0</v>
      </c>
      <c r="BB119" s="140">
        <f>'SO-18-05.1 - Oprava lávky...'!F36</f>
        <v>0</v>
      </c>
      <c r="BC119" s="140">
        <f>'SO-18-05.1 - Oprava lávky...'!F37</f>
        <v>0</v>
      </c>
      <c r="BD119" s="142">
        <f>'SO-18-05.1 - Oprava lávky...'!F38</f>
        <v>0</v>
      </c>
      <c r="BT119" s="143" t="s">
        <v>93</v>
      </c>
      <c r="BV119" s="143" t="s">
        <v>79</v>
      </c>
      <c r="BW119" s="143" t="s">
        <v>258</v>
      </c>
      <c r="BX119" s="143" t="s">
        <v>255</v>
      </c>
      <c r="CL119" s="143" t="s">
        <v>22</v>
      </c>
    </row>
    <row r="120" s="6" customFormat="1" ht="28.5" customHeight="1">
      <c r="A120" s="144" t="s">
        <v>90</v>
      </c>
      <c r="B120" s="132"/>
      <c r="C120" s="133"/>
      <c r="D120" s="133"/>
      <c r="E120" s="133"/>
      <c r="F120" s="134" t="s">
        <v>259</v>
      </c>
      <c r="G120" s="134"/>
      <c r="H120" s="134"/>
      <c r="I120" s="134"/>
      <c r="J120" s="134"/>
      <c r="K120" s="133"/>
      <c r="L120" s="134" t="s">
        <v>260</v>
      </c>
      <c r="M120" s="134"/>
      <c r="N120" s="134"/>
      <c r="O120" s="134"/>
      <c r="P120" s="134"/>
      <c r="Q120" s="134"/>
      <c r="R120" s="134"/>
      <c r="S120" s="134"/>
      <c r="T120" s="134"/>
      <c r="U120" s="134"/>
      <c r="V120" s="134"/>
      <c r="W120" s="134"/>
      <c r="X120" s="134"/>
      <c r="Y120" s="134"/>
      <c r="Z120" s="134"/>
      <c r="AA120" s="134"/>
      <c r="AB120" s="134"/>
      <c r="AC120" s="134"/>
      <c r="AD120" s="134"/>
      <c r="AE120" s="134"/>
      <c r="AF120" s="134"/>
      <c r="AG120" s="136">
        <f>'SO-18-05.2 - VRN - Oprava...'!J31</f>
        <v>0</v>
      </c>
      <c r="AH120" s="133"/>
      <c r="AI120" s="133"/>
      <c r="AJ120" s="133"/>
      <c r="AK120" s="133"/>
      <c r="AL120" s="133"/>
      <c r="AM120" s="133"/>
      <c r="AN120" s="136">
        <f>SUM(AG120,AT120)</f>
        <v>0</v>
      </c>
      <c r="AO120" s="133"/>
      <c r="AP120" s="133"/>
      <c r="AQ120" s="137" t="s">
        <v>88</v>
      </c>
      <c r="AR120" s="138"/>
      <c r="AS120" s="139">
        <v>0</v>
      </c>
      <c r="AT120" s="140">
        <f>ROUND(SUM(AV120:AW120),2)</f>
        <v>0</v>
      </c>
      <c r="AU120" s="141">
        <f>'SO-18-05.2 - VRN - Oprava...'!P92</f>
        <v>0</v>
      </c>
      <c r="AV120" s="140">
        <f>'SO-18-05.2 - VRN - Oprava...'!J34</f>
        <v>0</v>
      </c>
      <c r="AW120" s="140">
        <f>'SO-18-05.2 - VRN - Oprava...'!J35</f>
        <v>0</v>
      </c>
      <c r="AX120" s="140">
        <f>'SO-18-05.2 - VRN - Oprava...'!J36</f>
        <v>0</v>
      </c>
      <c r="AY120" s="140">
        <f>'SO-18-05.2 - VRN - Oprava...'!J37</f>
        <v>0</v>
      </c>
      <c r="AZ120" s="140">
        <f>'SO-18-05.2 - VRN - Oprava...'!F34</f>
        <v>0</v>
      </c>
      <c r="BA120" s="140">
        <f>'SO-18-05.2 - VRN - Oprava...'!F35</f>
        <v>0</v>
      </c>
      <c r="BB120" s="140">
        <f>'SO-18-05.2 - VRN - Oprava...'!F36</f>
        <v>0</v>
      </c>
      <c r="BC120" s="140">
        <f>'SO-18-05.2 - VRN - Oprava...'!F37</f>
        <v>0</v>
      </c>
      <c r="BD120" s="142">
        <f>'SO-18-05.2 - VRN - Oprava...'!F38</f>
        <v>0</v>
      </c>
      <c r="BT120" s="143" t="s">
        <v>93</v>
      </c>
      <c r="BV120" s="143" t="s">
        <v>79</v>
      </c>
      <c r="BW120" s="143" t="s">
        <v>261</v>
      </c>
      <c r="BX120" s="143" t="s">
        <v>255</v>
      </c>
      <c r="CL120" s="143" t="s">
        <v>22</v>
      </c>
    </row>
    <row r="121" s="5" customFormat="1" ht="16.5" customHeight="1">
      <c r="B121" s="119"/>
      <c r="C121" s="120"/>
      <c r="D121" s="121" t="s">
        <v>262</v>
      </c>
      <c r="E121" s="121"/>
      <c r="F121" s="121"/>
      <c r="G121" s="121"/>
      <c r="H121" s="121"/>
      <c r="I121" s="122"/>
      <c r="J121" s="121" t="s">
        <v>263</v>
      </c>
      <c r="K121" s="121"/>
      <c r="L121" s="121"/>
      <c r="M121" s="121"/>
      <c r="N121" s="121"/>
      <c r="O121" s="121"/>
      <c r="P121" s="121"/>
      <c r="Q121" s="121"/>
      <c r="R121" s="121"/>
      <c r="S121" s="121"/>
      <c r="T121" s="121"/>
      <c r="U121" s="121"/>
      <c r="V121" s="121"/>
      <c r="W121" s="121"/>
      <c r="X121" s="121"/>
      <c r="Y121" s="121"/>
      <c r="Z121" s="121"/>
      <c r="AA121" s="121"/>
      <c r="AB121" s="121"/>
      <c r="AC121" s="121"/>
      <c r="AD121" s="121"/>
      <c r="AE121" s="121"/>
      <c r="AF121" s="121"/>
      <c r="AG121" s="123">
        <f>ROUND(AG122,2)</f>
        <v>0</v>
      </c>
      <c r="AH121" s="122"/>
      <c r="AI121" s="122"/>
      <c r="AJ121" s="122"/>
      <c r="AK121" s="122"/>
      <c r="AL121" s="122"/>
      <c r="AM121" s="122"/>
      <c r="AN121" s="124">
        <f>SUM(AG121,AT121)</f>
        <v>0</v>
      </c>
      <c r="AO121" s="122"/>
      <c r="AP121" s="122"/>
      <c r="AQ121" s="125" t="s">
        <v>83</v>
      </c>
      <c r="AR121" s="126"/>
      <c r="AS121" s="127">
        <f>ROUND(AS122,2)</f>
        <v>0</v>
      </c>
      <c r="AT121" s="128">
        <f>ROUND(SUM(AV121:AW121),2)</f>
        <v>0</v>
      </c>
      <c r="AU121" s="129">
        <f>ROUND(AU122,5)</f>
        <v>0</v>
      </c>
      <c r="AV121" s="128">
        <f>ROUND(AZ121*L26,2)</f>
        <v>0</v>
      </c>
      <c r="AW121" s="128">
        <f>ROUND(BA121*L27,2)</f>
        <v>0</v>
      </c>
      <c r="AX121" s="128">
        <f>ROUND(BB121*L26,2)</f>
        <v>0</v>
      </c>
      <c r="AY121" s="128">
        <f>ROUND(BC121*L27,2)</f>
        <v>0</v>
      </c>
      <c r="AZ121" s="128">
        <f>ROUND(AZ122,2)</f>
        <v>0</v>
      </c>
      <c r="BA121" s="128">
        <f>ROUND(BA122,2)</f>
        <v>0</v>
      </c>
      <c r="BB121" s="128">
        <f>ROUND(BB122,2)</f>
        <v>0</v>
      </c>
      <c r="BC121" s="128">
        <f>ROUND(BC122,2)</f>
        <v>0</v>
      </c>
      <c r="BD121" s="130">
        <f>ROUND(BD122,2)</f>
        <v>0</v>
      </c>
      <c r="BS121" s="131" t="s">
        <v>76</v>
      </c>
      <c r="BT121" s="131" t="s">
        <v>24</v>
      </c>
      <c r="BU121" s="131" t="s">
        <v>78</v>
      </c>
      <c r="BV121" s="131" t="s">
        <v>79</v>
      </c>
      <c r="BW121" s="131" t="s">
        <v>264</v>
      </c>
      <c r="BX121" s="131" t="s">
        <v>7</v>
      </c>
      <c r="CL121" s="131" t="s">
        <v>22</v>
      </c>
      <c r="CM121" s="131" t="s">
        <v>85</v>
      </c>
    </row>
    <row r="122" s="6" customFormat="1" ht="16.5" customHeight="1">
      <c r="B122" s="132"/>
      <c r="C122" s="133"/>
      <c r="D122" s="133"/>
      <c r="E122" s="134" t="s">
        <v>265</v>
      </c>
      <c r="F122" s="134"/>
      <c r="G122" s="134"/>
      <c r="H122" s="134"/>
      <c r="I122" s="134"/>
      <c r="J122" s="133"/>
      <c r="K122" s="134" t="s">
        <v>87</v>
      </c>
      <c r="L122" s="134"/>
      <c r="M122" s="134"/>
      <c r="N122" s="134"/>
      <c r="O122" s="134"/>
      <c r="P122" s="134"/>
      <c r="Q122" s="134"/>
      <c r="R122" s="134"/>
      <c r="S122" s="134"/>
      <c r="T122" s="134"/>
      <c r="U122" s="134"/>
      <c r="V122" s="134"/>
      <c r="W122" s="134"/>
      <c r="X122" s="134"/>
      <c r="Y122" s="134"/>
      <c r="Z122" s="134"/>
      <c r="AA122" s="134"/>
      <c r="AB122" s="134"/>
      <c r="AC122" s="134"/>
      <c r="AD122" s="134"/>
      <c r="AE122" s="134"/>
      <c r="AF122" s="134"/>
      <c r="AG122" s="135">
        <f>ROUND(SUM(AG123:AG124),2)</f>
        <v>0</v>
      </c>
      <c r="AH122" s="133"/>
      <c r="AI122" s="133"/>
      <c r="AJ122" s="133"/>
      <c r="AK122" s="133"/>
      <c r="AL122" s="133"/>
      <c r="AM122" s="133"/>
      <c r="AN122" s="136">
        <f>SUM(AG122,AT122)</f>
        <v>0</v>
      </c>
      <c r="AO122" s="133"/>
      <c r="AP122" s="133"/>
      <c r="AQ122" s="137" t="s">
        <v>88</v>
      </c>
      <c r="AR122" s="138"/>
      <c r="AS122" s="139">
        <f>ROUND(SUM(AS123:AS124),2)</f>
        <v>0</v>
      </c>
      <c r="AT122" s="140">
        <f>ROUND(SUM(AV122:AW122),2)</f>
        <v>0</v>
      </c>
      <c r="AU122" s="141">
        <f>ROUND(SUM(AU123:AU124),5)</f>
        <v>0</v>
      </c>
      <c r="AV122" s="140">
        <f>ROUND(AZ122*L26,2)</f>
        <v>0</v>
      </c>
      <c r="AW122" s="140">
        <f>ROUND(BA122*L27,2)</f>
        <v>0</v>
      </c>
      <c r="AX122" s="140">
        <f>ROUND(BB122*L26,2)</f>
        <v>0</v>
      </c>
      <c r="AY122" s="140">
        <f>ROUND(BC122*L27,2)</f>
        <v>0</v>
      </c>
      <c r="AZ122" s="140">
        <f>ROUND(SUM(AZ123:AZ124),2)</f>
        <v>0</v>
      </c>
      <c r="BA122" s="140">
        <f>ROUND(SUM(BA123:BA124),2)</f>
        <v>0</v>
      </c>
      <c r="BB122" s="140">
        <f>ROUND(SUM(BB123:BB124),2)</f>
        <v>0</v>
      </c>
      <c r="BC122" s="140">
        <f>ROUND(SUM(BC123:BC124),2)</f>
        <v>0</v>
      </c>
      <c r="BD122" s="142">
        <f>ROUND(SUM(BD123:BD124),2)</f>
        <v>0</v>
      </c>
      <c r="BS122" s="143" t="s">
        <v>76</v>
      </c>
      <c r="BT122" s="143" t="s">
        <v>85</v>
      </c>
      <c r="BU122" s="143" t="s">
        <v>78</v>
      </c>
      <c r="BV122" s="143" t="s">
        <v>79</v>
      </c>
      <c r="BW122" s="143" t="s">
        <v>266</v>
      </c>
      <c r="BX122" s="143" t="s">
        <v>264</v>
      </c>
      <c r="CL122" s="143" t="s">
        <v>22</v>
      </c>
    </row>
    <row r="123" s="6" customFormat="1" ht="28.5" customHeight="1">
      <c r="A123" s="144" t="s">
        <v>90</v>
      </c>
      <c r="B123" s="132"/>
      <c r="C123" s="133"/>
      <c r="D123" s="133"/>
      <c r="E123" s="133"/>
      <c r="F123" s="134" t="s">
        <v>267</v>
      </c>
      <c r="G123" s="134"/>
      <c r="H123" s="134"/>
      <c r="I123" s="134"/>
      <c r="J123" s="134"/>
      <c r="K123" s="133"/>
      <c r="L123" s="134" t="s">
        <v>268</v>
      </c>
      <c r="M123" s="134"/>
      <c r="N123" s="134"/>
      <c r="O123" s="134"/>
      <c r="P123" s="134"/>
      <c r="Q123" s="134"/>
      <c r="R123" s="134"/>
      <c r="S123" s="134"/>
      <c r="T123" s="134"/>
      <c r="U123" s="134"/>
      <c r="V123" s="134"/>
      <c r="W123" s="134"/>
      <c r="X123" s="134"/>
      <c r="Y123" s="134"/>
      <c r="Z123" s="134"/>
      <c r="AA123" s="134"/>
      <c r="AB123" s="134"/>
      <c r="AC123" s="134"/>
      <c r="AD123" s="134"/>
      <c r="AE123" s="134"/>
      <c r="AF123" s="134"/>
      <c r="AG123" s="136">
        <f>'SO-21-03-01 - Zábradlí Ne...'!J31</f>
        <v>0</v>
      </c>
      <c r="AH123" s="133"/>
      <c r="AI123" s="133"/>
      <c r="AJ123" s="133"/>
      <c r="AK123" s="133"/>
      <c r="AL123" s="133"/>
      <c r="AM123" s="133"/>
      <c r="AN123" s="136">
        <f>SUM(AG123,AT123)</f>
        <v>0</v>
      </c>
      <c r="AO123" s="133"/>
      <c r="AP123" s="133"/>
      <c r="AQ123" s="137" t="s">
        <v>88</v>
      </c>
      <c r="AR123" s="138"/>
      <c r="AS123" s="139">
        <v>0</v>
      </c>
      <c r="AT123" s="140">
        <f>ROUND(SUM(AV123:AW123),2)</f>
        <v>0</v>
      </c>
      <c r="AU123" s="141">
        <f>'SO-21-03-01 - Zábradlí Ne...'!P96</f>
        <v>0</v>
      </c>
      <c r="AV123" s="140">
        <f>'SO-21-03-01 - Zábradlí Ne...'!J34</f>
        <v>0</v>
      </c>
      <c r="AW123" s="140">
        <f>'SO-21-03-01 - Zábradlí Ne...'!J35</f>
        <v>0</v>
      </c>
      <c r="AX123" s="140">
        <f>'SO-21-03-01 - Zábradlí Ne...'!J36</f>
        <v>0</v>
      </c>
      <c r="AY123" s="140">
        <f>'SO-21-03-01 - Zábradlí Ne...'!J37</f>
        <v>0</v>
      </c>
      <c r="AZ123" s="140">
        <f>'SO-21-03-01 - Zábradlí Ne...'!F34</f>
        <v>0</v>
      </c>
      <c r="BA123" s="140">
        <f>'SO-21-03-01 - Zábradlí Ne...'!F35</f>
        <v>0</v>
      </c>
      <c r="BB123" s="140">
        <f>'SO-21-03-01 - Zábradlí Ne...'!F36</f>
        <v>0</v>
      </c>
      <c r="BC123" s="140">
        <f>'SO-21-03-01 - Zábradlí Ne...'!F37</f>
        <v>0</v>
      </c>
      <c r="BD123" s="142">
        <f>'SO-21-03-01 - Zábradlí Ne...'!F38</f>
        <v>0</v>
      </c>
      <c r="BT123" s="143" t="s">
        <v>93</v>
      </c>
      <c r="BV123" s="143" t="s">
        <v>79</v>
      </c>
      <c r="BW123" s="143" t="s">
        <v>269</v>
      </c>
      <c r="BX123" s="143" t="s">
        <v>266</v>
      </c>
      <c r="CL123" s="143" t="s">
        <v>22</v>
      </c>
    </row>
    <row r="124" s="6" customFormat="1" ht="28.5" customHeight="1">
      <c r="A124" s="144" t="s">
        <v>90</v>
      </c>
      <c r="B124" s="132"/>
      <c r="C124" s="133"/>
      <c r="D124" s="133"/>
      <c r="E124" s="133"/>
      <c r="F124" s="134" t="s">
        <v>270</v>
      </c>
      <c r="G124" s="134"/>
      <c r="H124" s="134"/>
      <c r="I124" s="134"/>
      <c r="J124" s="134"/>
      <c r="K124" s="133"/>
      <c r="L124" s="134" t="s">
        <v>96</v>
      </c>
      <c r="M124" s="134"/>
      <c r="N124" s="134"/>
      <c r="O124" s="134"/>
      <c r="P124" s="134"/>
      <c r="Q124" s="134"/>
      <c r="R124" s="134"/>
      <c r="S124" s="134"/>
      <c r="T124" s="134"/>
      <c r="U124" s="134"/>
      <c r="V124" s="134"/>
      <c r="W124" s="134"/>
      <c r="X124" s="134"/>
      <c r="Y124" s="134"/>
      <c r="Z124" s="134"/>
      <c r="AA124" s="134"/>
      <c r="AB124" s="134"/>
      <c r="AC124" s="134"/>
      <c r="AD124" s="134"/>
      <c r="AE124" s="134"/>
      <c r="AF124" s="134"/>
      <c r="AG124" s="136">
        <f>'SO-21-03-02 - VRN'!J31</f>
        <v>0</v>
      </c>
      <c r="AH124" s="133"/>
      <c r="AI124" s="133"/>
      <c r="AJ124" s="133"/>
      <c r="AK124" s="133"/>
      <c r="AL124" s="133"/>
      <c r="AM124" s="133"/>
      <c r="AN124" s="136">
        <f>SUM(AG124,AT124)</f>
        <v>0</v>
      </c>
      <c r="AO124" s="133"/>
      <c r="AP124" s="133"/>
      <c r="AQ124" s="137" t="s">
        <v>88</v>
      </c>
      <c r="AR124" s="138"/>
      <c r="AS124" s="139">
        <v>0</v>
      </c>
      <c r="AT124" s="140">
        <f>ROUND(SUM(AV124:AW124),2)</f>
        <v>0</v>
      </c>
      <c r="AU124" s="141">
        <f>'SO-21-03-02 - VRN'!P89</f>
        <v>0</v>
      </c>
      <c r="AV124" s="140">
        <f>'SO-21-03-02 - VRN'!J34</f>
        <v>0</v>
      </c>
      <c r="AW124" s="140">
        <f>'SO-21-03-02 - VRN'!J35</f>
        <v>0</v>
      </c>
      <c r="AX124" s="140">
        <f>'SO-21-03-02 - VRN'!J36</f>
        <v>0</v>
      </c>
      <c r="AY124" s="140">
        <f>'SO-21-03-02 - VRN'!J37</f>
        <v>0</v>
      </c>
      <c r="AZ124" s="140">
        <f>'SO-21-03-02 - VRN'!F34</f>
        <v>0</v>
      </c>
      <c r="BA124" s="140">
        <f>'SO-21-03-02 - VRN'!F35</f>
        <v>0</v>
      </c>
      <c r="BB124" s="140">
        <f>'SO-21-03-02 - VRN'!F36</f>
        <v>0</v>
      </c>
      <c r="BC124" s="140">
        <f>'SO-21-03-02 - VRN'!F37</f>
        <v>0</v>
      </c>
      <c r="BD124" s="142">
        <f>'SO-21-03-02 - VRN'!F38</f>
        <v>0</v>
      </c>
      <c r="BT124" s="143" t="s">
        <v>93</v>
      </c>
      <c r="BV124" s="143" t="s">
        <v>79</v>
      </c>
      <c r="BW124" s="143" t="s">
        <v>271</v>
      </c>
      <c r="BX124" s="143" t="s">
        <v>266</v>
      </c>
      <c r="CL124" s="143" t="s">
        <v>22</v>
      </c>
    </row>
    <row r="125" s="5" customFormat="1" ht="16.5" customHeight="1">
      <c r="B125" s="119"/>
      <c r="C125" s="120"/>
      <c r="D125" s="121" t="s">
        <v>272</v>
      </c>
      <c r="E125" s="121"/>
      <c r="F125" s="121"/>
      <c r="G125" s="121"/>
      <c r="H125" s="121"/>
      <c r="I125" s="122"/>
      <c r="J125" s="121" t="s">
        <v>273</v>
      </c>
      <c r="K125" s="121"/>
      <c r="L125" s="121"/>
      <c r="M125" s="121"/>
      <c r="N125" s="121"/>
      <c r="O125" s="121"/>
      <c r="P125" s="121"/>
      <c r="Q125" s="121"/>
      <c r="R125" s="121"/>
      <c r="S125" s="121"/>
      <c r="T125" s="121"/>
      <c r="U125" s="121"/>
      <c r="V125" s="121"/>
      <c r="W125" s="121"/>
      <c r="X125" s="121"/>
      <c r="Y125" s="121"/>
      <c r="Z125" s="121"/>
      <c r="AA125" s="121"/>
      <c r="AB125" s="121"/>
      <c r="AC125" s="121"/>
      <c r="AD125" s="121"/>
      <c r="AE125" s="121"/>
      <c r="AF125" s="121"/>
      <c r="AG125" s="123">
        <f>ROUND(AG126+AG129,2)</f>
        <v>0</v>
      </c>
      <c r="AH125" s="122"/>
      <c r="AI125" s="122"/>
      <c r="AJ125" s="122"/>
      <c r="AK125" s="122"/>
      <c r="AL125" s="122"/>
      <c r="AM125" s="122"/>
      <c r="AN125" s="124">
        <f>SUM(AG125,AT125)</f>
        <v>0</v>
      </c>
      <c r="AO125" s="122"/>
      <c r="AP125" s="122"/>
      <c r="AQ125" s="125" t="s">
        <v>83</v>
      </c>
      <c r="AR125" s="126"/>
      <c r="AS125" s="127">
        <f>ROUND(AS126+AS129,2)</f>
        <v>0</v>
      </c>
      <c r="AT125" s="128">
        <f>ROUND(SUM(AV125:AW125),2)</f>
        <v>0</v>
      </c>
      <c r="AU125" s="129">
        <f>ROUND(AU126+AU129,5)</f>
        <v>0</v>
      </c>
      <c r="AV125" s="128">
        <f>ROUND(AZ125*L26,2)</f>
        <v>0</v>
      </c>
      <c r="AW125" s="128">
        <f>ROUND(BA125*L27,2)</f>
        <v>0</v>
      </c>
      <c r="AX125" s="128">
        <f>ROUND(BB125*L26,2)</f>
        <v>0</v>
      </c>
      <c r="AY125" s="128">
        <f>ROUND(BC125*L27,2)</f>
        <v>0</v>
      </c>
      <c r="AZ125" s="128">
        <f>ROUND(AZ126+AZ129,2)</f>
        <v>0</v>
      </c>
      <c r="BA125" s="128">
        <f>ROUND(BA126+BA129,2)</f>
        <v>0</v>
      </c>
      <c r="BB125" s="128">
        <f>ROUND(BB126+BB129,2)</f>
        <v>0</v>
      </c>
      <c r="BC125" s="128">
        <f>ROUND(BC126+BC129,2)</f>
        <v>0</v>
      </c>
      <c r="BD125" s="130">
        <f>ROUND(BD126+BD129,2)</f>
        <v>0</v>
      </c>
      <c r="BS125" s="131" t="s">
        <v>76</v>
      </c>
      <c r="BT125" s="131" t="s">
        <v>24</v>
      </c>
      <c r="BU125" s="131" t="s">
        <v>78</v>
      </c>
      <c r="BV125" s="131" t="s">
        <v>79</v>
      </c>
      <c r="BW125" s="131" t="s">
        <v>274</v>
      </c>
      <c r="BX125" s="131" t="s">
        <v>7</v>
      </c>
      <c r="CL125" s="131" t="s">
        <v>22</v>
      </c>
      <c r="CM125" s="131" t="s">
        <v>85</v>
      </c>
    </row>
    <row r="126" s="6" customFormat="1" ht="16.5" customHeight="1">
      <c r="B126" s="132"/>
      <c r="C126" s="133"/>
      <c r="D126" s="133"/>
      <c r="E126" s="134" t="s">
        <v>275</v>
      </c>
      <c r="F126" s="134"/>
      <c r="G126" s="134"/>
      <c r="H126" s="134"/>
      <c r="I126" s="134"/>
      <c r="J126" s="133"/>
      <c r="K126" s="134" t="s">
        <v>87</v>
      </c>
      <c r="L126" s="134"/>
      <c r="M126" s="134"/>
      <c r="N126" s="134"/>
      <c r="O126" s="134"/>
      <c r="P126" s="134"/>
      <c r="Q126" s="134"/>
      <c r="R126" s="134"/>
      <c r="S126" s="134"/>
      <c r="T126" s="134"/>
      <c r="U126" s="134"/>
      <c r="V126" s="134"/>
      <c r="W126" s="134"/>
      <c r="X126" s="134"/>
      <c r="Y126" s="134"/>
      <c r="Z126" s="134"/>
      <c r="AA126" s="134"/>
      <c r="AB126" s="134"/>
      <c r="AC126" s="134"/>
      <c r="AD126" s="134"/>
      <c r="AE126" s="134"/>
      <c r="AF126" s="134"/>
      <c r="AG126" s="135">
        <f>ROUND(SUM(AG127:AG128),2)</f>
        <v>0</v>
      </c>
      <c r="AH126" s="133"/>
      <c r="AI126" s="133"/>
      <c r="AJ126" s="133"/>
      <c r="AK126" s="133"/>
      <c r="AL126" s="133"/>
      <c r="AM126" s="133"/>
      <c r="AN126" s="136">
        <f>SUM(AG126,AT126)</f>
        <v>0</v>
      </c>
      <c r="AO126" s="133"/>
      <c r="AP126" s="133"/>
      <c r="AQ126" s="137" t="s">
        <v>88</v>
      </c>
      <c r="AR126" s="138"/>
      <c r="AS126" s="139">
        <f>ROUND(SUM(AS127:AS128),2)</f>
        <v>0</v>
      </c>
      <c r="AT126" s="140">
        <f>ROUND(SUM(AV126:AW126),2)</f>
        <v>0</v>
      </c>
      <c r="AU126" s="141">
        <f>ROUND(SUM(AU127:AU128),5)</f>
        <v>0</v>
      </c>
      <c r="AV126" s="140">
        <f>ROUND(AZ126*L26,2)</f>
        <v>0</v>
      </c>
      <c r="AW126" s="140">
        <f>ROUND(BA126*L27,2)</f>
        <v>0</v>
      </c>
      <c r="AX126" s="140">
        <f>ROUND(BB126*L26,2)</f>
        <v>0</v>
      </c>
      <c r="AY126" s="140">
        <f>ROUND(BC126*L27,2)</f>
        <v>0</v>
      </c>
      <c r="AZ126" s="140">
        <f>ROUND(SUM(AZ127:AZ128),2)</f>
        <v>0</v>
      </c>
      <c r="BA126" s="140">
        <f>ROUND(SUM(BA127:BA128),2)</f>
        <v>0</v>
      </c>
      <c r="BB126" s="140">
        <f>ROUND(SUM(BB127:BB128),2)</f>
        <v>0</v>
      </c>
      <c r="BC126" s="140">
        <f>ROUND(SUM(BC127:BC128),2)</f>
        <v>0</v>
      </c>
      <c r="BD126" s="142">
        <f>ROUND(SUM(BD127:BD128),2)</f>
        <v>0</v>
      </c>
      <c r="BS126" s="143" t="s">
        <v>76</v>
      </c>
      <c r="BT126" s="143" t="s">
        <v>85</v>
      </c>
      <c r="BU126" s="143" t="s">
        <v>78</v>
      </c>
      <c r="BV126" s="143" t="s">
        <v>79</v>
      </c>
      <c r="BW126" s="143" t="s">
        <v>276</v>
      </c>
      <c r="BX126" s="143" t="s">
        <v>274</v>
      </c>
      <c r="CL126" s="143" t="s">
        <v>22</v>
      </c>
    </row>
    <row r="127" s="6" customFormat="1" ht="28.5" customHeight="1">
      <c r="A127" s="144" t="s">
        <v>90</v>
      </c>
      <c r="B127" s="132"/>
      <c r="C127" s="133"/>
      <c r="D127" s="133"/>
      <c r="E127" s="133"/>
      <c r="F127" s="134" t="s">
        <v>277</v>
      </c>
      <c r="G127" s="134"/>
      <c r="H127" s="134"/>
      <c r="I127" s="134"/>
      <c r="J127" s="134"/>
      <c r="K127" s="133"/>
      <c r="L127" s="134" t="s">
        <v>278</v>
      </c>
      <c r="M127" s="134"/>
      <c r="N127" s="134"/>
      <c r="O127" s="134"/>
      <c r="P127" s="134"/>
      <c r="Q127" s="134"/>
      <c r="R127" s="134"/>
      <c r="S127" s="134"/>
      <c r="T127" s="134"/>
      <c r="U127" s="134"/>
      <c r="V127" s="134"/>
      <c r="W127" s="134"/>
      <c r="X127" s="134"/>
      <c r="Y127" s="134"/>
      <c r="Z127" s="134"/>
      <c r="AA127" s="134"/>
      <c r="AB127" s="134"/>
      <c r="AC127" s="134"/>
      <c r="AD127" s="134"/>
      <c r="AE127" s="134"/>
      <c r="AF127" s="134"/>
      <c r="AG127" s="136">
        <f>'SO-22-03-01 - Zábradlí Mo...'!J31</f>
        <v>0</v>
      </c>
      <c r="AH127" s="133"/>
      <c r="AI127" s="133"/>
      <c r="AJ127" s="133"/>
      <c r="AK127" s="133"/>
      <c r="AL127" s="133"/>
      <c r="AM127" s="133"/>
      <c r="AN127" s="136">
        <f>SUM(AG127,AT127)</f>
        <v>0</v>
      </c>
      <c r="AO127" s="133"/>
      <c r="AP127" s="133"/>
      <c r="AQ127" s="137" t="s">
        <v>88</v>
      </c>
      <c r="AR127" s="138"/>
      <c r="AS127" s="139">
        <v>0</v>
      </c>
      <c r="AT127" s="140">
        <f>ROUND(SUM(AV127:AW127),2)</f>
        <v>0</v>
      </c>
      <c r="AU127" s="141">
        <f>'SO-22-03-01 - Zábradlí Mo...'!P96</f>
        <v>0</v>
      </c>
      <c r="AV127" s="140">
        <f>'SO-22-03-01 - Zábradlí Mo...'!J34</f>
        <v>0</v>
      </c>
      <c r="AW127" s="140">
        <f>'SO-22-03-01 - Zábradlí Mo...'!J35</f>
        <v>0</v>
      </c>
      <c r="AX127" s="140">
        <f>'SO-22-03-01 - Zábradlí Mo...'!J36</f>
        <v>0</v>
      </c>
      <c r="AY127" s="140">
        <f>'SO-22-03-01 - Zábradlí Mo...'!J37</f>
        <v>0</v>
      </c>
      <c r="AZ127" s="140">
        <f>'SO-22-03-01 - Zábradlí Mo...'!F34</f>
        <v>0</v>
      </c>
      <c r="BA127" s="140">
        <f>'SO-22-03-01 - Zábradlí Mo...'!F35</f>
        <v>0</v>
      </c>
      <c r="BB127" s="140">
        <f>'SO-22-03-01 - Zábradlí Mo...'!F36</f>
        <v>0</v>
      </c>
      <c r="BC127" s="140">
        <f>'SO-22-03-01 - Zábradlí Mo...'!F37</f>
        <v>0</v>
      </c>
      <c r="BD127" s="142">
        <f>'SO-22-03-01 - Zábradlí Mo...'!F38</f>
        <v>0</v>
      </c>
      <c r="BT127" s="143" t="s">
        <v>93</v>
      </c>
      <c r="BV127" s="143" t="s">
        <v>79</v>
      </c>
      <c r="BW127" s="143" t="s">
        <v>279</v>
      </c>
      <c r="BX127" s="143" t="s">
        <v>276</v>
      </c>
      <c r="CL127" s="143" t="s">
        <v>22</v>
      </c>
    </row>
    <row r="128" s="6" customFormat="1" ht="28.5" customHeight="1">
      <c r="A128" s="144" t="s">
        <v>90</v>
      </c>
      <c r="B128" s="132"/>
      <c r="C128" s="133"/>
      <c r="D128" s="133"/>
      <c r="E128" s="133"/>
      <c r="F128" s="134" t="s">
        <v>280</v>
      </c>
      <c r="G128" s="134"/>
      <c r="H128" s="134"/>
      <c r="I128" s="134"/>
      <c r="J128" s="134"/>
      <c r="K128" s="133"/>
      <c r="L128" s="134" t="s">
        <v>96</v>
      </c>
      <c r="M128" s="134"/>
      <c r="N128" s="134"/>
      <c r="O128" s="134"/>
      <c r="P128" s="134"/>
      <c r="Q128" s="134"/>
      <c r="R128" s="134"/>
      <c r="S128" s="134"/>
      <c r="T128" s="134"/>
      <c r="U128" s="134"/>
      <c r="V128" s="134"/>
      <c r="W128" s="134"/>
      <c r="X128" s="134"/>
      <c r="Y128" s="134"/>
      <c r="Z128" s="134"/>
      <c r="AA128" s="134"/>
      <c r="AB128" s="134"/>
      <c r="AC128" s="134"/>
      <c r="AD128" s="134"/>
      <c r="AE128" s="134"/>
      <c r="AF128" s="134"/>
      <c r="AG128" s="136">
        <f>'SO-22-03-02 - VRN'!J31</f>
        <v>0</v>
      </c>
      <c r="AH128" s="133"/>
      <c r="AI128" s="133"/>
      <c r="AJ128" s="133"/>
      <c r="AK128" s="133"/>
      <c r="AL128" s="133"/>
      <c r="AM128" s="133"/>
      <c r="AN128" s="136">
        <f>SUM(AG128,AT128)</f>
        <v>0</v>
      </c>
      <c r="AO128" s="133"/>
      <c r="AP128" s="133"/>
      <c r="AQ128" s="137" t="s">
        <v>88</v>
      </c>
      <c r="AR128" s="138"/>
      <c r="AS128" s="139">
        <v>0</v>
      </c>
      <c r="AT128" s="140">
        <f>ROUND(SUM(AV128:AW128),2)</f>
        <v>0</v>
      </c>
      <c r="AU128" s="141">
        <f>'SO-22-03-02 - VRN'!P89</f>
        <v>0</v>
      </c>
      <c r="AV128" s="140">
        <f>'SO-22-03-02 - VRN'!J34</f>
        <v>0</v>
      </c>
      <c r="AW128" s="140">
        <f>'SO-22-03-02 - VRN'!J35</f>
        <v>0</v>
      </c>
      <c r="AX128" s="140">
        <f>'SO-22-03-02 - VRN'!J36</f>
        <v>0</v>
      </c>
      <c r="AY128" s="140">
        <f>'SO-22-03-02 - VRN'!J37</f>
        <v>0</v>
      </c>
      <c r="AZ128" s="140">
        <f>'SO-22-03-02 - VRN'!F34</f>
        <v>0</v>
      </c>
      <c r="BA128" s="140">
        <f>'SO-22-03-02 - VRN'!F35</f>
        <v>0</v>
      </c>
      <c r="BB128" s="140">
        <f>'SO-22-03-02 - VRN'!F36</f>
        <v>0</v>
      </c>
      <c r="BC128" s="140">
        <f>'SO-22-03-02 - VRN'!F37</f>
        <v>0</v>
      </c>
      <c r="BD128" s="142">
        <f>'SO-22-03-02 - VRN'!F38</f>
        <v>0</v>
      </c>
      <c r="BT128" s="143" t="s">
        <v>93</v>
      </c>
      <c r="BV128" s="143" t="s">
        <v>79</v>
      </c>
      <c r="BW128" s="143" t="s">
        <v>281</v>
      </c>
      <c r="BX128" s="143" t="s">
        <v>276</v>
      </c>
      <c r="CL128" s="143" t="s">
        <v>22</v>
      </c>
    </row>
    <row r="129" s="6" customFormat="1" ht="16.5" customHeight="1">
      <c r="B129" s="132"/>
      <c r="C129" s="133"/>
      <c r="D129" s="133"/>
      <c r="E129" s="134" t="s">
        <v>282</v>
      </c>
      <c r="F129" s="134"/>
      <c r="G129" s="134"/>
      <c r="H129" s="134"/>
      <c r="I129" s="134"/>
      <c r="J129" s="133"/>
      <c r="K129" s="134" t="s">
        <v>102</v>
      </c>
      <c r="L129" s="134"/>
      <c r="M129" s="134"/>
      <c r="N129" s="134"/>
      <c r="O129" s="134"/>
      <c r="P129" s="134"/>
      <c r="Q129" s="134"/>
      <c r="R129" s="134"/>
      <c r="S129" s="134"/>
      <c r="T129" s="134"/>
      <c r="U129" s="134"/>
      <c r="V129" s="134"/>
      <c r="W129" s="134"/>
      <c r="X129" s="134"/>
      <c r="Y129" s="134"/>
      <c r="Z129" s="134"/>
      <c r="AA129" s="134"/>
      <c r="AB129" s="134"/>
      <c r="AC129" s="134"/>
      <c r="AD129" s="134"/>
      <c r="AE129" s="134"/>
      <c r="AF129" s="134"/>
      <c r="AG129" s="135">
        <f>ROUND(SUM(AG130:AG131),2)</f>
        <v>0</v>
      </c>
      <c r="AH129" s="133"/>
      <c r="AI129" s="133"/>
      <c r="AJ129" s="133"/>
      <c r="AK129" s="133"/>
      <c r="AL129" s="133"/>
      <c r="AM129" s="133"/>
      <c r="AN129" s="136">
        <f>SUM(AG129,AT129)</f>
        <v>0</v>
      </c>
      <c r="AO129" s="133"/>
      <c r="AP129" s="133"/>
      <c r="AQ129" s="137" t="s">
        <v>88</v>
      </c>
      <c r="AR129" s="138"/>
      <c r="AS129" s="139">
        <f>ROUND(SUM(AS130:AS131),2)</f>
        <v>0</v>
      </c>
      <c r="AT129" s="140">
        <f>ROUND(SUM(AV129:AW129),2)</f>
        <v>0</v>
      </c>
      <c r="AU129" s="141">
        <f>ROUND(SUM(AU130:AU131),5)</f>
        <v>0</v>
      </c>
      <c r="AV129" s="140">
        <f>ROUND(AZ129*L26,2)</f>
        <v>0</v>
      </c>
      <c r="AW129" s="140">
        <f>ROUND(BA129*L27,2)</f>
        <v>0</v>
      </c>
      <c r="AX129" s="140">
        <f>ROUND(BB129*L26,2)</f>
        <v>0</v>
      </c>
      <c r="AY129" s="140">
        <f>ROUND(BC129*L27,2)</f>
        <v>0</v>
      </c>
      <c r="AZ129" s="140">
        <f>ROUND(SUM(AZ130:AZ131),2)</f>
        <v>0</v>
      </c>
      <c r="BA129" s="140">
        <f>ROUND(SUM(BA130:BA131),2)</f>
        <v>0</v>
      </c>
      <c r="BB129" s="140">
        <f>ROUND(SUM(BB130:BB131),2)</f>
        <v>0</v>
      </c>
      <c r="BC129" s="140">
        <f>ROUND(SUM(BC130:BC131),2)</f>
        <v>0</v>
      </c>
      <c r="BD129" s="142">
        <f>ROUND(SUM(BD130:BD131),2)</f>
        <v>0</v>
      </c>
      <c r="BS129" s="143" t="s">
        <v>76</v>
      </c>
      <c r="BT129" s="143" t="s">
        <v>85</v>
      </c>
      <c r="BU129" s="143" t="s">
        <v>78</v>
      </c>
      <c r="BV129" s="143" t="s">
        <v>79</v>
      </c>
      <c r="BW129" s="143" t="s">
        <v>283</v>
      </c>
      <c r="BX129" s="143" t="s">
        <v>274</v>
      </c>
      <c r="CL129" s="143" t="s">
        <v>22</v>
      </c>
    </row>
    <row r="130" s="6" customFormat="1" ht="28.5" customHeight="1">
      <c r="A130" s="144" t="s">
        <v>90</v>
      </c>
      <c r="B130" s="132"/>
      <c r="C130" s="133"/>
      <c r="D130" s="133"/>
      <c r="E130" s="133"/>
      <c r="F130" s="134" t="s">
        <v>284</v>
      </c>
      <c r="G130" s="134"/>
      <c r="H130" s="134"/>
      <c r="I130" s="134"/>
      <c r="J130" s="134"/>
      <c r="K130" s="133"/>
      <c r="L130" s="134" t="s">
        <v>105</v>
      </c>
      <c r="M130" s="134"/>
      <c r="N130" s="134"/>
      <c r="O130" s="134"/>
      <c r="P130" s="134"/>
      <c r="Q130" s="134"/>
      <c r="R130" s="134"/>
      <c r="S130" s="134"/>
      <c r="T130" s="134"/>
      <c r="U130" s="134"/>
      <c r="V130" s="134"/>
      <c r="W130" s="134"/>
      <c r="X130" s="134"/>
      <c r="Y130" s="134"/>
      <c r="Z130" s="134"/>
      <c r="AA130" s="134"/>
      <c r="AB130" s="134"/>
      <c r="AC130" s="134"/>
      <c r="AD130" s="134"/>
      <c r="AE130" s="134"/>
      <c r="AF130" s="134"/>
      <c r="AG130" s="136">
        <f>'SO-22-04.1 - elektroinsta...'!J31</f>
        <v>0</v>
      </c>
      <c r="AH130" s="133"/>
      <c r="AI130" s="133"/>
      <c r="AJ130" s="133"/>
      <c r="AK130" s="133"/>
      <c r="AL130" s="133"/>
      <c r="AM130" s="133"/>
      <c r="AN130" s="136">
        <f>SUM(AG130,AT130)</f>
        <v>0</v>
      </c>
      <c r="AO130" s="133"/>
      <c r="AP130" s="133"/>
      <c r="AQ130" s="137" t="s">
        <v>88</v>
      </c>
      <c r="AR130" s="138"/>
      <c r="AS130" s="139">
        <v>0</v>
      </c>
      <c r="AT130" s="140">
        <f>ROUND(SUM(AV130:AW130),2)</f>
        <v>0</v>
      </c>
      <c r="AU130" s="141">
        <f>'SO-22-04.1 - elektroinsta...'!P89</f>
        <v>0</v>
      </c>
      <c r="AV130" s="140">
        <f>'SO-22-04.1 - elektroinsta...'!J34</f>
        <v>0</v>
      </c>
      <c r="AW130" s="140">
        <f>'SO-22-04.1 - elektroinsta...'!J35</f>
        <v>0</v>
      </c>
      <c r="AX130" s="140">
        <f>'SO-22-04.1 - elektroinsta...'!J36</f>
        <v>0</v>
      </c>
      <c r="AY130" s="140">
        <f>'SO-22-04.1 - elektroinsta...'!J37</f>
        <v>0</v>
      </c>
      <c r="AZ130" s="140">
        <f>'SO-22-04.1 - elektroinsta...'!F34</f>
        <v>0</v>
      </c>
      <c r="BA130" s="140">
        <f>'SO-22-04.1 - elektroinsta...'!F35</f>
        <v>0</v>
      </c>
      <c r="BB130" s="140">
        <f>'SO-22-04.1 - elektroinsta...'!F36</f>
        <v>0</v>
      </c>
      <c r="BC130" s="140">
        <f>'SO-22-04.1 - elektroinsta...'!F37</f>
        <v>0</v>
      </c>
      <c r="BD130" s="142">
        <f>'SO-22-04.1 - elektroinsta...'!F38</f>
        <v>0</v>
      </c>
      <c r="BT130" s="143" t="s">
        <v>93</v>
      </c>
      <c r="BV130" s="143" t="s">
        <v>79</v>
      </c>
      <c r="BW130" s="143" t="s">
        <v>285</v>
      </c>
      <c r="BX130" s="143" t="s">
        <v>283</v>
      </c>
      <c r="CL130" s="143" t="s">
        <v>22</v>
      </c>
    </row>
    <row r="131" s="6" customFormat="1" ht="28.5" customHeight="1">
      <c r="A131" s="144" t="s">
        <v>90</v>
      </c>
      <c r="B131" s="132"/>
      <c r="C131" s="133"/>
      <c r="D131" s="133"/>
      <c r="E131" s="133"/>
      <c r="F131" s="134" t="s">
        <v>286</v>
      </c>
      <c r="G131" s="134"/>
      <c r="H131" s="134"/>
      <c r="I131" s="134"/>
      <c r="J131" s="134"/>
      <c r="K131" s="133"/>
      <c r="L131" s="134" t="s">
        <v>96</v>
      </c>
      <c r="M131" s="134"/>
      <c r="N131" s="134"/>
      <c r="O131" s="134"/>
      <c r="P131" s="134"/>
      <c r="Q131" s="134"/>
      <c r="R131" s="134"/>
      <c r="S131" s="134"/>
      <c r="T131" s="134"/>
      <c r="U131" s="134"/>
      <c r="V131" s="134"/>
      <c r="W131" s="134"/>
      <c r="X131" s="134"/>
      <c r="Y131" s="134"/>
      <c r="Z131" s="134"/>
      <c r="AA131" s="134"/>
      <c r="AB131" s="134"/>
      <c r="AC131" s="134"/>
      <c r="AD131" s="134"/>
      <c r="AE131" s="134"/>
      <c r="AF131" s="134"/>
      <c r="AG131" s="136">
        <f>'SO-22-04.2 - VRN'!J31</f>
        <v>0</v>
      </c>
      <c r="AH131" s="133"/>
      <c r="AI131" s="133"/>
      <c r="AJ131" s="133"/>
      <c r="AK131" s="133"/>
      <c r="AL131" s="133"/>
      <c r="AM131" s="133"/>
      <c r="AN131" s="136">
        <f>SUM(AG131,AT131)</f>
        <v>0</v>
      </c>
      <c r="AO131" s="133"/>
      <c r="AP131" s="133"/>
      <c r="AQ131" s="137" t="s">
        <v>88</v>
      </c>
      <c r="AR131" s="138"/>
      <c r="AS131" s="139">
        <v>0</v>
      </c>
      <c r="AT131" s="140">
        <f>ROUND(SUM(AV131:AW131),2)</f>
        <v>0</v>
      </c>
      <c r="AU131" s="141">
        <f>'SO-22-04.2 - VRN'!P90</f>
        <v>0</v>
      </c>
      <c r="AV131" s="140">
        <f>'SO-22-04.2 - VRN'!J34</f>
        <v>0</v>
      </c>
      <c r="AW131" s="140">
        <f>'SO-22-04.2 - VRN'!J35</f>
        <v>0</v>
      </c>
      <c r="AX131" s="140">
        <f>'SO-22-04.2 - VRN'!J36</f>
        <v>0</v>
      </c>
      <c r="AY131" s="140">
        <f>'SO-22-04.2 - VRN'!J37</f>
        <v>0</v>
      </c>
      <c r="AZ131" s="140">
        <f>'SO-22-04.2 - VRN'!F34</f>
        <v>0</v>
      </c>
      <c r="BA131" s="140">
        <f>'SO-22-04.2 - VRN'!F35</f>
        <v>0</v>
      </c>
      <c r="BB131" s="140">
        <f>'SO-22-04.2 - VRN'!F36</f>
        <v>0</v>
      </c>
      <c r="BC131" s="140">
        <f>'SO-22-04.2 - VRN'!F37</f>
        <v>0</v>
      </c>
      <c r="BD131" s="142">
        <f>'SO-22-04.2 - VRN'!F38</f>
        <v>0</v>
      </c>
      <c r="BT131" s="143" t="s">
        <v>93</v>
      </c>
      <c r="BV131" s="143" t="s">
        <v>79</v>
      </c>
      <c r="BW131" s="143" t="s">
        <v>287</v>
      </c>
      <c r="BX131" s="143" t="s">
        <v>283</v>
      </c>
      <c r="CL131" s="143" t="s">
        <v>22</v>
      </c>
    </row>
    <row r="132" s="5" customFormat="1" ht="16.5" customHeight="1">
      <c r="B132" s="119"/>
      <c r="C132" s="120"/>
      <c r="D132" s="121" t="s">
        <v>288</v>
      </c>
      <c r="E132" s="121"/>
      <c r="F132" s="121"/>
      <c r="G132" s="121"/>
      <c r="H132" s="121"/>
      <c r="I132" s="122"/>
      <c r="J132" s="121" t="s">
        <v>289</v>
      </c>
      <c r="K132" s="121"/>
      <c r="L132" s="121"/>
      <c r="M132" s="121"/>
      <c r="N132" s="121"/>
      <c r="O132" s="121"/>
      <c r="P132" s="121"/>
      <c r="Q132" s="121"/>
      <c r="R132" s="121"/>
      <c r="S132" s="121"/>
      <c r="T132" s="121"/>
      <c r="U132" s="121"/>
      <c r="V132" s="121"/>
      <c r="W132" s="121"/>
      <c r="X132" s="121"/>
      <c r="Y132" s="121"/>
      <c r="Z132" s="121"/>
      <c r="AA132" s="121"/>
      <c r="AB132" s="121"/>
      <c r="AC132" s="121"/>
      <c r="AD132" s="121"/>
      <c r="AE132" s="121"/>
      <c r="AF132" s="121"/>
      <c r="AG132" s="123">
        <f>ROUND(AG133+AG136,2)</f>
        <v>0</v>
      </c>
      <c r="AH132" s="122"/>
      <c r="AI132" s="122"/>
      <c r="AJ132" s="122"/>
      <c r="AK132" s="122"/>
      <c r="AL132" s="122"/>
      <c r="AM132" s="122"/>
      <c r="AN132" s="124">
        <f>SUM(AG132,AT132)</f>
        <v>0</v>
      </c>
      <c r="AO132" s="122"/>
      <c r="AP132" s="122"/>
      <c r="AQ132" s="125" t="s">
        <v>83</v>
      </c>
      <c r="AR132" s="126"/>
      <c r="AS132" s="127">
        <f>ROUND(AS133+AS136,2)</f>
        <v>0</v>
      </c>
      <c r="AT132" s="128">
        <f>ROUND(SUM(AV132:AW132),2)</f>
        <v>0</v>
      </c>
      <c r="AU132" s="129">
        <f>ROUND(AU133+AU136,5)</f>
        <v>0</v>
      </c>
      <c r="AV132" s="128">
        <f>ROUND(AZ132*L26,2)</f>
        <v>0</v>
      </c>
      <c r="AW132" s="128">
        <f>ROUND(BA132*L27,2)</f>
        <v>0</v>
      </c>
      <c r="AX132" s="128">
        <f>ROUND(BB132*L26,2)</f>
        <v>0</v>
      </c>
      <c r="AY132" s="128">
        <f>ROUND(BC132*L27,2)</f>
        <v>0</v>
      </c>
      <c r="AZ132" s="128">
        <f>ROUND(AZ133+AZ136,2)</f>
        <v>0</v>
      </c>
      <c r="BA132" s="128">
        <f>ROUND(BA133+BA136,2)</f>
        <v>0</v>
      </c>
      <c r="BB132" s="128">
        <f>ROUND(BB133+BB136,2)</f>
        <v>0</v>
      </c>
      <c r="BC132" s="128">
        <f>ROUND(BC133+BC136,2)</f>
        <v>0</v>
      </c>
      <c r="BD132" s="130">
        <f>ROUND(BD133+BD136,2)</f>
        <v>0</v>
      </c>
      <c r="BS132" s="131" t="s">
        <v>76</v>
      </c>
      <c r="BT132" s="131" t="s">
        <v>24</v>
      </c>
      <c r="BU132" s="131" t="s">
        <v>78</v>
      </c>
      <c r="BV132" s="131" t="s">
        <v>79</v>
      </c>
      <c r="BW132" s="131" t="s">
        <v>290</v>
      </c>
      <c r="BX132" s="131" t="s">
        <v>7</v>
      </c>
      <c r="CL132" s="131" t="s">
        <v>22</v>
      </c>
      <c r="CM132" s="131" t="s">
        <v>85</v>
      </c>
    </row>
    <row r="133" s="6" customFormat="1" ht="16.5" customHeight="1">
      <c r="B133" s="132"/>
      <c r="C133" s="133"/>
      <c r="D133" s="133"/>
      <c r="E133" s="134" t="s">
        <v>291</v>
      </c>
      <c r="F133" s="134"/>
      <c r="G133" s="134"/>
      <c r="H133" s="134"/>
      <c r="I133" s="134"/>
      <c r="J133" s="133"/>
      <c r="K133" s="134" t="s">
        <v>87</v>
      </c>
      <c r="L133" s="134"/>
      <c r="M133" s="134"/>
      <c r="N133" s="134"/>
      <c r="O133" s="134"/>
      <c r="P133" s="134"/>
      <c r="Q133" s="134"/>
      <c r="R133" s="134"/>
      <c r="S133" s="134"/>
      <c r="T133" s="134"/>
      <c r="U133" s="134"/>
      <c r="V133" s="134"/>
      <c r="W133" s="134"/>
      <c r="X133" s="134"/>
      <c r="Y133" s="134"/>
      <c r="Z133" s="134"/>
      <c r="AA133" s="134"/>
      <c r="AB133" s="134"/>
      <c r="AC133" s="134"/>
      <c r="AD133" s="134"/>
      <c r="AE133" s="134"/>
      <c r="AF133" s="134"/>
      <c r="AG133" s="135">
        <f>ROUND(SUM(AG134:AG135),2)</f>
        <v>0</v>
      </c>
      <c r="AH133" s="133"/>
      <c r="AI133" s="133"/>
      <c r="AJ133" s="133"/>
      <c r="AK133" s="133"/>
      <c r="AL133" s="133"/>
      <c r="AM133" s="133"/>
      <c r="AN133" s="136">
        <f>SUM(AG133,AT133)</f>
        <v>0</v>
      </c>
      <c r="AO133" s="133"/>
      <c r="AP133" s="133"/>
      <c r="AQ133" s="137" t="s">
        <v>88</v>
      </c>
      <c r="AR133" s="138"/>
      <c r="AS133" s="139">
        <f>ROUND(SUM(AS134:AS135),2)</f>
        <v>0</v>
      </c>
      <c r="AT133" s="140">
        <f>ROUND(SUM(AV133:AW133),2)</f>
        <v>0</v>
      </c>
      <c r="AU133" s="141">
        <f>ROUND(SUM(AU134:AU135),5)</f>
        <v>0</v>
      </c>
      <c r="AV133" s="140">
        <f>ROUND(AZ133*L26,2)</f>
        <v>0</v>
      </c>
      <c r="AW133" s="140">
        <f>ROUND(BA133*L27,2)</f>
        <v>0</v>
      </c>
      <c r="AX133" s="140">
        <f>ROUND(BB133*L26,2)</f>
        <v>0</v>
      </c>
      <c r="AY133" s="140">
        <f>ROUND(BC133*L27,2)</f>
        <v>0</v>
      </c>
      <c r="AZ133" s="140">
        <f>ROUND(SUM(AZ134:AZ135),2)</f>
        <v>0</v>
      </c>
      <c r="BA133" s="140">
        <f>ROUND(SUM(BA134:BA135),2)</f>
        <v>0</v>
      </c>
      <c r="BB133" s="140">
        <f>ROUND(SUM(BB134:BB135),2)</f>
        <v>0</v>
      </c>
      <c r="BC133" s="140">
        <f>ROUND(SUM(BC134:BC135),2)</f>
        <v>0</v>
      </c>
      <c r="BD133" s="142">
        <f>ROUND(SUM(BD134:BD135),2)</f>
        <v>0</v>
      </c>
      <c r="BS133" s="143" t="s">
        <v>76</v>
      </c>
      <c r="BT133" s="143" t="s">
        <v>85</v>
      </c>
      <c r="BU133" s="143" t="s">
        <v>78</v>
      </c>
      <c r="BV133" s="143" t="s">
        <v>79</v>
      </c>
      <c r="BW133" s="143" t="s">
        <v>292</v>
      </c>
      <c r="BX133" s="143" t="s">
        <v>290</v>
      </c>
      <c r="CL133" s="143" t="s">
        <v>22</v>
      </c>
    </row>
    <row r="134" s="6" customFormat="1" ht="28.5" customHeight="1">
      <c r="A134" s="144" t="s">
        <v>90</v>
      </c>
      <c r="B134" s="132"/>
      <c r="C134" s="133"/>
      <c r="D134" s="133"/>
      <c r="E134" s="133"/>
      <c r="F134" s="134" t="s">
        <v>293</v>
      </c>
      <c r="G134" s="134"/>
      <c r="H134" s="134"/>
      <c r="I134" s="134"/>
      <c r="J134" s="134"/>
      <c r="K134" s="133"/>
      <c r="L134" s="134" t="s">
        <v>294</v>
      </c>
      <c r="M134" s="134"/>
      <c r="N134" s="134"/>
      <c r="O134" s="134"/>
      <c r="P134" s="134"/>
      <c r="Q134" s="134"/>
      <c r="R134" s="134"/>
      <c r="S134" s="134"/>
      <c r="T134" s="134"/>
      <c r="U134" s="134"/>
      <c r="V134" s="134"/>
      <c r="W134" s="134"/>
      <c r="X134" s="134"/>
      <c r="Y134" s="134"/>
      <c r="Z134" s="134"/>
      <c r="AA134" s="134"/>
      <c r="AB134" s="134"/>
      <c r="AC134" s="134"/>
      <c r="AD134" s="134"/>
      <c r="AE134" s="134"/>
      <c r="AF134" s="134"/>
      <c r="AG134" s="136">
        <f>'SO-23-03-01 - Zábradlí Ne...'!J31</f>
        <v>0</v>
      </c>
      <c r="AH134" s="133"/>
      <c r="AI134" s="133"/>
      <c r="AJ134" s="133"/>
      <c r="AK134" s="133"/>
      <c r="AL134" s="133"/>
      <c r="AM134" s="133"/>
      <c r="AN134" s="136">
        <f>SUM(AG134,AT134)</f>
        <v>0</v>
      </c>
      <c r="AO134" s="133"/>
      <c r="AP134" s="133"/>
      <c r="AQ134" s="137" t="s">
        <v>88</v>
      </c>
      <c r="AR134" s="138"/>
      <c r="AS134" s="139">
        <v>0</v>
      </c>
      <c r="AT134" s="140">
        <f>ROUND(SUM(AV134:AW134),2)</f>
        <v>0</v>
      </c>
      <c r="AU134" s="141">
        <f>'SO-23-03-01 - Zábradlí Ne...'!P96</f>
        <v>0</v>
      </c>
      <c r="AV134" s="140">
        <f>'SO-23-03-01 - Zábradlí Ne...'!J34</f>
        <v>0</v>
      </c>
      <c r="AW134" s="140">
        <f>'SO-23-03-01 - Zábradlí Ne...'!J35</f>
        <v>0</v>
      </c>
      <c r="AX134" s="140">
        <f>'SO-23-03-01 - Zábradlí Ne...'!J36</f>
        <v>0</v>
      </c>
      <c r="AY134" s="140">
        <f>'SO-23-03-01 - Zábradlí Ne...'!J37</f>
        <v>0</v>
      </c>
      <c r="AZ134" s="140">
        <f>'SO-23-03-01 - Zábradlí Ne...'!F34</f>
        <v>0</v>
      </c>
      <c r="BA134" s="140">
        <f>'SO-23-03-01 - Zábradlí Ne...'!F35</f>
        <v>0</v>
      </c>
      <c r="BB134" s="140">
        <f>'SO-23-03-01 - Zábradlí Ne...'!F36</f>
        <v>0</v>
      </c>
      <c r="BC134" s="140">
        <f>'SO-23-03-01 - Zábradlí Ne...'!F37</f>
        <v>0</v>
      </c>
      <c r="BD134" s="142">
        <f>'SO-23-03-01 - Zábradlí Ne...'!F38</f>
        <v>0</v>
      </c>
      <c r="BT134" s="143" t="s">
        <v>93</v>
      </c>
      <c r="BV134" s="143" t="s">
        <v>79</v>
      </c>
      <c r="BW134" s="143" t="s">
        <v>295</v>
      </c>
      <c r="BX134" s="143" t="s">
        <v>292</v>
      </c>
      <c r="CL134" s="143" t="s">
        <v>22</v>
      </c>
    </row>
    <row r="135" s="6" customFormat="1" ht="28.5" customHeight="1">
      <c r="A135" s="144" t="s">
        <v>90</v>
      </c>
      <c r="B135" s="132"/>
      <c r="C135" s="133"/>
      <c r="D135" s="133"/>
      <c r="E135" s="133"/>
      <c r="F135" s="134" t="s">
        <v>296</v>
      </c>
      <c r="G135" s="134"/>
      <c r="H135" s="134"/>
      <c r="I135" s="134"/>
      <c r="J135" s="134"/>
      <c r="K135" s="133"/>
      <c r="L135" s="134" t="s">
        <v>96</v>
      </c>
      <c r="M135" s="134"/>
      <c r="N135" s="134"/>
      <c r="O135" s="134"/>
      <c r="P135" s="134"/>
      <c r="Q135" s="134"/>
      <c r="R135" s="134"/>
      <c r="S135" s="134"/>
      <c r="T135" s="134"/>
      <c r="U135" s="134"/>
      <c r="V135" s="134"/>
      <c r="W135" s="134"/>
      <c r="X135" s="134"/>
      <c r="Y135" s="134"/>
      <c r="Z135" s="134"/>
      <c r="AA135" s="134"/>
      <c r="AB135" s="134"/>
      <c r="AC135" s="134"/>
      <c r="AD135" s="134"/>
      <c r="AE135" s="134"/>
      <c r="AF135" s="134"/>
      <c r="AG135" s="136">
        <f>'SO-23-03-02 - VRN'!J31</f>
        <v>0</v>
      </c>
      <c r="AH135" s="133"/>
      <c r="AI135" s="133"/>
      <c r="AJ135" s="133"/>
      <c r="AK135" s="133"/>
      <c r="AL135" s="133"/>
      <c r="AM135" s="133"/>
      <c r="AN135" s="136">
        <f>SUM(AG135,AT135)</f>
        <v>0</v>
      </c>
      <c r="AO135" s="133"/>
      <c r="AP135" s="133"/>
      <c r="AQ135" s="137" t="s">
        <v>88</v>
      </c>
      <c r="AR135" s="138"/>
      <c r="AS135" s="139">
        <v>0</v>
      </c>
      <c r="AT135" s="140">
        <f>ROUND(SUM(AV135:AW135),2)</f>
        <v>0</v>
      </c>
      <c r="AU135" s="141">
        <f>'SO-23-03-02 - VRN'!P89</f>
        <v>0</v>
      </c>
      <c r="AV135" s="140">
        <f>'SO-23-03-02 - VRN'!J34</f>
        <v>0</v>
      </c>
      <c r="AW135" s="140">
        <f>'SO-23-03-02 - VRN'!J35</f>
        <v>0</v>
      </c>
      <c r="AX135" s="140">
        <f>'SO-23-03-02 - VRN'!J36</f>
        <v>0</v>
      </c>
      <c r="AY135" s="140">
        <f>'SO-23-03-02 - VRN'!J37</f>
        <v>0</v>
      </c>
      <c r="AZ135" s="140">
        <f>'SO-23-03-02 - VRN'!F34</f>
        <v>0</v>
      </c>
      <c r="BA135" s="140">
        <f>'SO-23-03-02 - VRN'!F35</f>
        <v>0</v>
      </c>
      <c r="BB135" s="140">
        <f>'SO-23-03-02 - VRN'!F36</f>
        <v>0</v>
      </c>
      <c r="BC135" s="140">
        <f>'SO-23-03-02 - VRN'!F37</f>
        <v>0</v>
      </c>
      <c r="BD135" s="142">
        <f>'SO-23-03-02 - VRN'!F38</f>
        <v>0</v>
      </c>
      <c r="BT135" s="143" t="s">
        <v>93</v>
      </c>
      <c r="BV135" s="143" t="s">
        <v>79</v>
      </c>
      <c r="BW135" s="143" t="s">
        <v>297</v>
      </c>
      <c r="BX135" s="143" t="s">
        <v>292</v>
      </c>
      <c r="CL135" s="143" t="s">
        <v>22</v>
      </c>
    </row>
    <row r="136" s="6" customFormat="1" ht="16.5" customHeight="1">
      <c r="B136" s="132"/>
      <c r="C136" s="133"/>
      <c r="D136" s="133"/>
      <c r="E136" s="134" t="s">
        <v>298</v>
      </c>
      <c r="F136" s="134"/>
      <c r="G136" s="134"/>
      <c r="H136" s="134"/>
      <c r="I136" s="134"/>
      <c r="J136" s="133"/>
      <c r="K136" s="134" t="s">
        <v>102</v>
      </c>
      <c r="L136" s="134"/>
      <c r="M136" s="134"/>
      <c r="N136" s="134"/>
      <c r="O136" s="134"/>
      <c r="P136" s="134"/>
      <c r="Q136" s="134"/>
      <c r="R136" s="134"/>
      <c r="S136" s="134"/>
      <c r="T136" s="134"/>
      <c r="U136" s="134"/>
      <c r="V136" s="134"/>
      <c r="W136" s="134"/>
      <c r="X136" s="134"/>
      <c r="Y136" s="134"/>
      <c r="Z136" s="134"/>
      <c r="AA136" s="134"/>
      <c r="AB136" s="134"/>
      <c r="AC136" s="134"/>
      <c r="AD136" s="134"/>
      <c r="AE136" s="134"/>
      <c r="AF136" s="134"/>
      <c r="AG136" s="135">
        <f>ROUND(SUM(AG137:AG139),2)</f>
        <v>0</v>
      </c>
      <c r="AH136" s="133"/>
      <c r="AI136" s="133"/>
      <c r="AJ136" s="133"/>
      <c r="AK136" s="133"/>
      <c r="AL136" s="133"/>
      <c r="AM136" s="133"/>
      <c r="AN136" s="136">
        <f>SUM(AG136,AT136)</f>
        <v>0</v>
      </c>
      <c r="AO136" s="133"/>
      <c r="AP136" s="133"/>
      <c r="AQ136" s="137" t="s">
        <v>88</v>
      </c>
      <c r="AR136" s="138"/>
      <c r="AS136" s="139">
        <f>ROUND(SUM(AS137:AS139),2)</f>
        <v>0</v>
      </c>
      <c r="AT136" s="140">
        <f>ROUND(SUM(AV136:AW136),2)</f>
        <v>0</v>
      </c>
      <c r="AU136" s="141">
        <f>ROUND(SUM(AU137:AU139),5)</f>
        <v>0</v>
      </c>
      <c r="AV136" s="140">
        <f>ROUND(AZ136*L26,2)</f>
        <v>0</v>
      </c>
      <c r="AW136" s="140">
        <f>ROUND(BA136*L27,2)</f>
        <v>0</v>
      </c>
      <c r="AX136" s="140">
        <f>ROUND(BB136*L26,2)</f>
        <v>0</v>
      </c>
      <c r="AY136" s="140">
        <f>ROUND(BC136*L27,2)</f>
        <v>0</v>
      </c>
      <c r="AZ136" s="140">
        <f>ROUND(SUM(AZ137:AZ139),2)</f>
        <v>0</v>
      </c>
      <c r="BA136" s="140">
        <f>ROUND(SUM(BA137:BA139),2)</f>
        <v>0</v>
      </c>
      <c r="BB136" s="140">
        <f>ROUND(SUM(BB137:BB139),2)</f>
        <v>0</v>
      </c>
      <c r="BC136" s="140">
        <f>ROUND(SUM(BC137:BC139),2)</f>
        <v>0</v>
      </c>
      <c r="BD136" s="142">
        <f>ROUND(SUM(BD137:BD139),2)</f>
        <v>0</v>
      </c>
      <c r="BS136" s="143" t="s">
        <v>76</v>
      </c>
      <c r="BT136" s="143" t="s">
        <v>85</v>
      </c>
      <c r="BU136" s="143" t="s">
        <v>78</v>
      </c>
      <c r="BV136" s="143" t="s">
        <v>79</v>
      </c>
      <c r="BW136" s="143" t="s">
        <v>299</v>
      </c>
      <c r="BX136" s="143" t="s">
        <v>290</v>
      </c>
      <c r="CL136" s="143" t="s">
        <v>22</v>
      </c>
    </row>
    <row r="137" s="6" customFormat="1" ht="28.5" customHeight="1">
      <c r="A137" s="144" t="s">
        <v>90</v>
      </c>
      <c r="B137" s="132"/>
      <c r="C137" s="133"/>
      <c r="D137" s="133"/>
      <c r="E137" s="133"/>
      <c r="F137" s="134" t="s">
        <v>300</v>
      </c>
      <c r="G137" s="134"/>
      <c r="H137" s="134"/>
      <c r="I137" s="134"/>
      <c r="J137" s="134"/>
      <c r="K137" s="133"/>
      <c r="L137" s="134" t="s">
        <v>105</v>
      </c>
      <c r="M137" s="134"/>
      <c r="N137" s="134"/>
      <c r="O137" s="134"/>
      <c r="P137" s="134"/>
      <c r="Q137" s="134"/>
      <c r="R137" s="134"/>
      <c r="S137" s="134"/>
      <c r="T137" s="134"/>
      <c r="U137" s="134"/>
      <c r="V137" s="134"/>
      <c r="W137" s="134"/>
      <c r="X137" s="134"/>
      <c r="Y137" s="134"/>
      <c r="Z137" s="134"/>
      <c r="AA137" s="134"/>
      <c r="AB137" s="134"/>
      <c r="AC137" s="134"/>
      <c r="AD137" s="134"/>
      <c r="AE137" s="134"/>
      <c r="AF137" s="134"/>
      <c r="AG137" s="136">
        <f>'SO-23-04.1 - elektroinsta...'!J31</f>
        <v>0</v>
      </c>
      <c r="AH137" s="133"/>
      <c r="AI137" s="133"/>
      <c r="AJ137" s="133"/>
      <c r="AK137" s="133"/>
      <c r="AL137" s="133"/>
      <c r="AM137" s="133"/>
      <c r="AN137" s="136">
        <f>SUM(AG137,AT137)</f>
        <v>0</v>
      </c>
      <c r="AO137" s="133"/>
      <c r="AP137" s="133"/>
      <c r="AQ137" s="137" t="s">
        <v>88</v>
      </c>
      <c r="AR137" s="138"/>
      <c r="AS137" s="139">
        <v>0</v>
      </c>
      <c r="AT137" s="140">
        <f>ROUND(SUM(AV137:AW137),2)</f>
        <v>0</v>
      </c>
      <c r="AU137" s="141">
        <f>'SO-23-04.1 - elektroinsta...'!P89</f>
        <v>0</v>
      </c>
      <c r="AV137" s="140">
        <f>'SO-23-04.1 - elektroinsta...'!J34</f>
        <v>0</v>
      </c>
      <c r="AW137" s="140">
        <f>'SO-23-04.1 - elektroinsta...'!J35</f>
        <v>0</v>
      </c>
      <c r="AX137" s="140">
        <f>'SO-23-04.1 - elektroinsta...'!J36</f>
        <v>0</v>
      </c>
      <c r="AY137" s="140">
        <f>'SO-23-04.1 - elektroinsta...'!J37</f>
        <v>0</v>
      </c>
      <c r="AZ137" s="140">
        <f>'SO-23-04.1 - elektroinsta...'!F34</f>
        <v>0</v>
      </c>
      <c r="BA137" s="140">
        <f>'SO-23-04.1 - elektroinsta...'!F35</f>
        <v>0</v>
      </c>
      <c r="BB137" s="140">
        <f>'SO-23-04.1 - elektroinsta...'!F36</f>
        <v>0</v>
      </c>
      <c r="BC137" s="140">
        <f>'SO-23-04.1 - elektroinsta...'!F37</f>
        <v>0</v>
      </c>
      <c r="BD137" s="142">
        <f>'SO-23-04.1 - elektroinsta...'!F38</f>
        <v>0</v>
      </c>
      <c r="BT137" s="143" t="s">
        <v>93</v>
      </c>
      <c r="BV137" s="143" t="s">
        <v>79</v>
      </c>
      <c r="BW137" s="143" t="s">
        <v>301</v>
      </c>
      <c r="BX137" s="143" t="s">
        <v>299</v>
      </c>
      <c r="CL137" s="143" t="s">
        <v>22</v>
      </c>
    </row>
    <row r="138" s="6" customFormat="1" ht="28.5" customHeight="1">
      <c r="A138" s="144" t="s">
        <v>90</v>
      </c>
      <c r="B138" s="132"/>
      <c r="C138" s="133"/>
      <c r="D138" s="133"/>
      <c r="E138" s="133"/>
      <c r="F138" s="134" t="s">
        <v>302</v>
      </c>
      <c r="G138" s="134"/>
      <c r="H138" s="134"/>
      <c r="I138" s="134"/>
      <c r="J138" s="134"/>
      <c r="K138" s="133"/>
      <c r="L138" s="134" t="s">
        <v>303</v>
      </c>
      <c r="M138" s="134"/>
      <c r="N138" s="134"/>
      <c r="O138" s="134"/>
      <c r="P138" s="134"/>
      <c r="Q138" s="134"/>
      <c r="R138" s="134"/>
      <c r="S138" s="134"/>
      <c r="T138" s="134"/>
      <c r="U138" s="134"/>
      <c r="V138" s="134"/>
      <c r="W138" s="134"/>
      <c r="X138" s="134"/>
      <c r="Y138" s="134"/>
      <c r="Z138" s="134"/>
      <c r="AA138" s="134"/>
      <c r="AB138" s="134"/>
      <c r="AC138" s="134"/>
      <c r="AD138" s="134"/>
      <c r="AE138" s="134"/>
      <c r="AF138" s="134"/>
      <c r="AG138" s="136">
        <f>'SO-23-04.2 - zemní práce'!J31</f>
        <v>0</v>
      </c>
      <c r="AH138" s="133"/>
      <c r="AI138" s="133"/>
      <c r="AJ138" s="133"/>
      <c r="AK138" s="133"/>
      <c r="AL138" s="133"/>
      <c r="AM138" s="133"/>
      <c r="AN138" s="136">
        <f>SUM(AG138,AT138)</f>
        <v>0</v>
      </c>
      <c r="AO138" s="133"/>
      <c r="AP138" s="133"/>
      <c r="AQ138" s="137" t="s">
        <v>88</v>
      </c>
      <c r="AR138" s="138"/>
      <c r="AS138" s="139">
        <v>0</v>
      </c>
      <c r="AT138" s="140">
        <f>ROUND(SUM(AV138:AW138),2)</f>
        <v>0</v>
      </c>
      <c r="AU138" s="141">
        <f>'SO-23-04.2 - zemní práce'!P92</f>
        <v>0</v>
      </c>
      <c r="AV138" s="140">
        <f>'SO-23-04.2 - zemní práce'!J34</f>
        <v>0</v>
      </c>
      <c r="AW138" s="140">
        <f>'SO-23-04.2 - zemní práce'!J35</f>
        <v>0</v>
      </c>
      <c r="AX138" s="140">
        <f>'SO-23-04.2 - zemní práce'!J36</f>
        <v>0</v>
      </c>
      <c r="AY138" s="140">
        <f>'SO-23-04.2 - zemní práce'!J37</f>
        <v>0</v>
      </c>
      <c r="AZ138" s="140">
        <f>'SO-23-04.2 - zemní práce'!F34</f>
        <v>0</v>
      </c>
      <c r="BA138" s="140">
        <f>'SO-23-04.2 - zemní práce'!F35</f>
        <v>0</v>
      </c>
      <c r="BB138" s="140">
        <f>'SO-23-04.2 - zemní práce'!F36</f>
        <v>0</v>
      </c>
      <c r="BC138" s="140">
        <f>'SO-23-04.2 - zemní práce'!F37</f>
        <v>0</v>
      </c>
      <c r="BD138" s="142">
        <f>'SO-23-04.2 - zemní práce'!F38</f>
        <v>0</v>
      </c>
      <c r="BT138" s="143" t="s">
        <v>93</v>
      </c>
      <c r="BV138" s="143" t="s">
        <v>79</v>
      </c>
      <c r="BW138" s="143" t="s">
        <v>304</v>
      </c>
      <c r="BX138" s="143" t="s">
        <v>299</v>
      </c>
      <c r="CL138" s="143" t="s">
        <v>22</v>
      </c>
    </row>
    <row r="139" s="6" customFormat="1" ht="28.5" customHeight="1">
      <c r="A139" s="144" t="s">
        <v>90</v>
      </c>
      <c r="B139" s="132"/>
      <c r="C139" s="133"/>
      <c r="D139" s="133"/>
      <c r="E139" s="133"/>
      <c r="F139" s="134" t="s">
        <v>305</v>
      </c>
      <c r="G139" s="134"/>
      <c r="H139" s="134"/>
      <c r="I139" s="134"/>
      <c r="J139" s="134"/>
      <c r="K139" s="133"/>
      <c r="L139" s="134" t="s">
        <v>96</v>
      </c>
      <c r="M139" s="134"/>
      <c r="N139" s="134"/>
      <c r="O139" s="134"/>
      <c r="P139" s="134"/>
      <c r="Q139" s="134"/>
      <c r="R139" s="134"/>
      <c r="S139" s="134"/>
      <c r="T139" s="134"/>
      <c r="U139" s="134"/>
      <c r="V139" s="134"/>
      <c r="W139" s="134"/>
      <c r="X139" s="134"/>
      <c r="Y139" s="134"/>
      <c r="Z139" s="134"/>
      <c r="AA139" s="134"/>
      <c r="AB139" s="134"/>
      <c r="AC139" s="134"/>
      <c r="AD139" s="134"/>
      <c r="AE139" s="134"/>
      <c r="AF139" s="134"/>
      <c r="AG139" s="136">
        <f>'SO-23-04.3 - VRN'!J31</f>
        <v>0</v>
      </c>
      <c r="AH139" s="133"/>
      <c r="AI139" s="133"/>
      <c r="AJ139" s="133"/>
      <c r="AK139" s="133"/>
      <c r="AL139" s="133"/>
      <c r="AM139" s="133"/>
      <c r="AN139" s="136">
        <f>SUM(AG139,AT139)</f>
        <v>0</v>
      </c>
      <c r="AO139" s="133"/>
      <c r="AP139" s="133"/>
      <c r="AQ139" s="137" t="s">
        <v>88</v>
      </c>
      <c r="AR139" s="138"/>
      <c r="AS139" s="139">
        <v>0</v>
      </c>
      <c r="AT139" s="140">
        <f>ROUND(SUM(AV139:AW139),2)</f>
        <v>0</v>
      </c>
      <c r="AU139" s="141">
        <f>'SO-23-04.3 - VRN'!P91</f>
        <v>0</v>
      </c>
      <c r="AV139" s="140">
        <f>'SO-23-04.3 - VRN'!J34</f>
        <v>0</v>
      </c>
      <c r="AW139" s="140">
        <f>'SO-23-04.3 - VRN'!J35</f>
        <v>0</v>
      </c>
      <c r="AX139" s="140">
        <f>'SO-23-04.3 - VRN'!J36</f>
        <v>0</v>
      </c>
      <c r="AY139" s="140">
        <f>'SO-23-04.3 - VRN'!J37</f>
        <v>0</v>
      </c>
      <c r="AZ139" s="140">
        <f>'SO-23-04.3 - VRN'!F34</f>
        <v>0</v>
      </c>
      <c r="BA139" s="140">
        <f>'SO-23-04.3 - VRN'!F35</f>
        <v>0</v>
      </c>
      <c r="BB139" s="140">
        <f>'SO-23-04.3 - VRN'!F36</f>
        <v>0</v>
      </c>
      <c r="BC139" s="140">
        <f>'SO-23-04.3 - VRN'!F37</f>
        <v>0</v>
      </c>
      <c r="BD139" s="142">
        <f>'SO-23-04.3 - VRN'!F38</f>
        <v>0</v>
      </c>
      <c r="BT139" s="143" t="s">
        <v>93</v>
      </c>
      <c r="BV139" s="143" t="s">
        <v>79</v>
      </c>
      <c r="BW139" s="143" t="s">
        <v>306</v>
      </c>
      <c r="BX139" s="143" t="s">
        <v>299</v>
      </c>
      <c r="CL139" s="143" t="s">
        <v>22</v>
      </c>
    </row>
    <row r="140" s="5" customFormat="1" ht="16.5" customHeight="1">
      <c r="B140" s="119"/>
      <c r="C140" s="120"/>
      <c r="D140" s="121" t="s">
        <v>307</v>
      </c>
      <c r="E140" s="121"/>
      <c r="F140" s="121"/>
      <c r="G140" s="121"/>
      <c r="H140" s="121"/>
      <c r="I140" s="122"/>
      <c r="J140" s="121" t="s">
        <v>308</v>
      </c>
      <c r="K140" s="121"/>
      <c r="L140" s="121"/>
      <c r="M140" s="121"/>
      <c r="N140" s="121"/>
      <c r="O140" s="121"/>
      <c r="P140" s="121"/>
      <c r="Q140" s="121"/>
      <c r="R140" s="121"/>
      <c r="S140" s="121"/>
      <c r="T140" s="121"/>
      <c r="U140" s="121"/>
      <c r="V140" s="121"/>
      <c r="W140" s="121"/>
      <c r="X140" s="121"/>
      <c r="Y140" s="121"/>
      <c r="Z140" s="121"/>
      <c r="AA140" s="121"/>
      <c r="AB140" s="121"/>
      <c r="AC140" s="121"/>
      <c r="AD140" s="121"/>
      <c r="AE140" s="121"/>
      <c r="AF140" s="121"/>
      <c r="AG140" s="123">
        <f>ROUND(AG141+AG144,2)</f>
        <v>0</v>
      </c>
      <c r="AH140" s="122"/>
      <c r="AI140" s="122"/>
      <c r="AJ140" s="122"/>
      <c r="AK140" s="122"/>
      <c r="AL140" s="122"/>
      <c r="AM140" s="122"/>
      <c r="AN140" s="124">
        <f>SUM(AG140,AT140)</f>
        <v>0</v>
      </c>
      <c r="AO140" s="122"/>
      <c r="AP140" s="122"/>
      <c r="AQ140" s="125" t="s">
        <v>83</v>
      </c>
      <c r="AR140" s="126"/>
      <c r="AS140" s="127">
        <f>ROUND(AS141+AS144,2)</f>
        <v>0</v>
      </c>
      <c r="AT140" s="128">
        <f>ROUND(SUM(AV140:AW140),2)</f>
        <v>0</v>
      </c>
      <c r="AU140" s="129">
        <f>ROUND(AU141+AU144,5)</f>
        <v>0</v>
      </c>
      <c r="AV140" s="128">
        <f>ROUND(AZ140*L26,2)</f>
        <v>0</v>
      </c>
      <c r="AW140" s="128">
        <f>ROUND(BA140*L27,2)</f>
        <v>0</v>
      </c>
      <c r="AX140" s="128">
        <f>ROUND(BB140*L26,2)</f>
        <v>0</v>
      </c>
      <c r="AY140" s="128">
        <f>ROUND(BC140*L27,2)</f>
        <v>0</v>
      </c>
      <c r="AZ140" s="128">
        <f>ROUND(AZ141+AZ144,2)</f>
        <v>0</v>
      </c>
      <c r="BA140" s="128">
        <f>ROUND(BA141+BA144,2)</f>
        <v>0</v>
      </c>
      <c r="BB140" s="128">
        <f>ROUND(BB141+BB144,2)</f>
        <v>0</v>
      </c>
      <c r="BC140" s="128">
        <f>ROUND(BC141+BC144,2)</f>
        <v>0</v>
      </c>
      <c r="BD140" s="130">
        <f>ROUND(BD141+BD144,2)</f>
        <v>0</v>
      </c>
      <c r="BS140" s="131" t="s">
        <v>76</v>
      </c>
      <c r="BT140" s="131" t="s">
        <v>24</v>
      </c>
      <c r="BU140" s="131" t="s">
        <v>78</v>
      </c>
      <c r="BV140" s="131" t="s">
        <v>79</v>
      </c>
      <c r="BW140" s="131" t="s">
        <v>309</v>
      </c>
      <c r="BX140" s="131" t="s">
        <v>7</v>
      </c>
      <c r="CL140" s="131" t="s">
        <v>22</v>
      </c>
      <c r="CM140" s="131" t="s">
        <v>85</v>
      </c>
    </row>
    <row r="141" s="6" customFormat="1" ht="16.5" customHeight="1">
      <c r="B141" s="132"/>
      <c r="C141" s="133"/>
      <c r="D141" s="133"/>
      <c r="E141" s="134" t="s">
        <v>310</v>
      </c>
      <c r="F141" s="134"/>
      <c r="G141" s="134"/>
      <c r="H141" s="134"/>
      <c r="I141" s="134"/>
      <c r="J141" s="133"/>
      <c r="K141" s="134" t="s">
        <v>102</v>
      </c>
      <c r="L141" s="134"/>
      <c r="M141" s="134"/>
      <c r="N141" s="134"/>
      <c r="O141" s="134"/>
      <c r="P141" s="134"/>
      <c r="Q141" s="134"/>
      <c r="R141" s="134"/>
      <c r="S141" s="134"/>
      <c r="T141" s="134"/>
      <c r="U141" s="134"/>
      <c r="V141" s="134"/>
      <c r="W141" s="134"/>
      <c r="X141" s="134"/>
      <c r="Y141" s="134"/>
      <c r="Z141" s="134"/>
      <c r="AA141" s="134"/>
      <c r="AB141" s="134"/>
      <c r="AC141" s="134"/>
      <c r="AD141" s="134"/>
      <c r="AE141" s="134"/>
      <c r="AF141" s="134"/>
      <c r="AG141" s="135">
        <f>ROUND(SUM(AG142:AG143),2)</f>
        <v>0</v>
      </c>
      <c r="AH141" s="133"/>
      <c r="AI141" s="133"/>
      <c r="AJ141" s="133"/>
      <c r="AK141" s="133"/>
      <c r="AL141" s="133"/>
      <c r="AM141" s="133"/>
      <c r="AN141" s="136">
        <f>SUM(AG141,AT141)</f>
        <v>0</v>
      </c>
      <c r="AO141" s="133"/>
      <c r="AP141" s="133"/>
      <c r="AQ141" s="137" t="s">
        <v>88</v>
      </c>
      <c r="AR141" s="138"/>
      <c r="AS141" s="139">
        <f>ROUND(SUM(AS142:AS143),2)</f>
        <v>0</v>
      </c>
      <c r="AT141" s="140">
        <f>ROUND(SUM(AV141:AW141),2)</f>
        <v>0</v>
      </c>
      <c r="AU141" s="141">
        <f>ROUND(SUM(AU142:AU143),5)</f>
        <v>0</v>
      </c>
      <c r="AV141" s="140">
        <f>ROUND(AZ141*L26,2)</f>
        <v>0</v>
      </c>
      <c r="AW141" s="140">
        <f>ROUND(BA141*L27,2)</f>
        <v>0</v>
      </c>
      <c r="AX141" s="140">
        <f>ROUND(BB141*L26,2)</f>
        <v>0</v>
      </c>
      <c r="AY141" s="140">
        <f>ROUND(BC141*L27,2)</f>
        <v>0</v>
      </c>
      <c r="AZ141" s="140">
        <f>ROUND(SUM(AZ142:AZ143),2)</f>
        <v>0</v>
      </c>
      <c r="BA141" s="140">
        <f>ROUND(SUM(BA142:BA143),2)</f>
        <v>0</v>
      </c>
      <c r="BB141" s="140">
        <f>ROUND(SUM(BB142:BB143),2)</f>
        <v>0</v>
      </c>
      <c r="BC141" s="140">
        <f>ROUND(SUM(BC142:BC143),2)</f>
        <v>0</v>
      </c>
      <c r="BD141" s="142">
        <f>ROUND(SUM(BD142:BD143),2)</f>
        <v>0</v>
      </c>
      <c r="BS141" s="143" t="s">
        <v>76</v>
      </c>
      <c r="BT141" s="143" t="s">
        <v>85</v>
      </c>
      <c r="BU141" s="143" t="s">
        <v>78</v>
      </c>
      <c r="BV141" s="143" t="s">
        <v>79</v>
      </c>
      <c r="BW141" s="143" t="s">
        <v>311</v>
      </c>
      <c r="BX141" s="143" t="s">
        <v>309</v>
      </c>
      <c r="CL141" s="143" t="s">
        <v>22</v>
      </c>
    </row>
    <row r="142" s="6" customFormat="1" ht="28.5" customHeight="1">
      <c r="A142" s="144" t="s">
        <v>90</v>
      </c>
      <c r="B142" s="132"/>
      <c r="C142" s="133"/>
      <c r="D142" s="133"/>
      <c r="E142" s="133"/>
      <c r="F142" s="134" t="s">
        <v>312</v>
      </c>
      <c r="G142" s="134"/>
      <c r="H142" s="134"/>
      <c r="I142" s="134"/>
      <c r="J142" s="134"/>
      <c r="K142" s="133"/>
      <c r="L142" s="134" t="s">
        <v>105</v>
      </c>
      <c r="M142" s="134"/>
      <c r="N142" s="134"/>
      <c r="O142" s="134"/>
      <c r="P142" s="134"/>
      <c r="Q142" s="134"/>
      <c r="R142" s="134"/>
      <c r="S142" s="134"/>
      <c r="T142" s="134"/>
      <c r="U142" s="134"/>
      <c r="V142" s="134"/>
      <c r="W142" s="134"/>
      <c r="X142" s="134"/>
      <c r="Y142" s="134"/>
      <c r="Z142" s="134"/>
      <c r="AA142" s="134"/>
      <c r="AB142" s="134"/>
      <c r="AC142" s="134"/>
      <c r="AD142" s="134"/>
      <c r="AE142" s="134"/>
      <c r="AF142" s="134"/>
      <c r="AG142" s="136">
        <f>'SO-24-04.1 - elektroinsta...'!J31</f>
        <v>0</v>
      </c>
      <c r="AH142" s="133"/>
      <c r="AI142" s="133"/>
      <c r="AJ142" s="133"/>
      <c r="AK142" s="133"/>
      <c r="AL142" s="133"/>
      <c r="AM142" s="133"/>
      <c r="AN142" s="136">
        <f>SUM(AG142,AT142)</f>
        <v>0</v>
      </c>
      <c r="AO142" s="133"/>
      <c r="AP142" s="133"/>
      <c r="AQ142" s="137" t="s">
        <v>88</v>
      </c>
      <c r="AR142" s="138"/>
      <c r="AS142" s="139">
        <v>0</v>
      </c>
      <c r="AT142" s="140">
        <f>ROUND(SUM(AV142:AW142),2)</f>
        <v>0</v>
      </c>
      <c r="AU142" s="141">
        <f>'SO-24-04.1 - elektroinsta...'!P89</f>
        <v>0</v>
      </c>
      <c r="AV142" s="140">
        <f>'SO-24-04.1 - elektroinsta...'!J34</f>
        <v>0</v>
      </c>
      <c r="AW142" s="140">
        <f>'SO-24-04.1 - elektroinsta...'!J35</f>
        <v>0</v>
      </c>
      <c r="AX142" s="140">
        <f>'SO-24-04.1 - elektroinsta...'!J36</f>
        <v>0</v>
      </c>
      <c r="AY142" s="140">
        <f>'SO-24-04.1 - elektroinsta...'!J37</f>
        <v>0</v>
      </c>
      <c r="AZ142" s="140">
        <f>'SO-24-04.1 - elektroinsta...'!F34</f>
        <v>0</v>
      </c>
      <c r="BA142" s="140">
        <f>'SO-24-04.1 - elektroinsta...'!F35</f>
        <v>0</v>
      </c>
      <c r="BB142" s="140">
        <f>'SO-24-04.1 - elektroinsta...'!F36</f>
        <v>0</v>
      </c>
      <c r="BC142" s="140">
        <f>'SO-24-04.1 - elektroinsta...'!F37</f>
        <v>0</v>
      </c>
      <c r="BD142" s="142">
        <f>'SO-24-04.1 - elektroinsta...'!F38</f>
        <v>0</v>
      </c>
      <c r="BT142" s="143" t="s">
        <v>93</v>
      </c>
      <c r="BV142" s="143" t="s">
        <v>79</v>
      </c>
      <c r="BW142" s="143" t="s">
        <v>313</v>
      </c>
      <c r="BX142" s="143" t="s">
        <v>311</v>
      </c>
      <c r="CL142" s="143" t="s">
        <v>22</v>
      </c>
    </row>
    <row r="143" s="6" customFormat="1" ht="28.5" customHeight="1">
      <c r="A143" s="144" t="s">
        <v>90</v>
      </c>
      <c r="B143" s="132"/>
      <c r="C143" s="133"/>
      <c r="D143" s="133"/>
      <c r="E143" s="133"/>
      <c r="F143" s="134" t="s">
        <v>314</v>
      </c>
      <c r="G143" s="134"/>
      <c r="H143" s="134"/>
      <c r="I143" s="134"/>
      <c r="J143" s="134"/>
      <c r="K143" s="133"/>
      <c r="L143" s="134" t="s">
        <v>96</v>
      </c>
      <c r="M143" s="134"/>
      <c r="N143" s="134"/>
      <c r="O143" s="134"/>
      <c r="P143" s="134"/>
      <c r="Q143" s="134"/>
      <c r="R143" s="134"/>
      <c r="S143" s="134"/>
      <c r="T143" s="134"/>
      <c r="U143" s="134"/>
      <c r="V143" s="134"/>
      <c r="W143" s="134"/>
      <c r="X143" s="134"/>
      <c r="Y143" s="134"/>
      <c r="Z143" s="134"/>
      <c r="AA143" s="134"/>
      <c r="AB143" s="134"/>
      <c r="AC143" s="134"/>
      <c r="AD143" s="134"/>
      <c r="AE143" s="134"/>
      <c r="AF143" s="134"/>
      <c r="AG143" s="136">
        <f>'SO-24-04.2 - VRN'!J31</f>
        <v>0</v>
      </c>
      <c r="AH143" s="133"/>
      <c r="AI143" s="133"/>
      <c r="AJ143" s="133"/>
      <c r="AK143" s="133"/>
      <c r="AL143" s="133"/>
      <c r="AM143" s="133"/>
      <c r="AN143" s="136">
        <f>SUM(AG143,AT143)</f>
        <v>0</v>
      </c>
      <c r="AO143" s="133"/>
      <c r="AP143" s="133"/>
      <c r="AQ143" s="137" t="s">
        <v>88</v>
      </c>
      <c r="AR143" s="138"/>
      <c r="AS143" s="139">
        <v>0</v>
      </c>
      <c r="AT143" s="140">
        <f>ROUND(SUM(AV143:AW143),2)</f>
        <v>0</v>
      </c>
      <c r="AU143" s="141">
        <f>'SO-24-04.2 - VRN'!P90</f>
        <v>0</v>
      </c>
      <c r="AV143" s="140">
        <f>'SO-24-04.2 - VRN'!J34</f>
        <v>0</v>
      </c>
      <c r="AW143" s="140">
        <f>'SO-24-04.2 - VRN'!J35</f>
        <v>0</v>
      </c>
      <c r="AX143" s="140">
        <f>'SO-24-04.2 - VRN'!J36</f>
        <v>0</v>
      </c>
      <c r="AY143" s="140">
        <f>'SO-24-04.2 - VRN'!J37</f>
        <v>0</v>
      </c>
      <c r="AZ143" s="140">
        <f>'SO-24-04.2 - VRN'!F34</f>
        <v>0</v>
      </c>
      <c r="BA143" s="140">
        <f>'SO-24-04.2 - VRN'!F35</f>
        <v>0</v>
      </c>
      <c r="BB143" s="140">
        <f>'SO-24-04.2 - VRN'!F36</f>
        <v>0</v>
      </c>
      <c r="BC143" s="140">
        <f>'SO-24-04.2 - VRN'!F37</f>
        <v>0</v>
      </c>
      <c r="BD143" s="142">
        <f>'SO-24-04.2 - VRN'!F38</f>
        <v>0</v>
      </c>
      <c r="BT143" s="143" t="s">
        <v>93</v>
      </c>
      <c r="BV143" s="143" t="s">
        <v>79</v>
      </c>
      <c r="BW143" s="143" t="s">
        <v>315</v>
      </c>
      <c r="BX143" s="143" t="s">
        <v>311</v>
      </c>
      <c r="CL143" s="143" t="s">
        <v>22</v>
      </c>
    </row>
    <row r="144" s="6" customFormat="1" ht="16.5" customHeight="1">
      <c r="B144" s="132"/>
      <c r="C144" s="133"/>
      <c r="D144" s="133"/>
      <c r="E144" s="134" t="s">
        <v>316</v>
      </c>
      <c r="F144" s="134"/>
      <c r="G144" s="134"/>
      <c r="H144" s="134"/>
      <c r="I144" s="134"/>
      <c r="J144" s="133"/>
      <c r="K144" s="134" t="s">
        <v>110</v>
      </c>
      <c r="L144" s="134"/>
      <c r="M144" s="134"/>
      <c r="N144" s="134"/>
      <c r="O144" s="134"/>
      <c r="P144" s="134"/>
      <c r="Q144" s="134"/>
      <c r="R144" s="134"/>
      <c r="S144" s="134"/>
      <c r="T144" s="134"/>
      <c r="U144" s="134"/>
      <c r="V144" s="134"/>
      <c r="W144" s="134"/>
      <c r="X144" s="134"/>
      <c r="Y144" s="134"/>
      <c r="Z144" s="134"/>
      <c r="AA144" s="134"/>
      <c r="AB144" s="134"/>
      <c r="AC144" s="134"/>
      <c r="AD144" s="134"/>
      <c r="AE144" s="134"/>
      <c r="AF144" s="134"/>
      <c r="AG144" s="135">
        <f>ROUND(SUM(AG145:AG146),2)</f>
        <v>0</v>
      </c>
      <c r="AH144" s="133"/>
      <c r="AI144" s="133"/>
      <c r="AJ144" s="133"/>
      <c r="AK144" s="133"/>
      <c r="AL144" s="133"/>
      <c r="AM144" s="133"/>
      <c r="AN144" s="136">
        <f>SUM(AG144,AT144)</f>
        <v>0</v>
      </c>
      <c r="AO144" s="133"/>
      <c r="AP144" s="133"/>
      <c r="AQ144" s="137" t="s">
        <v>88</v>
      </c>
      <c r="AR144" s="138"/>
      <c r="AS144" s="139">
        <f>ROUND(SUM(AS145:AS146),2)</f>
        <v>0</v>
      </c>
      <c r="AT144" s="140">
        <f>ROUND(SUM(AV144:AW144),2)</f>
        <v>0</v>
      </c>
      <c r="AU144" s="141">
        <f>ROUND(SUM(AU145:AU146),5)</f>
        <v>0</v>
      </c>
      <c r="AV144" s="140">
        <f>ROUND(AZ144*L26,2)</f>
        <v>0</v>
      </c>
      <c r="AW144" s="140">
        <f>ROUND(BA144*L27,2)</f>
        <v>0</v>
      </c>
      <c r="AX144" s="140">
        <f>ROUND(BB144*L26,2)</f>
        <v>0</v>
      </c>
      <c r="AY144" s="140">
        <f>ROUND(BC144*L27,2)</f>
        <v>0</v>
      </c>
      <c r="AZ144" s="140">
        <f>ROUND(SUM(AZ145:AZ146),2)</f>
        <v>0</v>
      </c>
      <c r="BA144" s="140">
        <f>ROUND(SUM(BA145:BA146),2)</f>
        <v>0</v>
      </c>
      <c r="BB144" s="140">
        <f>ROUND(SUM(BB145:BB146),2)</f>
        <v>0</v>
      </c>
      <c r="BC144" s="140">
        <f>ROUND(SUM(BC145:BC146),2)</f>
        <v>0</v>
      </c>
      <c r="BD144" s="142">
        <f>ROUND(SUM(BD145:BD146),2)</f>
        <v>0</v>
      </c>
      <c r="BS144" s="143" t="s">
        <v>76</v>
      </c>
      <c r="BT144" s="143" t="s">
        <v>85</v>
      </c>
      <c r="BU144" s="143" t="s">
        <v>78</v>
      </c>
      <c r="BV144" s="143" t="s">
        <v>79</v>
      </c>
      <c r="BW144" s="143" t="s">
        <v>317</v>
      </c>
      <c r="BX144" s="143" t="s">
        <v>309</v>
      </c>
      <c r="CL144" s="143" t="s">
        <v>22</v>
      </c>
    </row>
    <row r="145" s="6" customFormat="1" ht="28.5" customHeight="1">
      <c r="A145" s="144" t="s">
        <v>90</v>
      </c>
      <c r="B145" s="132"/>
      <c r="C145" s="133"/>
      <c r="D145" s="133"/>
      <c r="E145" s="133"/>
      <c r="F145" s="134" t="s">
        <v>318</v>
      </c>
      <c r="G145" s="134"/>
      <c r="H145" s="134"/>
      <c r="I145" s="134"/>
      <c r="J145" s="134"/>
      <c r="K145" s="133"/>
      <c r="L145" s="134" t="s">
        <v>319</v>
      </c>
      <c r="M145" s="134"/>
      <c r="N145" s="134"/>
      <c r="O145" s="134"/>
      <c r="P145" s="134"/>
      <c r="Q145" s="134"/>
      <c r="R145" s="134"/>
      <c r="S145" s="134"/>
      <c r="T145" s="134"/>
      <c r="U145" s="134"/>
      <c r="V145" s="134"/>
      <c r="W145" s="134"/>
      <c r="X145" s="134"/>
      <c r="Y145" s="134"/>
      <c r="Z145" s="134"/>
      <c r="AA145" s="134"/>
      <c r="AB145" s="134"/>
      <c r="AC145" s="134"/>
      <c r="AD145" s="134"/>
      <c r="AE145" s="134"/>
      <c r="AF145" s="134"/>
      <c r="AG145" s="136">
        <f>'SO-24-05.1 - km 526,423 -...'!J31</f>
        <v>0</v>
      </c>
      <c r="AH145" s="133"/>
      <c r="AI145" s="133"/>
      <c r="AJ145" s="133"/>
      <c r="AK145" s="133"/>
      <c r="AL145" s="133"/>
      <c r="AM145" s="133"/>
      <c r="AN145" s="136">
        <f>SUM(AG145,AT145)</f>
        <v>0</v>
      </c>
      <c r="AO145" s="133"/>
      <c r="AP145" s="133"/>
      <c r="AQ145" s="137" t="s">
        <v>88</v>
      </c>
      <c r="AR145" s="138"/>
      <c r="AS145" s="139">
        <v>0</v>
      </c>
      <c r="AT145" s="140">
        <f>ROUND(SUM(AV145:AW145),2)</f>
        <v>0</v>
      </c>
      <c r="AU145" s="141">
        <f>'SO-24-05.1 - km 526,423 -...'!P97</f>
        <v>0</v>
      </c>
      <c r="AV145" s="140">
        <f>'SO-24-05.1 - km 526,423 -...'!J34</f>
        <v>0</v>
      </c>
      <c r="AW145" s="140">
        <f>'SO-24-05.1 - km 526,423 -...'!J35</f>
        <v>0</v>
      </c>
      <c r="AX145" s="140">
        <f>'SO-24-05.1 - km 526,423 -...'!J36</f>
        <v>0</v>
      </c>
      <c r="AY145" s="140">
        <f>'SO-24-05.1 - km 526,423 -...'!J37</f>
        <v>0</v>
      </c>
      <c r="AZ145" s="140">
        <f>'SO-24-05.1 - km 526,423 -...'!F34</f>
        <v>0</v>
      </c>
      <c r="BA145" s="140">
        <f>'SO-24-05.1 - km 526,423 -...'!F35</f>
        <v>0</v>
      </c>
      <c r="BB145" s="140">
        <f>'SO-24-05.1 - km 526,423 -...'!F36</f>
        <v>0</v>
      </c>
      <c r="BC145" s="140">
        <f>'SO-24-05.1 - km 526,423 -...'!F37</f>
        <v>0</v>
      </c>
      <c r="BD145" s="142">
        <f>'SO-24-05.1 - km 526,423 -...'!F38</f>
        <v>0</v>
      </c>
      <c r="BT145" s="143" t="s">
        <v>93</v>
      </c>
      <c r="BV145" s="143" t="s">
        <v>79</v>
      </c>
      <c r="BW145" s="143" t="s">
        <v>320</v>
      </c>
      <c r="BX145" s="143" t="s">
        <v>317</v>
      </c>
      <c r="CL145" s="143" t="s">
        <v>22</v>
      </c>
    </row>
    <row r="146" s="6" customFormat="1" ht="28.5" customHeight="1">
      <c r="A146" s="144" t="s">
        <v>90</v>
      </c>
      <c r="B146" s="132"/>
      <c r="C146" s="133"/>
      <c r="D146" s="133"/>
      <c r="E146" s="133"/>
      <c r="F146" s="134" t="s">
        <v>321</v>
      </c>
      <c r="G146" s="134"/>
      <c r="H146" s="134"/>
      <c r="I146" s="134"/>
      <c r="J146" s="134"/>
      <c r="K146" s="133"/>
      <c r="L146" s="134" t="s">
        <v>322</v>
      </c>
      <c r="M146" s="134"/>
      <c r="N146" s="134"/>
      <c r="O146" s="134"/>
      <c r="P146" s="134"/>
      <c r="Q146" s="134"/>
      <c r="R146" s="134"/>
      <c r="S146" s="134"/>
      <c r="T146" s="134"/>
      <c r="U146" s="134"/>
      <c r="V146" s="134"/>
      <c r="W146" s="134"/>
      <c r="X146" s="134"/>
      <c r="Y146" s="134"/>
      <c r="Z146" s="134"/>
      <c r="AA146" s="134"/>
      <c r="AB146" s="134"/>
      <c r="AC146" s="134"/>
      <c r="AD146" s="134"/>
      <c r="AE146" s="134"/>
      <c r="AF146" s="134"/>
      <c r="AG146" s="136">
        <f>'SO-24-05.2 - VRN - Podcho...'!J31</f>
        <v>0</v>
      </c>
      <c r="AH146" s="133"/>
      <c r="AI146" s="133"/>
      <c r="AJ146" s="133"/>
      <c r="AK146" s="133"/>
      <c r="AL146" s="133"/>
      <c r="AM146" s="133"/>
      <c r="AN146" s="136">
        <f>SUM(AG146,AT146)</f>
        <v>0</v>
      </c>
      <c r="AO146" s="133"/>
      <c r="AP146" s="133"/>
      <c r="AQ146" s="137" t="s">
        <v>88</v>
      </c>
      <c r="AR146" s="138"/>
      <c r="AS146" s="139">
        <v>0</v>
      </c>
      <c r="AT146" s="140">
        <f>ROUND(SUM(AV146:AW146),2)</f>
        <v>0</v>
      </c>
      <c r="AU146" s="141">
        <f>'SO-24-05.2 - VRN - Podcho...'!P90</f>
        <v>0</v>
      </c>
      <c r="AV146" s="140">
        <f>'SO-24-05.2 - VRN - Podcho...'!J34</f>
        <v>0</v>
      </c>
      <c r="AW146" s="140">
        <f>'SO-24-05.2 - VRN - Podcho...'!J35</f>
        <v>0</v>
      </c>
      <c r="AX146" s="140">
        <f>'SO-24-05.2 - VRN - Podcho...'!J36</f>
        <v>0</v>
      </c>
      <c r="AY146" s="140">
        <f>'SO-24-05.2 - VRN - Podcho...'!J37</f>
        <v>0</v>
      </c>
      <c r="AZ146" s="140">
        <f>'SO-24-05.2 - VRN - Podcho...'!F34</f>
        <v>0</v>
      </c>
      <c r="BA146" s="140">
        <f>'SO-24-05.2 - VRN - Podcho...'!F35</f>
        <v>0</v>
      </c>
      <c r="BB146" s="140">
        <f>'SO-24-05.2 - VRN - Podcho...'!F36</f>
        <v>0</v>
      </c>
      <c r="BC146" s="140">
        <f>'SO-24-05.2 - VRN - Podcho...'!F37</f>
        <v>0</v>
      </c>
      <c r="BD146" s="142">
        <f>'SO-24-05.2 - VRN - Podcho...'!F38</f>
        <v>0</v>
      </c>
      <c r="BT146" s="143" t="s">
        <v>93</v>
      </c>
      <c r="BV146" s="143" t="s">
        <v>79</v>
      </c>
      <c r="BW146" s="143" t="s">
        <v>323</v>
      </c>
      <c r="BX146" s="143" t="s">
        <v>317</v>
      </c>
      <c r="CL146" s="143" t="s">
        <v>22</v>
      </c>
    </row>
    <row r="147" s="5" customFormat="1" ht="16.5" customHeight="1">
      <c r="B147" s="119"/>
      <c r="C147" s="120"/>
      <c r="D147" s="121" t="s">
        <v>324</v>
      </c>
      <c r="E147" s="121"/>
      <c r="F147" s="121"/>
      <c r="G147" s="121"/>
      <c r="H147" s="121"/>
      <c r="I147" s="122"/>
      <c r="J147" s="121" t="s">
        <v>325</v>
      </c>
      <c r="K147" s="121"/>
      <c r="L147" s="121"/>
      <c r="M147" s="121"/>
      <c r="N147" s="121"/>
      <c r="O147" s="121"/>
      <c r="P147" s="121"/>
      <c r="Q147" s="121"/>
      <c r="R147" s="121"/>
      <c r="S147" s="121"/>
      <c r="T147" s="121"/>
      <c r="U147" s="121"/>
      <c r="V147" s="121"/>
      <c r="W147" s="121"/>
      <c r="X147" s="121"/>
      <c r="Y147" s="121"/>
      <c r="Z147" s="121"/>
      <c r="AA147" s="121"/>
      <c r="AB147" s="121"/>
      <c r="AC147" s="121"/>
      <c r="AD147" s="121"/>
      <c r="AE147" s="121"/>
      <c r="AF147" s="121"/>
      <c r="AG147" s="123">
        <f>ROUND(AG148,2)</f>
        <v>0</v>
      </c>
      <c r="AH147" s="122"/>
      <c r="AI147" s="122"/>
      <c r="AJ147" s="122"/>
      <c r="AK147" s="122"/>
      <c r="AL147" s="122"/>
      <c r="AM147" s="122"/>
      <c r="AN147" s="124">
        <f>SUM(AG147,AT147)</f>
        <v>0</v>
      </c>
      <c r="AO147" s="122"/>
      <c r="AP147" s="122"/>
      <c r="AQ147" s="125" t="s">
        <v>83</v>
      </c>
      <c r="AR147" s="126"/>
      <c r="AS147" s="127">
        <f>ROUND(AS148,2)</f>
        <v>0</v>
      </c>
      <c r="AT147" s="128">
        <f>ROUND(SUM(AV147:AW147),2)</f>
        <v>0</v>
      </c>
      <c r="AU147" s="129">
        <f>ROUND(AU148,5)</f>
        <v>0</v>
      </c>
      <c r="AV147" s="128">
        <f>ROUND(AZ147*L26,2)</f>
        <v>0</v>
      </c>
      <c r="AW147" s="128">
        <f>ROUND(BA147*L27,2)</f>
        <v>0</v>
      </c>
      <c r="AX147" s="128">
        <f>ROUND(BB147*L26,2)</f>
        <v>0</v>
      </c>
      <c r="AY147" s="128">
        <f>ROUND(BC147*L27,2)</f>
        <v>0</v>
      </c>
      <c r="AZ147" s="128">
        <f>ROUND(AZ148,2)</f>
        <v>0</v>
      </c>
      <c r="BA147" s="128">
        <f>ROUND(BA148,2)</f>
        <v>0</v>
      </c>
      <c r="BB147" s="128">
        <f>ROUND(BB148,2)</f>
        <v>0</v>
      </c>
      <c r="BC147" s="128">
        <f>ROUND(BC148,2)</f>
        <v>0</v>
      </c>
      <c r="BD147" s="130">
        <f>ROUND(BD148,2)</f>
        <v>0</v>
      </c>
      <c r="BS147" s="131" t="s">
        <v>76</v>
      </c>
      <c r="BT147" s="131" t="s">
        <v>24</v>
      </c>
      <c r="BU147" s="131" t="s">
        <v>78</v>
      </c>
      <c r="BV147" s="131" t="s">
        <v>79</v>
      </c>
      <c r="BW147" s="131" t="s">
        <v>326</v>
      </c>
      <c r="BX147" s="131" t="s">
        <v>7</v>
      </c>
      <c r="CL147" s="131" t="s">
        <v>22</v>
      </c>
      <c r="CM147" s="131" t="s">
        <v>85</v>
      </c>
    </row>
    <row r="148" s="6" customFormat="1" ht="16.5" customHeight="1">
      <c r="B148" s="132"/>
      <c r="C148" s="133"/>
      <c r="D148" s="133"/>
      <c r="E148" s="134" t="s">
        <v>327</v>
      </c>
      <c r="F148" s="134"/>
      <c r="G148" s="134"/>
      <c r="H148" s="134"/>
      <c r="I148" s="134"/>
      <c r="J148" s="133"/>
      <c r="K148" s="134" t="s">
        <v>102</v>
      </c>
      <c r="L148" s="134"/>
      <c r="M148" s="134"/>
      <c r="N148" s="134"/>
      <c r="O148" s="134"/>
      <c r="P148" s="134"/>
      <c r="Q148" s="134"/>
      <c r="R148" s="134"/>
      <c r="S148" s="134"/>
      <c r="T148" s="134"/>
      <c r="U148" s="134"/>
      <c r="V148" s="134"/>
      <c r="W148" s="134"/>
      <c r="X148" s="134"/>
      <c r="Y148" s="134"/>
      <c r="Z148" s="134"/>
      <c r="AA148" s="134"/>
      <c r="AB148" s="134"/>
      <c r="AC148" s="134"/>
      <c r="AD148" s="134"/>
      <c r="AE148" s="134"/>
      <c r="AF148" s="134"/>
      <c r="AG148" s="135">
        <f>ROUND(SUM(AG149:AG150),2)</f>
        <v>0</v>
      </c>
      <c r="AH148" s="133"/>
      <c r="AI148" s="133"/>
      <c r="AJ148" s="133"/>
      <c r="AK148" s="133"/>
      <c r="AL148" s="133"/>
      <c r="AM148" s="133"/>
      <c r="AN148" s="136">
        <f>SUM(AG148,AT148)</f>
        <v>0</v>
      </c>
      <c r="AO148" s="133"/>
      <c r="AP148" s="133"/>
      <c r="AQ148" s="137" t="s">
        <v>88</v>
      </c>
      <c r="AR148" s="138"/>
      <c r="AS148" s="139">
        <f>ROUND(SUM(AS149:AS150),2)</f>
        <v>0</v>
      </c>
      <c r="AT148" s="140">
        <f>ROUND(SUM(AV148:AW148),2)</f>
        <v>0</v>
      </c>
      <c r="AU148" s="141">
        <f>ROUND(SUM(AU149:AU150),5)</f>
        <v>0</v>
      </c>
      <c r="AV148" s="140">
        <f>ROUND(AZ148*L26,2)</f>
        <v>0</v>
      </c>
      <c r="AW148" s="140">
        <f>ROUND(BA148*L27,2)</f>
        <v>0</v>
      </c>
      <c r="AX148" s="140">
        <f>ROUND(BB148*L26,2)</f>
        <v>0</v>
      </c>
      <c r="AY148" s="140">
        <f>ROUND(BC148*L27,2)</f>
        <v>0</v>
      </c>
      <c r="AZ148" s="140">
        <f>ROUND(SUM(AZ149:AZ150),2)</f>
        <v>0</v>
      </c>
      <c r="BA148" s="140">
        <f>ROUND(SUM(BA149:BA150),2)</f>
        <v>0</v>
      </c>
      <c r="BB148" s="140">
        <f>ROUND(SUM(BB149:BB150),2)</f>
        <v>0</v>
      </c>
      <c r="BC148" s="140">
        <f>ROUND(SUM(BC149:BC150),2)</f>
        <v>0</v>
      </c>
      <c r="BD148" s="142">
        <f>ROUND(SUM(BD149:BD150),2)</f>
        <v>0</v>
      </c>
      <c r="BS148" s="143" t="s">
        <v>76</v>
      </c>
      <c r="BT148" s="143" t="s">
        <v>85</v>
      </c>
      <c r="BU148" s="143" t="s">
        <v>78</v>
      </c>
      <c r="BV148" s="143" t="s">
        <v>79</v>
      </c>
      <c r="BW148" s="143" t="s">
        <v>328</v>
      </c>
      <c r="BX148" s="143" t="s">
        <v>326</v>
      </c>
      <c r="CL148" s="143" t="s">
        <v>22</v>
      </c>
    </row>
    <row r="149" s="6" customFormat="1" ht="28.5" customHeight="1">
      <c r="A149" s="144" t="s">
        <v>90</v>
      </c>
      <c r="B149" s="132"/>
      <c r="C149" s="133"/>
      <c r="D149" s="133"/>
      <c r="E149" s="133"/>
      <c r="F149" s="134" t="s">
        <v>329</v>
      </c>
      <c r="G149" s="134"/>
      <c r="H149" s="134"/>
      <c r="I149" s="134"/>
      <c r="J149" s="134"/>
      <c r="K149" s="133"/>
      <c r="L149" s="134" t="s">
        <v>105</v>
      </c>
      <c r="M149" s="134"/>
      <c r="N149" s="134"/>
      <c r="O149" s="134"/>
      <c r="P149" s="134"/>
      <c r="Q149" s="134"/>
      <c r="R149" s="134"/>
      <c r="S149" s="134"/>
      <c r="T149" s="134"/>
      <c r="U149" s="134"/>
      <c r="V149" s="134"/>
      <c r="W149" s="134"/>
      <c r="X149" s="134"/>
      <c r="Y149" s="134"/>
      <c r="Z149" s="134"/>
      <c r="AA149" s="134"/>
      <c r="AB149" s="134"/>
      <c r="AC149" s="134"/>
      <c r="AD149" s="134"/>
      <c r="AE149" s="134"/>
      <c r="AF149" s="134"/>
      <c r="AG149" s="136">
        <f>'SO-25-04.1 - elektroinsta...'!J31</f>
        <v>0</v>
      </c>
      <c r="AH149" s="133"/>
      <c r="AI149" s="133"/>
      <c r="AJ149" s="133"/>
      <c r="AK149" s="133"/>
      <c r="AL149" s="133"/>
      <c r="AM149" s="133"/>
      <c r="AN149" s="136">
        <f>SUM(AG149,AT149)</f>
        <v>0</v>
      </c>
      <c r="AO149" s="133"/>
      <c r="AP149" s="133"/>
      <c r="AQ149" s="137" t="s">
        <v>88</v>
      </c>
      <c r="AR149" s="138"/>
      <c r="AS149" s="139">
        <v>0</v>
      </c>
      <c r="AT149" s="140">
        <f>ROUND(SUM(AV149:AW149),2)</f>
        <v>0</v>
      </c>
      <c r="AU149" s="141">
        <f>'SO-25-04.1 - elektroinsta...'!P89</f>
        <v>0</v>
      </c>
      <c r="AV149" s="140">
        <f>'SO-25-04.1 - elektroinsta...'!J34</f>
        <v>0</v>
      </c>
      <c r="AW149" s="140">
        <f>'SO-25-04.1 - elektroinsta...'!J35</f>
        <v>0</v>
      </c>
      <c r="AX149" s="140">
        <f>'SO-25-04.1 - elektroinsta...'!J36</f>
        <v>0</v>
      </c>
      <c r="AY149" s="140">
        <f>'SO-25-04.1 - elektroinsta...'!J37</f>
        <v>0</v>
      </c>
      <c r="AZ149" s="140">
        <f>'SO-25-04.1 - elektroinsta...'!F34</f>
        <v>0</v>
      </c>
      <c r="BA149" s="140">
        <f>'SO-25-04.1 - elektroinsta...'!F35</f>
        <v>0</v>
      </c>
      <c r="BB149" s="140">
        <f>'SO-25-04.1 - elektroinsta...'!F36</f>
        <v>0</v>
      </c>
      <c r="BC149" s="140">
        <f>'SO-25-04.1 - elektroinsta...'!F37</f>
        <v>0</v>
      </c>
      <c r="BD149" s="142">
        <f>'SO-25-04.1 - elektroinsta...'!F38</f>
        <v>0</v>
      </c>
      <c r="BT149" s="143" t="s">
        <v>93</v>
      </c>
      <c r="BV149" s="143" t="s">
        <v>79</v>
      </c>
      <c r="BW149" s="143" t="s">
        <v>330</v>
      </c>
      <c r="BX149" s="143" t="s">
        <v>328</v>
      </c>
      <c r="CL149" s="143" t="s">
        <v>22</v>
      </c>
    </row>
    <row r="150" s="6" customFormat="1" ht="28.5" customHeight="1">
      <c r="A150" s="144" t="s">
        <v>90</v>
      </c>
      <c r="B150" s="132"/>
      <c r="C150" s="133"/>
      <c r="D150" s="133"/>
      <c r="E150" s="133"/>
      <c r="F150" s="134" t="s">
        <v>331</v>
      </c>
      <c r="G150" s="134"/>
      <c r="H150" s="134"/>
      <c r="I150" s="134"/>
      <c r="J150" s="134"/>
      <c r="K150" s="133"/>
      <c r="L150" s="134" t="s">
        <v>96</v>
      </c>
      <c r="M150" s="134"/>
      <c r="N150" s="134"/>
      <c r="O150" s="134"/>
      <c r="P150" s="134"/>
      <c r="Q150" s="134"/>
      <c r="R150" s="134"/>
      <c r="S150" s="134"/>
      <c r="T150" s="134"/>
      <c r="U150" s="134"/>
      <c r="V150" s="134"/>
      <c r="W150" s="134"/>
      <c r="X150" s="134"/>
      <c r="Y150" s="134"/>
      <c r="Z150" s="134"/>
      <c r="AA150" s="134"/>
      <c r="AB150" s="134"/>
      <c r="AC150" s="134"/>
      <c r="AD150" s="134"/>
      <c r="AE150" s="134"/>
      <c r="AF150" s="134"/>
      <c r="AG150" s="136">
        <f>'SO-25-04.2 - VRN'!J31</f>
        <v>0</v>
      </c>
      <c r="AH150" s="133"/>
      <c r="AI150" s="133"/>
      <c r="AJ150" s="133"/>
      <c r="AK150" s="133"/>
      <c r="AL150" s="133"/>
      <c r="AM150" s="133"/>
      <c r="AN150" s="136">
        <f>SUM(AG150,AT150)</f>
        <v>0</v>
      </c>
      <c r="AO150" s="133"/>
      <c r="AP150" s="133"/>
      <c r="AQ150" s="137" t="s">
        <v>88</v>
      </c>
      <c r="AR150" s="138"/>
      <c r="AS150" s="139">
        <v>0</v>
      </c>
      <c r="AT150" s="140">
        <f>ROUND(SUM(AV150:AW150),2)</f>
        <v>0</v>
      </c>
      <c r="AU150" s="141">
        <f>'SO-25-04.2 - VRN'!P90</f>
        <v>0</v>
      </c>
      <c r="AV150" s="140">
        <f>'SO-25-04.2 - VRN'!J34</f>
        <v>0</v>
      </c>
      <c r="AW150" s="140">
        <f>'SO-25-04.2 - VRN'!J35</f>
        <v>0</v>
      </c>
      <c r="AX150" s="140">
        <f>'SO-25-04.2 - VRN'!J36</f>
        <v>0</v>
      </c>
      <c r="AY150" s="140">
        <f>'SO-25-04.2 - VRN'!J37</f>
        <v>0</v>
      </c>
      <c r="AZ150" s="140">
        <f>'SO-25-04.2 - VRN'!F34</f>
        <v>0</v>
      </c>
      <c r="BA150" s="140">
        <f>'SO-25-04.2 - VRN'!F35</f>
        <v>0</v>
      </c>
      <c r="BB150" s="140">
        <f>'SO-25-04.2 - VRN'!F36</f>
        <v>0</v>
      </c>
      <c r="BC150" s="140">
        <f>'SO-25-04.2 - VRN'!F37</f>
        <v>0</v>
      </c>
      <c r="BD150" s="142">
        <f>'SO-25-04.2 - VRN'!F38</f>
        <v>0</v>
      </c>
      <c r="BT150" s="143" t="s">
        <v>93</v>
      </c>
      <c r="BV150" s="143" t="s">
        <v>79</v>
      </c>
      <c r="BW150" s="143" t="s">
        <v>332</v>
      </c>
      <c r="BX150" s="143" t="s">
        <v>328</v>
      </c>
      <c r="CL150" s="143" t="s">
        <v>22</v>
      </c>
    </row>
    <row r="151" s="5" customFormat="1" ht="16.5" customHeight="1">
      <c r="B151" s="119"/>
      <c r="C151" s="120"/>
      <c r="D151" s="121" t="s">
        <v>333</v>
      </c>
      <c r="E151" s="121"/>
      <c r="F151" s="121"/>
      <c r="G151" s="121"/>
      <c r="H151" s="121"/>
      <c r="I151" s="122"/>
      <c r="J151" s="121" t="s">
        <v>334</v>
      </c>
      <c r="K151" s="121"/>
      <c r="L151" s="121"/>
      <c r="M151" s="121"/>
      <c r="N151" s="121"/>
      <c r="O151" s="121"/>
      <c r="P151" s="121"/>
      <c r="Q151" s="121"/>
      <c r="R151" s="121"/>
      <c r="S151" s="121"/>
      <c r="T151" s="121"/>
      <c r="U151" s="121"/>
      <c r="V151" s="121"/>
      <c r="W151" s="121"/>
      <c r="X151" s="121"/>
      <c r="Y151" s="121"/>
      <c r="Z151" s="121"/>
      <c r="AA151" s="121"/>
      <c r="AB151" s="121"/>
      <c r="AC151" s="121"/>
      <c r="AD151" s="121"/>
      <c r="AE151" s="121"/>
      <c r="AF151" s="121"/>
      <c r="AG151" s="123">
        <f>ROUND(AG152+AG155,2)</f>
        <v>0</v>
      </c>
      <c r="AH151" s="122"/>
      <c r="AI151" s="122"/>
      <c r="AJ151" s="122"/>
      <c r="AK151" s="122"/>
      <c r="AL151" s="122"/>
      <c r="AM151" s="122"/>
      <c r="AN151" s="124">
        <f>SUM(AG151,AT151)</f>
        <v>0</v>
      </c>
      <c r="AO151" s="122"/>
      <c r="AP151" s="122"/>
      <c r="AQ151" s="125" t="s">
        <v>83</v>
      </c>
      <c r="AR151" s="126"/>
      <c r="AS151" s="127">
        <f>ROUND(AS152+AS155,2)</f>
        <v>0</v>
      </c>
      <c r="AT151" s="128">
        <f>ROUND(SUM(AV151:AW151),2)</f>
        <v>0</v>
      </c>
      <c r="AU151" s="129">
        <f>ROUND(AU152+AU155,5)</f>
        <v>0</v>
      </c>
      <c r="AV151" s="128">
        <f>ROUND(AZ151*L26,2)</f>
        <v>0</v>
      </c>
      <c r="AW151" s="128">
        <f>ROUND(BA151*L27,2)</f>
        <v>0</v>
      </c>
      <c r="AX151" s="128">
        <f>ROUND(BB151*L26,2)</f>
        <v>0</v>
      </c>
      <c r="AY151" s="128">
        <f>ROUND(BC151*L27,2)</f>
        <v>0</v>
      </c>
      <c r="AZ151" s="128">
        <f>ROUND(AZ152+AZ155,2)</f>
        <v>0</v>
      </c>
      <c r="BA151" s="128">
        <f>ROUND(BA152+BA155,2)</f>
        <v>0</v>
      </c>
      <c r="BB151" s="128">
        <f>ROUND(BB152+BB155,2)</f>
        <v>0</v>
      </c>
      <c r="BC151" s="128">
        <f>ROUND(BC152+BC155,2)</f>
        <v>0</v>
      </c>
      <c r="BD151" s="130">
        <f>ROUND(BD152+BD155,2)</f>
        <v>0</v>
      </c>
      <c r="BS151" s="131" t="s">
        <v>76</v>
      </c>
      <c r="BT151" s="131" t="s">
        <v>24</v>
      </c>
      <c r="BU151" s="131" t="s">
        <v>78</v>
      </c>
      <c r="BV151" s="131" t="s">
        <v>79</v>
      </c>
      <c r="BW151" s="131" t="s">
        <v>335</v>
      </c>
      <c r="BX151" s="131" t="s">
        <v>7</v>
      </c>
      <c r="CL151" s="131" t="s">
        <v>22</v>
      </c>
      <c r="CM151" s="131" t="s">
        <v>85</v>
      </c>
    </row>
    <row r="152" s="6" customFormat="1" ht="16.5" customHeight="1">
      <c r="B152" s="132"/>
      <c r="C152" s="133"/>
      <c r="D152" s="133"/>
      <c r="E152" s="134" t="s">
        <v>336</v>
      </c>
      <c r="F152" s="134"/>
      <c r="G152" s="134"/>
      <c r="H152" s="134"/>
      <c r="I152" s="134"/>
      <c r="J152" s="133"/>
      <c r="K152" s="134" t="s">
        <v>102</v>
      </c>
      <c r="L152" s="134"/>
      <c r="M152" s="134"/>
      <c r="N152" s="134"/>
      <c r="O152" s="134"/>
      <c r="P152" s="134"/>
      <c r="Q152" s="134"/>
      <c r="R152" s="134"/>
      <c r="S152" s="134"/>
      <c r="T152" s="134"/>
      <c r="U152" s="134"/>
      <c r="V152" s="134"/>
      <c r="W152" s="134"/>
      <c r="X152" s="134"/>
      <c r="Y152" s="134"/>
      <c r="Z152" s="134"/>
      <c r="AA152" s="134"/>
      <c r="AB152" s="134"/>
      <c r="AC152" s="134"/>
      <c r="AD152" s="134"/>
      <c r="AE152" s="134"/>
      <c r="AF152" s="134"/>
      <c r="AG152" s="135">
        <f>ROUND(SUM(AG153:AG154),2)</f>
        <v>0</v>
      </c>
      <c r="AH152" s="133"/>
      <c r="AI152" s="133"/>
      <c r="AJ152" s="133"/>
      <c r="AK152" s="133"/>
      <c r="AL152" s="133"/>
      <c r="AM152" s="133"/>
      <c r="AN152" s="136">
        <f>SUM(AG152,AT152)</f>
        <v>0</v>
      </c>
      <c r="AO152" s="133"/>
      <c r="AP152" s="133"/>
      <c r="AQ152" s="137" t="s">
        <v>88</v>
      </c>
      <c r="AR152" s="138"/>
      <c r="AS152" s="139">
        <f>ROUND(SUM(AS153:AS154),2)</f>
        <v>0</v>
      </c>
      <c r="AT152" s="140">
        <f>ROUND(SUM(AV152:AW152),2)</f>
        <v>0</v>
      </c>
      <c r="AU152" s="141">
        <f>ROUND(SUM(AU153:AU154),5)</f>
        <v>0</v>
      </c>
      <c r="AV152" s="140">
        <f>ROUND(AZ152*L26,2)</f>
        <v>0</v>
      </c>
      <c r="AW152" s="140">
        <f>ROUND(BA152*L27,2)</f>
        <v>0</v>
      </c>
      <c r="AX152" s="140">
        <f>ROUND(BB152*L26,2)</f>
        <v>0</v>
      </c>
      <c r="AY152" s="140">
        <f>ROUND(BC152*L27,2)</f>
        <v>0</v>
      </c>
      <c r="AZ152" s="140">
        <f>ROUND(SUM(AZ153:AZ154),2)</f>
        <v>0</v>
      </c>
      <c r="BA152" s="140">
        <f>ROUND(SUM(BA153:BA154),2)</f>
        <v>0</v>
      </c>
      <c r="BB152" s="140">
        <f>ROUND(SUM(BB153:BB154),2)</f>
        <v>0</v>
      </c>
      <c r="BC152" s="140">
        <f>ROUND(SUM(BC153:BC154),2)</f>
        <v>0</v>
      </c>
      <c r="BD152" s="142">
        <f>ROUND(SUM(BD153:BD154),2)</f>
        <v>0</v>
      </c>
      <c r="BS152" s="143" t="s">
        <v>76</v>
      </c>
      <c r="BT152" s="143" t="s">
        <v>85</v>
      </c>
      <c r="BU152" s="143" t="s">
        <v>78</v>
      </c>
      <c r="BV152" s="143" t="s">
        <v>79</v>
      </c>
      <c r="BW152" s="143" t="s">
        <v>337</v>
      </c>
      <c r="BX152" s="143" t="s">
        <v>335</v>
      </c>
      <c r="CL152" s="143" t="s">
        <v>22</v>
      </c>
    </row>
    <row r="153" s="6" customFormat="1" ht="28.5" customHeight="1">
      <c r="A153" s="144" t="s">
        <v>90</v>
      </c>
      <c r="B153" s="132"/>
      <c r="C153" s="133"/>
      <c r="D153" s="133"/>
      <c r="E153" s="133"/>
      <c r="F153" s="134" t="s">
        <v>338</v>
      </c>
      <c r="G153" s="134"/>
      <c r="H153" s="134"/>
      <c r="I153" s="134"/>
      <c r="J153" s="134"/>
      <c r="K153" s="133"/>
      <c r="L153" s="134" t="s">
        <v>105</v>
      </c>
      <c r="M153" s="134"/>
      <c r="N153" s="134"/>
      <c r="O153" s="134"/>
      <c r="P153" s="134"/>
      <c r="Q153" s="134"/>
      <c r="R153" s="134"/>
      <c r="S153" s="134"/>
      <c r="T153" s="134"/>
      <c r="U153" s="134"/>
      <c r="V153" s="134"/>
      <c r="W153" s="134"/>
      <c r="X153" s="134"/>
      <c r="Y153" s="134"/>
      <c r="Z153" s="134"/>
      <c r="AA153" s="134"/>
      <c r="AB153" s="134"/>
      <c r="AC153" s="134"/>
      <c r="AD153" s="134"/>
      <c r="AE153" s="134"/>
      <c r="AF153" s="134"/>
      <c r="AG153" s="136">
        <f>'SO-26-04.1 - elektroinsta...'!J31</f>
        <v>0</v>
      </c>
      <c r="AH153" s="133"/>
      <c r="AI153" s="133"/>
      <c r="AJ153" s="133"/>
      <c r="AK153" s="133"/>
      <c r="AL153" s="133"/>
      <c r="AM153" s="133"/>
      <c r="AN153" s="136">
        <f>SUM(AG153,AT153)</f>
        <v>0</v>
      </c>
      <c r="AO153" s="133"/>
      <c r="AP153" s="133"/>
      <c r="AQ153" s="137" t="s">
        <v>88</v>
      </c>
      <c r="AR153" s="138"/>
      <c r="AS153" s="139">
        <v>0</v>
      </c>
      <c r="AT153" s="140">
        <f>ROUND(SUM(AV153:AW153),2)</f>
        <v>0</v>
      </c>
      <c r="AU153" s="141">
        <f>'SO-26-04.1 - elektroinsta...'!P89</f>
        <v>0</v>
      </c>
      <c r="AV153" s="140">
        <f>'SO-26-04.1 - elektroinsta...'!J34</f>
        <v>0</v>
      </c>
      <c r="AW153" s="140">
        <f>'SO-26-04.1 - elektroinsta...'!J35</f>
        <v>0</v>
      </c>
      <c r="AX153" s="140">
        <f>'SO-26-04.1 - elektroinsta...'!J36</f>
        <v>0</v>
      </c>
      <c r="AY153" s="140">
        <f>'SO-26-04.1 - elektroinsta...'!J37</f>
        <v>0</v>
      </c>
      <c r="AZ153" s="140">
        <f>'SO-26-04.1 - elektroinsta...'!F34</f>
        <v>0</v>
      </c>
      <c r="BA153" s="140">
        <f>'SO-26-04.1 - elektroinsta...'!F35</f>
        <v>0</v>
      </c>
      <c r="BB153" s="140">
        <f>'SO-26-04.1 - elektroinsta...'!F36</f>
        <v>0</v>
      </c>
      <c r="BC153" s="140">
        <f>'SO-26-04.1 - elektroinsta...'!F37</f>
        <v>0</v>
      </c>
      <c r="BD153" s="142">
        <f>'SO-26-04.1 - elektroinsta...'!F38</f>
        <v>0</v>
      </c>
      <c r="BT153" s="143" t="s">
        <v>93</v>
      </c>
      <c r="BV153" s="143" t="s">
        <v>79</v>
      </c>
      <c r="BW153" s="143" t="s">
        <v>339</v>
      </c>
      <c r="BX153" s="143" t="s">
        <v>337</v>
      </c>
      <c r="CL153" s="143" t="s">
        <v>22</v>
      </c>
    </row>
    <row r="154" s="6" customFormat="1" ht="28.5" customHeight="1">
      <c r="A154" s="144" t="s">
        <v>90</v>
      </c>
      <c r="B154" s="132"/>
      <c r="C154" s="133"/>
      <c r="D154" s="133"/>
      <c r="E154" s="133"/>
      <c r="F154" s="134" t="s">
        <v>340</v>
      </c>
      <c r="G154" s="134"/>
      <c r="H154" s="134"/>
      <c r="I154" s="134"/>
      <c r="J154" s="134"/>
      <c r="K154" s="133"/>
      <c r="L154" s="134" t="s">
        <v>96</v>
      </c>
      <c r="M154" s="134"/>
      <c r="N154" s="134"/>
      <c r="O154" s="134"/>
      <c r="P154" s="134"/>
      <c r="Q154" s="134"/>
      <c r="R154" s="134"/>
      <c r="S154" s="134"/>
      <c r="T154" s="134"/>
      <c r="U154" s="134"/>
      <c r="V154" s="134"/>
      <c r="W154" s="134"/>
      <c r="X154" s="134"/>
      <c r="Y154" s="134"/>
      <c r="Z154" s="134"/>
      <c r="AA154" s="134"/>
      <c r="AB154" s="134"/>
      <c r="AC154" s="134"/>
      <c r="AD154" s="134"/>
      <c r="AE154" s="134"/>
      <c r="AF154" s="134"/>
      <c r="AG154" s="136">
        <f>'SO-26-04.2 - VRN'!J31</f>
        <v>0</v>
      </c>
      <c r="AH154" s="133"/>
      <c r="AI154" s="133"/>
      <c r="AJ154" s="133"/>
      <c r="AK154" s="133"/>
      <c r="AL154" s="133"/>
      <c r="AM154" s="133"/>
      <c r="AN154" s="136">
        <f>SUM(AG154,AT154)</f>
        <v>0</v>
      </c>
      <c r="AO154" s="133"/>
      <c r="AP154" s="133"/>
      <c r="AQ154" s="137" t="s">
        <v>88</v>
      </c>
      <c r="AR154" s="138"/>
      <c r="AS154" s="139">
        <v>0</v>
      </c>
      <c r="AT154" s="140">
        <f>ROUND(SUM(AV154:AW154),2)</f>
        <v>0</v>
      </c>
      <c r="AU154" s="141">
        <f>'SO-26-04.2 - VRN'!P90</f>
        <v>0</v>
      </c>
      <c r="AV154" s="140">
        <f>'SO-26-04.2 - VRN'!J34</f>
        <v>0</v>
      </c>
      <c r="AW154" s="140">
        <f>'SO-26-04.2 - VRN'!J35</f>
        <v>0</v>
      </c>
      <c r="AX154" s="140">
        <f>'SO-26-04.2 - VRN'!J36</f>
        <v>0</v>
      </c>
      <c r="AY154" s="140">
        <f>'SO-26-04.2 - VRN'!J37</f>
        <v>0</v>
      </c>
      <c r="AZ154" s="140">
        <f>'SO-26-04.2 - VRN'!F34</f>
        <v>0</v>
      </c>
      <c r="BA154" s="140">
        <f>'SO-26-04.2 - VRN'!F35</f>
        <v>0</v>
      </c>
      <c r="BB154" s="140">
        <f>'SO-26-04.2 - VRN'!F36</f>
        <v>0</v>
      </c>
      <c r="BC154" s="140">
        <f>'SO-26-04.2 - VRN'!F37</f>
        <v>0</v>
      </c>
      <c r="BD154" s="142">
        <f>'SO-26-04.2 - VRN'!F38</f>
        <v>0</v>
      </c>
      <c r="BT154" s="143" t="s">
        <v>93</v>
      </c>
      <c r="BV154" s="143" t="s">
        <v>79</v>
      </c>
      <c r="BW154" s="143" t="s">
        <v>341</v>
      </c>
      <c r="BX154" s="143" t="s">
        <v>337</v>
      </c>
      <c r="CL154" s="143" t="s">
        <v>22</v>
      </c>
    </row>
    <row r="155" s="6" customFormat="1" ht="16.5" customHeight="1">
      <c r="B155" s="132"/>
      <c r="C155" s="133"/>
      <c r="D155" s="133"/>
      <c r="E155" s="134" t="s">
        <v>342</v>
      </c>
      <c r="F155" s="134"/>
      <c r="G155" s="134"/>
      <c r="H155" s="134"/>
      <c r="I155" s="134"/>
      <c r="J155" s="133"/>
      <c r="K155" s="134" t="s">
        <v>110</v>
      </c>
      <c r="L155" s="134"/>
      <c r="M155" s="134"/>
      <c r="N155" s="134"/>
      <c r="O155" s="134"/>
      <c r="P155" s="134"/>
      <c r="Q155" s="134"/>
      <c r="R155" s="134"/>
      <c r="S155" s="134"/>
      <c r="T155" s="134"/>
      <c r="U155" s="134"/>
      <c r="V155" s="134"/>
      <c r="W155" s="134"/>
      <c r="X155" s="134"/>
      <c r="Y155" s="134"/>
      <c r="Z155" s="134"/>
      <c r="AA155" s="134"/>
      <c r="AB155" s="134"/>
      <c r="AC155" s="134"/>
      <c r="AD155" s="134"/>
      <c r="AE155" s="134"/>
      <c r="AF155" s="134"/>
      <c r="AG155" s="135">
        <f>ROUND(SUM(AG156:AG157),2)</f>
        <v>0</v>
      </c>
      <c r="AH155" s="133"/>
      <c r="AI155" s="133"/>
      <c r="AJ155" s="133"/>
      <c r="AK155" s="133"/>
      <c r="AL155" s="133"/>
      <c r="AM155" s="133"/>
      <c r="AN155" s="136">
        <f>SUM(AG155,AT155)</f>
        <v>0</v>
      </c>
      <c r="AO155" s="133"/>
      <c r="AP155" s="133"/>
      <c r="AQ155" s="137" t="s">
        <v>88</v>
      </c>
      <c r="AR155" s="138"/>
      <c r="AS155" s="139">
        <f>ROUND(SUM(AS156:AS157),2)</f>
        <v>0</v>
      </c>
      <c r="AT155" s="140">
        <f>ROUND(SUM(AV155:AW155),2)</f>
        <v>0</v>
      </c>
      <c r="AU155" s="141">
        <f>ROUND(SUM(AU156:AU157),5)</f>
        <v>0</v>
      </c>
      <c r="AV155" s="140">
        <f>ROUND(AZ155*L26,2)</f>
        <v>0</v>
      </c>
      <c r="AW155" s="140">
        <f>ROUND(BA155*L27,2)</f>
        <v>0</v>
      </c>
      <c r="AX155" s="140">
        <f>ROUND(BB155*L26,2)</f>
        <v>0</v>
      </c>
      <c r="AY155" s="140">
        <f>ROUND(BC155*L27,2)</f>
        <v>0</v>
      </c>
      <c r="AZ155" s="140">
        <f>ROUND(SUM(AZ156:AZ157),2)</f>
        <v>0</v>
      </c>
      <c r="BA155" s="140">
        <f>ROUND(SUM(BA156:BA157),2)</f>
        <v>0</v>
      </c>
      <c r="BB155" s="140">
        <f>ROUND(SUM(BB156:BB157),2)</f>
        <v>0</v>
      </c>
      <c r="BC155" s="140">
        <f>ROUND(SUM(BC156:BC157),2)</f>
        <v>0</v>
      </c>
      <c r="BD155" s="142">
        <f>ROUND(SUM(BD156:BD157),2)</f>
        <v>0</v>
      </c>
      <c r="BS155" s="143" t="s">
        <v>76</v>
      </c>
      <c r="BT155" s="143" t="s">
        <v>85</v>
      </c>
      <c r="BU155" s="143" t="s">
        <v>78</v>
      </c>
      <c r="BV155" s="143" t="s">
        <v>79</v>
      </c>
      <c r="BW155" s="143" t="s">
        <v>343</v>
      </c>
      <c r="BX155" s="143" t="s">
        <v>335</v>
      </c>
      <c r="CL155" s="143" t="s">
        <v>22</v>
      </c>
    </row>
    <row r="156" s="6" customFormat="1" ht="28.5" customHeight="1">
      <c r="A156" s="144" t="s">
        <v>90</v>
      </c>
      <c r="B156" s="132"/>
      <c r="C156" s="133"/>
      <c r="D156" s="133"/>
      <c r="E156" s="133"/>
      <c r="F156" s="134" t="s">
        <v>344</v>
      </c>
      <c r="G156" s="134"/>
      <c r="H156" s="134"/>
      <c r="I156" s="134"/>
      <c r="J156" s="134"/>
      <c r="K156" s="133"/>
      <c r="L156" s="134" t="s">
        <v>345</v>
      </c>
      <c r="M156" s="134"/>
      <c r="N156" s="134"/>
      <c r="O156" s="134"/>
      <c r="P156" s="134"/>
      <c r="Q156" s="134"/>
      <c r="R156" s="134"/>
      <c r="S156" s="134"/>
      <c r="T156" s="134"/>
      <c r="U156" s="134"/>
      <c r="V156" s="134"/>
      <c r="W156" s="134"/>
      <c r="X156" s="134"/>
      <c r="Y156" s="134"/>
      <c r="Z156" s="134"/>
      <c r="AA156" s="134"/>
      <c r="AB156" s="134"/>
      <c r="AC156" s="134"/>
      <c r="AD156" s="134"/>
      <c r="AE156" s="134"/>
      <c r="AF156" s="134"/>
      <c r="AG156" s="136">
        <f>'SO-26-05.1 - km 532,686 -...'!J31</f>
        <v>0</v>
      </c>
      <c r="AH156" s="133"/>
      <c r="AI156" s="133"/>
      <c r="AJ156" s="133"/>
      <c r="AK156" s="133"/>
      <c r="AL156" s="133"/>
      <c r="AM156" s="133"/>
      <c r="AN156" s="136">
        <f>SUM(AG156,AT156)</f>
        <v>0</v>
      </c>
      <c r="AO156" s="133"/>
      <c r="AP156" s="133"/>
      <c r="AQ156" s="137" t="s">
        <v>88</v>
      </c>
      <c r="AR156" s="138"/>
      <c r="AS156" s="139">
        <v>0</v>
      </c>
      <c r="AT156" s="140">
        <f>ROUND(SUM(AV156:AW156),2)</f>
        <v>0</v>
      </c>
      <c r="AU156" s="141">
        <f>'SO-26-05.1 - km 532,686 -...'!P97</f>
        <v>0</v>
      </c>
      <c r="AV156" s="140">
        <f>'SO-26-05.1 - km 532,686 -...'!J34</f>
        <v>0</v>
      </c>
      <c r="AW156" s="140">
        <f>'SO-26-05.1 - km 532,686 -...'!J35</f>
        <v>0</v>
      </c>
      <c r="AX156" s="140">
        <f>'SO-26-05.1 - km 532,686 -...'!J36</f>
        <v>0</v>
      </c>
      <c r="AY156" s="140">
        <f>'SO-26-05.1 - km 532,686 -...'!J37</f>
        <v>0</v>
      </c>
      <c r="AZ156" s="140">
        <f>'SO-26-05.1 - km 532,686 -...'!F34</f>
        <v>0</v>
      </c>
      <c r="BA156" s="140">
        <f>'SO-26-05.1 - km 532,686 -...'!F35</f>
        <v>0</v>
      </c>
      <c r="BB156" s="140">
        <f>'SO-26-05.1 - km 532,686 -...'!F36</f>
        <v>0</v>
      </c>
      <c r="BC156" s="140">
        <f>'SO-26-05.1 - km 532,686 -...'!F37</f>
        <v>0</v>
      </c>
      <c r="BD156" s="142">
        <f>'SO-26-05.1 - km 532,686 -...'!F38</f>
        <v>0</v>
      </c>
      <c r="BT156" s="143" t="s">
        <v>93</v>
      </c>
      <c r="BV156" s="143" t="s">
        <v>79</v>
      </c>
      <c r="BW156" s="143" t="s">
        <v>346</v>
      </c>
      <c r="BX156" s="143" t="s">
        <v>343</v>
      </c>
      <c r="CL156" s="143" t="s">
        <v>22</v>
      </c>
    </row>
    <row r="157" s="6" customFormat="1" ht="28.5" customHeight="1">
      <c r="A157" s="144" t="s">
        <v>90</v>
      </c>
      <c r="B157" s="132"/>
      <c r="C157" s="133"/>
      <c r="D157" s="133"/>
      <c r="E157" s="133"/>
      <c r="F157" s="134" t="s">
        <v>347</v>
      </c>
      <c r="G157" s="134"/>
      <c r="H157" s="134"/>
      <c r="I157" s="134"/>
      <c r="J157" s="134"/>
      <c r="K157" s="133"/>
      <c r="L157" s="134" t="s">
        <v>348</v>
      </c>
      <c r="M157" s="134"/>
      <c r="N157" s="134"/>
      <c r="O157" s="134"/>
      <c r="P157" s="134"/>
      <c r="Q157" s="134"/>
      <c r="R157" s="134"/>
      <c r="S157" s="134"/>
      <c r="T157" s="134"/>
      <c r="U157" s="134"/>
      <c r="V157" s="134"/>
      <c r="W157" s="134"/>
      <c r="X157" s="134"/>
      <c r="Y157" s="134"/>
      <c r="Z157" s="134"/>
      <c r="AA157" s="134"/>
      <c r="AB157" s="134"/>
      <c r="AC157" s="134"/>
      <c r="AD157" s="134"/>
      <c r="AE157" s="134"/>
      <c r="AF157" s="134"/>
      <c r="AG157" s="136">
        <f>'SO-26-05.2 - VRN - Podcho...'!J31</f>
        <v>0</v>
      </c>
      <c r="AH157" s="133"/>
      <c r="AI157" s="133"/>
      <c r="AJ157" s="133"/>
      <c r="AK157" s="133"/>
      <c r="AL157" s="133"/>
      <c r="AM157" s="133"/>
      <c r="AN157" s="136">
        <f>SUM(AG157,AT157)</f>
        <v>0</v>
      </c>
      <c r="AO157" s="133"/>
      <c r="AP157" s="133"/>
      <c r="AQ157" s="137" t="s">
        <v>88</v>
      </c>
      <c r="AR157" s="138"/>
      <c r="AS157" s="139">
        <v>0</v>
      </c>
      <c r="AT157" s="140">
        <f>ROUND(SUM(AV157:AW157),2)</f>
        <v>0</v>
      </c>
      <c r="AU157" s="141">
        <f>'SO-26-05.2 - VRN - Podcho...'!P90</f>
        <v>0</v>
      </c>
      <c r="AV157" s="140">
        <f>'SO-26-05.2 - VRN - Podcho...'!J34</f>
        <v>0</v>
      </c>
      <c r="AW157" s="140">
        <f>'SO-26-05.2 - VRN - Podcho...'!J35</f>
        <v>0</v>
      </c>
      <c r="AX157" s="140">
        <f>'SO-26-05.2 - VRN - Podcho...'!J36</f>
        <v>0</v>
      </c>
      <c r="AY157" s="140">
        <f>'SO-26-05.2 - VRN - Podcho...'!J37</f>
        <v>0</v>
      </c>
      <c r="AZ157" s="140">
        <f>'SO-26-05.2 - VRN - Podcho...'!F34</f>
        <v>0</v>
      </c>
      <c r="BA157" s="140">
        <f>'SO-26-05.2 - VRN - Podcho...'!F35</f>
        <v>0</v>
      </c>
      <c r="BB157" s="140">
        <f>'SO-26-05.2 - VRN - Podcho...'!F36</f>
        <v>0</v>
      </c>
      <c r="BC157" s="140">
        <f>'SO-26-05.2 - VRN - Podcho...'!F37</f>
        <v>0</v>
      </c>
      <c r="BD157" s="142">
        <f>'SO-26-05.2 - VRN - Podcho...'!F38</f>
        <v>0</v>
      </c>
      <c r="BT157" s="143" t="s">
        <v>93</v>
      </c>
      <c r="BV157" s="143" t="s">
        <v>79</v>
      </c>
      <c r="BW157" s="143" t="s">
        <v>349</v>
      </c>
      <c r="BX157" s="143" t="s">
        <v>343</v>
      </c>
      <c r="CL157" s="143" t="s">
        <v>22</v>
      </c>
    </row>
    <row r="158" s="5" customFormat="1" ht="16.5" customHeight="1">
      <c r="B158" s="119"/>
      <c r="C158" s="120"/>
      <c r="D158" s="121" t="s">
        <v>350</v>
      </c>
      <c r="E158" s="121"/>
      <c r="F158" s="121"/>
      <c r="G158" s="121"/>
      <c r="H158" s="121"/>
      <c r="I158" s="122"/>
      <c r="J158" s="121" t="s">
        <v>351</v>
      </c>
      <c r="K158" s="121"/>
      <c r="L158" s="121"/>
      <c r="M158" s="121"/>
      <c r="N158" s="121"/>
      <c r="O158" s="121"/>
      <c r="P158" s="121"/>
      <c r="Q158" s="121"/>
      <c r="R158" s="121"/>
      <c r="S158" s="121"/>
      <c r="T158" s="121"/>
      <c r="U158" s="121"/>
      <c r="V158" s="121"/>
      <c r="W158" s="121"/>
      <c r="X158" s="121"/>
      <c r="Y158" s="121"/>
      <c r="Z158" s="121"/>
      <c r="AA158" s="121"/>
      <c r="AB158" s="121"/>
      <c r="AC158" s="121"/>
      <c r="AD158" s="121"/>
      <c r="AE158" s="121"/>
      <c r="AF158" s="121"/>
      <c r="AG158" s="123">
        <f>ROUND(AG159,2)</f>
        <v>0</v>
      </c>
      <c r="AH158" s="122"/>
      <c r="AI158" s="122"/>
      <c r="AJ158" s="122"/>
      <c r="AK158" s="122"/>
      <c r="AL158" s="122"/>
      <c r="AM158" s="122"/>
      <c r="AN158" s="124">
        <f>SUM(AG158,AT158)</f>
        <v>0</v>
      </c>
      <c r="AO158" s="122"/>
      <c r="AP158" s="122"/>
      <c r="AQ158" s="125" t="s">
        <v>83</v>
      </c>
      <c r="AR158" s="126"/>
      <c r="AS158" s="127">
        <f>ROUND(AS159,2)</f>
        <v>0</v>
      </c>
      <c r="AT158" s="128">
        <f>ROUND(SUM(AV158:AW158),2)</f>
        <v>0</v>
      </c>
      <c r="AU158" s="129">
        <f>ROUND(AU159,5)</f>
        <v>0</v>
      </c>
      <c r="AV158" s="128">
        <f>ROUND(AZ158*L26,2)</f>
        <v>0</v>
      </c>
      <c r="AW158" s="128">
        <f>ROUND(BA158*L27,2)</f>
        <v>0</v>
      </c>
      <c r="AX158" s="128">
        <f>ROUND(BB158*L26,2)</f>
        <v>0</v>
      </c>
      <c r="AY158" s="128">
        <f>ROUND(BC158*L27,2)</f>
        <v>0</v>
      </c>
      <c r="AZ158" s="128">
        <f>ROUND(AZ159,2)</f>
        <v>0</v>
      </c>
      <c r="BA158" s="128">
        <f>ROUND(BA159,2)</f>
        <v>0</v>
      </c>
      <c r="BB158" s="128">
        <f>ROUND(BB159,2)</f>
        <v>0</v>
      </c>
      <c r="BC158" s="128">
        <f>ROUND(BC159,2)</f>
        <v>0</v>
      </c>
      <c r="BD158" s="130">
        <f>ROUND(BD159,2)</f>
        <v>0</v>
      </c>
      <c r="BS158" s="131" t="s">
        <v>76</v>
      </c>
      <c r="BT158" s="131" t="s">
        <v>24</v>
      </c>
      <c r="BU158" s="131" t="s">
        <v>78</v>
      </c>
      <c r="BV158" s="131" t="s">
        <v>79</v>
      </c>
      <c r="BW158" s="131" t="s">
        <v>352</v>
      </c>
      <c r="BX158" s="131" t="s">
        <v>7</v>
      </c>
      <c r="CL158" s="131" t="s">
        <v>22</v>
      </c>
      <c r="CM158" s="131" t="s">
        <v>85</v>
      </c>
    </row>
    <row r="159" s="6" customFormat="1" ht="16.5" customHeight="1">
      <c r="B159" s="132"/>
      <c r="C159" s="133"/>
      <c r="D159" s="133"/>
      <c r="E159" s="134" t="s">
        <v>353</v>
      </c>
      <c r="F159" s="134"/>
      <c r="G159" s="134"/>
      <c r="H159" s="134"/>
      <c r="I159" s="134"/>
      <c r="J159" s="133"/>
      <c r="K159" s="134" t="s">
        <v>102</v>
      </c>
      <c r="L159" s="134"/>
      <c r="M159" s="134"/>
      <c r="N159" s="134"/>
      <c r="O159" s="134"/>
      <c r="P159" s="134"/>
      <c r="Q159" s="134"/>
      <c r="R159" s="134"/>
      <c r="S159" s="134"/>
      <c r="T159" s="134"/>
      <c r="U159" s="134"/>
      <c r="V159" s="134"/>
      <c r="W159" s="134"/>
      <c r="X159" s="134"/>
      <c r="Y159" s="134"/>
      <c r="Z159" s="134"/>
      <c r="AA159" s="134"/>
      <c r="AB159" s="134"/>
      <c r="AC159" s="134"/>
      <c r="AD159" s="134"/>
      <c r="AE159" s="134"/>
      <c r="AF159" s="134"/>
      <c r="AG159" s="135">
        <f>ROUND(SUM(AG160:AG161),2)</f>
        <v>0</v>
      </c>
      <c r="AH159" s="133"/>
      <c r="AI159" s="133"/>
      <c r="AJ159" s="133"/>
      <c r="AK159" s="133"/>
      <c r="AL159" s="133"/>
      <c r="AM159" s="133"/>
      <c r="AN159" s="136">
        <f>SUM(AG159,AT159)</f>
        <v>0</v>
      </c>
      <c r="AO159" s="133"/>
      <c r="AP159" s="133"/>
      <c r="AQ159" s="137" t="s">
        <v>88</v>
      </c>
      <c r="AR159" s="138"/>
      <c r="AS159" s="139">
        <f>ROUND(SUM(AS160:AS161),2)</f>
        <v>0</v>
      </c>
      <c r="AT159" s="140">
        <f>ROUND(SUM(AV159:AW159),2)</f>
        <v>0</v>
      </c>
      <c r="AU159" s="141">
        <f>ROUND(SUM(AU160:AU161),5)</f>
        <v>0</v>
      </c>
      <c r="AV159" s="140">
        <f>ROUND(AZ159*L26,2)</f>
        <v>0</v>
      </c>
      <c r="AW159" s="140">
        <f>ROUND(BA159*L27,2)</f>
        <v>0</v>
      </c>
      <c r="AX159" s="140">
        <f>ROUND(BB159*L26,2)</f>
        <v>0</v>
      </c>
      <c r="AY159" s="140">
        <f>ROUND(BC159*L27,2)</f>
        <v>0</v>
      </c>
      <c r="AZ159" s="140">
        <f>ROUND(SUM(AZ160:AZ161),2)</f>
        <v>0</v>
      </c>
      <c r="BA159" s="140">
        <f>ROUND(SUM(BA160:BA161),2)</f>
        <v>0</v>
      </c>
      <c r="BB159" s="140">
        <f>ROUND(SUM(BB160:BB161),2)</f>
        <v>0</v>
      </c>
      <c r="BC159" s="140">
        <f>ROUND(SUM(BC160:BC161),2)</f>
        <v>0</v>
      </c>
      <c r="BD159" s="142">
        <f>ROUND(SUM(BD160:BD161),2)</f>
        <v>0</v>
      </c>
      <c r="BS159" s="143" t="s">
        <v>76</v>
      </c>
      <c r="BT159" s="143" t="s">
        <v>85</v>
      </c>
      <c r="BU159" s="143" t="s">
        <v>78</v>
      </c>
      <c r="BV159" s="143" t="s">
        <v>79</v>
      </c>
      <c r="BW159" s="143" t="s">
        <v>354</v>
      </c>
      <c r="BX159" s="143" t="s">
        <v>352</v>
      </c>
      <c r="CL159" s="143" t="s">
        <v>22</v>
      </c>
    </row>
    <row r="160" s="6" customFormat="1" ht="28.5" customHeight="1">
      <c r="A160" s="144" t="s">
        <v>90</v>
      </c>
      <c r="B160" s="132"/>
      <c r="C160" s="133"/>
      <c r="D160" s="133"/>
      <c r="E160" s="133"/>
      <c r="F160" s="134" t="s">
        <v>355</v>
      </c>
      <c r="G160" s="134"/>
      <c r="H160" s="134"/>
      <c r="I160" s="134"/>
      <c r="J160" s="134"/>
      <c r="K160" s="133"/>
      <c r="L160" s="134" t="s">
        <v>105</v>
      </c>
      <c r="M160" s="134"/>
      <c r="N160" s="134"/>
      <c r="O160" s="134"/>
      <c r="P160" s="134"/>
      <c r="Q160" s="134"/>
      <c r="R160" s="134"/>
      <c r="S160" s="134"/>
      <c r="T160" s="134"/>
      <c r="U160" s="134"/>
      <c r="V160" s="134"/>
      <c r="W160" s="134"/>
      <c r="X160" s="134"/>
      <c r="Y160" s="134"/>
      <c r="Z160" s="134"/>
      <c r="AA160" s="134"/>
      <c r="AB160" s="134"/>
      <c r="AC160" s="134"/>
      <c r="AD160" s="134"/>
      <c r="AE160" s="134"/>
      <c r="AF160" s="134"/>
      <c r="AG160" s="136">
        <f>'SO-27-04.1 - elektroinsta...'!J31</f>
        <v>0</v>
      </c>
      <c r="AH160" s="133"/>
      <c r="AI160" s="133"/>
      <c r="AJ160" s="133"/>
      <c r="AK160" s="133"/>
      <c r="AL160" s="133"/>
      <c r="AM160" s="133"/>
      <c r="AN160" s="136">
        <f>SUM(AG160,AT160)</f>
        <v>0</v>
      </c>
      <c r="AO160" s="133"/>
      <c r="AP160" s="133"/>
      <c r="AQ160" s="137" t="s">
        <v>88</v>
      </c>
      <c r="AR160" s="138"/>
      <c r="AS160" s="139">
        <v>0</v>
      </c>
      <c r="AT160" s="140">
        <f>ROUND(SUM(AV160:AW160),2)</f>
        <v>0</v>
      </c>
      <c r="AU160" s="141">
        <f>'SO-27-04.1 - elektroinsta...'!P89</f>
        <v>0</v>
      </c>
      <c r="AV160" s="140">
        <f>'SO-27-04.1 - elektroinsta...'!J34</f>
        <v>0</v>
      </c>
      <c r="AW160" s="140">
        <f>'SO-27-04.1 - elektroinsta...'!J35</f>
        <v>0</v>
      </c>
      <c r="AX160" s="140">
        <f>'SO-27-04.1 - elektroinsta...'!J36</f>
        <v>0</v>
      </c>
      <c r="AY160" s="140">
        <f>'SO-27-04.1 - elektroinsta...'!J37</f>
        <v>0</v>
      </c>
      <c r="AZ160" s="140">
        <f>'SO-27-04.1 - elektroinsta...'!F34</f>
        <v>0</v>
      </c>
      <c r="BA160" s="140">
        <f>'SO-27-04.1 - elektroinsta...'!F35</f>
        <v>0</v>
      </c>
      <c r="BB160" s="140">
        <f>'SO-27-04.1 - elektroinsta...'!F36</f>
        <v>0</v>
      </c>
      <c r="BC160" s="140">
        <f>'SO-27-04.1 - elektroinsta...'!F37</f>
        <v>0</v>
      </c>
      <c r="BD160" s="142">
        <f>'SO-27-04.1 - elektroinsta...'!F38</f>
        <v>0</v>
      </c>
      <c r="BT160" s="143" t="s">
        <v>93</v>
      </c>
      <c r="BV160" s="143" t="s">
        <v>79</v>
      </c>
      <c r="BW160" s="143" t="s">
        <v>356</v>
      </c>
      <c r="BX160" s="143" t="s">
        <v>354</v>
      </c>
      <c r="CL160" s="143" t="s">
        <v>22</v>
      </c>
    </row>
    <row r="161" s="6" customFormat="1" ht="28.5" customHeight="1">
      <c r="A161" s="144" t="s">
        <v>90</v>
      </c>
      <c r="B161" s="132"/>
      <c r="C161" s="133"/>
      <c r="D161" s="133"/>
      <c r="E161" s="133"/>
      <c r="F161" s="134" t="s">
        <v>357</v>
      </c>
      <c r="G161" s="134"/>
      <c r="H161" s="134"/>
      <c r="I161" s="134"/>
      <c r="J161" s="134"/>
      <c r="K161" s="133"/>
      <c r="L161" s="134" t="s">
        <v>96</v>
      </c>
      <c r="M161" s="134"/>
      <c r="N161" s="134"/>
      <c r="O161" s="134"/>
      <c r="P161" s="134"/>
      <c r="Q161" s="134"/>
      <c r="R161" s="134"/>
      <c r="S161" s="134"/>
      <c r="T161" s="134"/>
      <c r="U161" s="134"/>
      <c r="V161" s="134"/>
      <c r="W161" s="134"/>
      <c r="X161" s="134"/>
      <c r="Y161" s="134"/>
      <c r="Z161" s="134"/>
      <c r="AA161" s="134"/>
      <c r="AB161" s="134"/>
      <c r="AC161" s="134"/>
      <c r="AD161" s="134"/>
      <c r="AE161" s="134"/>
      <c r="AF161" s="134"/>
      <c r="AG161" s="136">
        <f>'SO-27-04.2 - VRN'!J31</f>
        <v>0</v>
      </c>
      <c r="AH161" s="133"/>
      <c r="AI161" s="133"/>
      <c r="AJ161" s="133"/>
      <c r="AK161" s="133"/>
      <c r="AL161" s="133"/>
      <c r="AM161" s="133"/>
      <c r="AN161" s="136">
        <f>SUM(AG161,AT161)</f>
        <v>0</v>
      </c>
      <c r="AO161" s="133"/>
      <c r="AP161" s="133"/>
      <c r="AQ161" s="137" t="s">
        <v>88</v>
      </c>
      <c r="AR161" s="138"/>
      <c r="AS161" s="139">
        <v>0</v>
      </c>
      <c r="AT161" s="140">
        <f>ROUND(SUM(AV161:AW161),2)</f>
        <v>0</v>
      </c>
      <c r="AU161" s="141">
        <f>'SO-27-04.2 - VRN'!P90</f>
        <v>0</v>
      </c>
      <c r="AV161" s="140">
        <f>'SO-27-04.2 - VRN'!J34</f>
        <v>0</v>
      </c>
      <c r="AW161" s="140">
        <f>'SO-27-04.2 - VRN'!J35</f>
        <v>0</v>
      </c>
      <c r="AX161" s="140">
        <f>'SO-27-04.2 - VRN'!J36</f>
        <v>0</v>
      </c>
      <c r="AY161" s="140">
        <f>'SO-27-04.2 - VRN'!J37</f>
        <v>0</v>
      </c>
      <c r="AZ161" s="140">
        <f>'SO-27-04.2 - VRN'!F34</f>
        <v>0</v>
      </c>
      <c r="BA161" s="140">
        <f>'SO-27-04.2 - VRN'!F35</f>
        <v>0</v>
      </c>
      <c r="BB161" s="140">
        <f>'SO-27-04.2 - VRN'!F36</f>
        <v>0</v>
      </c>
      <c r="BC161" s="140">
        <f>'SO-27-04.2 - VRN'!F37</f>
        <v>0</v>
      </c>
      <c r="BD161" s="142">
        <f>'SO-27-04.2 - VRN'!F38</f>
        <v>0</v>
      </c>
      <c r="BT161" s="143" t="s">
        <v>93</v>
      </c>
      <c r="BV161" s="143" t="s">
        <v>79</v>
      </c>
      <c r="BW161" s="143" t="s">
        <v>358</v>
      </c>
      <c r="BX161" s="143" t="s">
        <v>354</v>
      </c>
      <c r="CL161" s="143" t="s">
        <v>22</v>
      </c>
    </row>
    <row r="162" s="5" customFormat="1" ht="16.5" customHeight="1">
      <c r="B162" s="119"/>
      <c r="C162" s="120"/>
      <c r="D162" s="121" t="s">
        <v>359</v>
      </c>
      <c r="E162" s="121"/>
      <c r="F162" s="121"/>
      <c r="G162" s="121"/>
      <c r="H162" s="121"/>
      <c r="I162" s="122"/>
      <c r="J162" s="121" t="s">
        <v>360</v>
      </c>
      <c r="K162" s="121"/>
      <c r="L162" s="121"/>
      <c r="M162" s="121"/>
      <c r="N162" s="121"/>
      <c r="O162" s="121"/>
      <c r="P162" s="121"/>
      <c r="Q162" s="121"/>
      <c r="R162" s="121"/>
      <c r="S162" s="121"/>
      <c r="T162" s="121"/>
      <c r="U162" s="121"/>
      <c r="V162" s="121"/>
      <c r="W162" s="121"/>
      <c r="X162" s="121"/>
      <c r="Y162" s="121"/>
      <c r="Z162" s="121"/>
      <c r="AA162" s="121"/>
      <c r="AB162" s="121"/>
      <c r="AC162" s="121"/>
      <c r="AD162" s="121"/>
      <c r="AE162" s="121"/>
      <c r="AF162" s="121"/>
      <c r="AG162" s="123">
        <f>ROUND(AG163,2)</f>
        <v>0</v>
      </c>
      <c r="AH162" s="122"/>
      <c r="AI162" s="122"/>
      <c r="AJ162" s="122"/>
      <c r="AK162" s="122"/>
      <c r="AL162" s="122"/>
      <c r="AM162" s="122"/>
      <c r="AN162" s="124">
        <f>SUM(AG162,AT162)</f>
        <v>0</v>
      </c>
      <c r="AO162" s="122"/>
      <c r="AP162" s="122"/>
      <c r="AQ162" s="125" t="s">
        <v>83</v>
      </c>
      <c r="AR162" s="126"/>
      <c r="AS162" s="127">
        <f>ROUND(AS163,2)</f>
        <v>0</v>
      </c>
      <c r="AT162" s="128">
        <f>ROUND(SUM(AV162:AW162),2)</f>
        <v>0</v>
      </c>
      <c r="AU162" s="129">
        <f>ROUND(AU163,5)</f>
        <v>0</v>
      </c>
      <c r="AV162" s="128">
        <f>ROUND(AZ162*L26,2)</f>
        <v>0</v>
      </c>
      <c r="AW162" s="128">
        <f>ROUND(BA162*L27,2)</f>
        <v>0</v>
      </c>
      <c r="AX162" s="128">
        <f>ROUND(BB162*L26,2)</f>
        <v>0</v>
      </c>
      <c r="AY162" s="128">
        <f>ROUND(BC162*L27,2)</f>
        <v>0</v>
      </c>
      <c r="AZ162" s="128">
        <f>ROUND(AZ163,2)</f>
        <v>0</v>
      </c>
      <c r="BA162" s="128">
        <f>ROUND(BA163,2)</f>
        <v>0</v>
      </c>
      <c r="BB162" s="128">
        <f>ROUND(BB163,2)</f>
        <v>0</v>
      </c>
      <c r="BC162" s="128">
        <f>ROUND(BC163,2)</f>
        <v>0</v>
      </c>
      <c r="BD162" s="130">
        <f>ROUND(BD163,2)</f>
        <v>0</v>
      </c>
      <c r="BS162" s="131" t="s">
        <v>76</v>
      </c>
      <c r="BT162" s="131" t="s">
        <v>24</v>
      </c>
      <c r="BU162" s="131" t="s">
        <v>78</v>
      </c>
      <c r="BV162" s="131" t="s">
        <v>79</v>
      </c>
      <c r="BW162" s="131" t="s">
        <v>361</v>
      </c>
      <c r="BX162" s="131" t="s">
        <v>7</v>
      </c>
      <c r="CL162" s="131" t="s">
        <v>22</v>
      </c>
      <c r="CM162" s="131" t="s">
        <v>85</v>
      </c>
    </row>
    <row r="163" s="6" customFormat="1" ht="16.5" customHeight="1">
      <c r="B163" s="132"/>
      <c r="C163" s="133"/>
      <c r="D163" s="133"/>
      <c r="E163" s="134" t="s">
        <v>362</v>
      </c>
      <c r="F163" s="134"/>
      <c r="G163" s="134"/>
      <c r="H163" s="134"/>
      <c r="I163" s="134"/>
      <c r="J163" s="133"/>
      <c r="K163" s="134" t="s">
        <v>102</v>
      </c>
      <c r="L163" s="134"/>
      <c r="M163" s="134"/>
      <c r="N163" s="134"/>
      <c r="O163" s="134"/>
      <c r="P163" s="134"/>
      <c r="Q163" s="134"/>
      <c r="R163" s="134"/>
      <c r="S163" s="134"/>
      <c r="T163" s="134"/>
      <c r="U163" s="134"/>
      <c r="V163" s="134"/>
      <c r="W163" s="134"/>
      <c r="X163" s="134"/>
      <c r="Y163" s="134"/>
      <c r="Z163" s="134"/>
      <c r="AA163" s="134"/>
      <c r="AB163" s="134"/>
      <c r="AC163" s="134"/>
      <c r="AD163" s="134"/>
      <c r="AE163" s="134"/>
      <c r="AF163" s="134"/>
      <c r="AG163" s="135">
        <f>ROUND(SUM(AG164:AG166),2)</f>
        <v>0</v>
      </c>
      <c r="AH163" s="133"/>
      <c r="AI163" s="133"/>
      <c r="AJ163" s="133"/>
      <c r="AK163" s="133"/>
      <c r="AL163" s="133"/>
      <c r="AM163" s="133"/>
      <c r="AN163" s="136">
        <f>SUM(AG163,AT163)</f>
        <v>0</v>
      </c>
      <c r="AO163" s="133"/>
      <c r="AP163" s="133"/>
      <c r="AQ163" s="137" t="s">
        <v>88</v>
      </c>
      <c r="AR163" s="138"/>
      <c r="AS163" s="139">
        <f>ROUND(SUM(AS164:AS166),2)</f>
        <v>0</v>
      </c>
      <c r="AT163" s="140">
        <f>ROUND(SUM(AV163:AW163),2)</f>
        <v>0</v>
      </c>
      <c r="AU163" s="141">
        <f>ROUND(SUM(AU164:AU166),5)</f>
        <v>0</v>
      </c>
      <c r="AV163" s="140">
        <f>ROUND(AZ163*L26,2)</f>
        <v>0</v>
      </c>
      <c r="AW163" s="140">
        <f>ROUND(BA163*L27,2)</f>
        <v>0</v>
      </c>
      <c r="AX163" s="140">
        <f>ROUND(BB163*L26,2)</f>
        <v>0</v>
      </c>
      <c r="AY163" s="140">
        <f>ROUND(BC163*L27,2)</f>
        <v>0</v>
      </c>
      <c r="AZ163" s="140">
        <f>ROUND(SUM(AZ164:AZ166),2)</f>
        <v>0</v>
      </c>
      <c r="BA163" s="140">
        <f>ROUND(SUM(BA164:BA166),2)</f>
        <v>0</v>
      </c>
      <c r="BB163" s="140">
        <f>ROUND(SUM(BB164:BB166),2)</f>
        <v>0</v>
      </c>
      <c r="BC163" s="140">
        <f>ROUND(SUM(BC164:BC166),2)</f>
        <v>0</v>
      </c>
      <c r="BD163" s="142">
        <f>ROUND(SUM(BD164:BD166),2)</f>
        <v>0</v>
      </c>
      <c r="BS163" s="143" t="s">
        <v>76</v>
      </c>
      <c r="BT163" s="143" t="s">
        <v>85</v>
      </c>
      <c r="BU163" s="143" t="s">
        <v>78</v>
      </c>
      <c r="BV163" s="143" t="s">
        <v>79</v>
      </c>
      <c r="BW163" s="143" t="s">
        <v>363</v>
      </c>
      <c r="BX163" s="143" t="s">
        <v>361</v>
      </c>
      <c r="CL163" s="143" t="s">
        <v>22</v>
      </c>
    </row>
    <row r="164" s="6" customFormat="1" ht="28.5" customHeight="1">
      <c r="A164" s="144" t="s">
        <v>90</v>
      </c>
      <c r="B164" s="132"/>
      <c r="C164" s="133"/>
      <c r="D164" s="133"/>
      <c r="E164" s="133"/>
      <c r="F164" s="134" t="s">
        <v>364</v>
      </c>
      <c r="G164" s="134"/>
      <c r="H164" s="134"/>
      <c r="I164" s="134"/>
      <c r="J164" s="134"/>
      <c r="K164" s="133"/>
      <c r="L164" s="134" t="s">
        <v>105</v>
      </c>
      <c r="M164" s="134"/>
      <c r="N164" s="134"/>
      <c r="O164" s="134"/>
      <c r="P164" s="134"/>
      <c r="Q164" s="134"/>
      <c r="R164" s="134"/>
      <c r="S164" s="134"/>
      <c r="T164" s="134"/>
      <c r="U164" s="134"/>
      <c r="V164" s="134"/>
      <c r="W164" s="134"/>
      <c r="X164" s="134"/>
      <c r="Y164" s="134"/>
      <c r="Z164" s="134"/>
      <c r="AA164" s="134"/>
      <c r="AB164" s="134"/>
      <c r="AC164" s="134"/>
      <c r="AD164" s="134"/>
      <c r="AE164" s="134"/>
      <c r="AF164" s="134"/>
      <c r="AG164" s="136">
        <f>'SO-28-04.1 - elektroinsta...'!J31</f>
        <v>0</v>
      </c>
      <c r="AH164" s="133"/>
      <c r="AI164" s="133"/>
      <c r="AJ164" s="133"/>
      <c r="AK164" s="133"/>
      <c r="AL164" s="133"/>
      <c r="AM164" s="133"/>
      <c r="AN164" s="136">
        <f>SUM(AG164,AT164)</f>
        <v>0</v>
      </c>
      <c r="AO164" s="133"/>
      <c r="AP164" s="133"/>
      <c r="AQ164" s="137" t="s">
        <v>88</v>
      </c>
      <c r="AR164" s="138"/>
      <c r="AS164" s="139">
        <v>0</v>
      </c>
      <c r="AT164" s="140">
        <f>ROUND(SUM(AV164:AW164),2)</f>
        <v>0</v>
      </c>
      <c r="AU164" s="141">
        <f>'SO-28-04.1 - elektroinsta...'!P89</f>
        <v>0</v>
      </c>
      <c r="AV164" s="140">
        <f>'SO-28-04.1 - elektroinsta...'!J34</f>
        <v>0</v>
      </c>
      <c r="AW164" s="140">
        <f>'SO-28-04.1 - elektroinsta...'!J35</f>
        <v>0</v>
      </c>
      <c r="AX164" s="140">
        <f>'SO-28-04.1 - elektroinsta...'!J36</f>
        <v>0</v>
      </c>
      <c r="AY164" s="140">
        <f>'SO-28-04.1 - elektroinsta...'!J37</f>
        <v>0</v>
      </c>
      <c r="AZ164" s="140">
        <f>'SO-28-04.1 - elektroinsta...'!F34</f>
        <v>0</v>
      </c>
      <c r="BA164" s="140">
        <f>'SO-28-04.1 - elektroinsta...'!F35</f>
        <v>0</v>
      </c>
      <c r="BB164" s="140">
        <f>'SO-28-04.1 - elektroinsta...'!F36</f>
        <v>0</v>
      </c>
      <c r="BC164" s="140">
        <f>'SO-28-04.1 - elektroinsta...'!F37</f>
        <v>0</v>
      </c>
      <c r="BD164" s="142">
        <f>'SO-28-04.1 - elektroinsta...'!F38</f>
        <v>0</v>
      </c>
      <c r="BT164" s="143" t="s">
        <v>93</v>
      </c>
      <c r="BV164" s="143" t="s">
        <v>79</v>
      </c>
      <c r="BW164" s="143" t="s">
        <v>365</v>
      </c>
      <c r="BX164" s="143" t="s">
        <v>363</v>
      </c>
      <c r="CL164" s="143" t="s">
        <v>22</v>
      </c>
    </row>
    <row r="165" s="6" customFormat="1" ht="28.5" customHeight="1">
      <c r="A165" s="144" t="s">
        <v>90</v>
      </c>
      <c r="B165" s="132"/>
      <c r="C165" s="133"/>
      <c r="D165" s="133"/>
      <c r="E165" s="133"/>
      <c r="F165" s="134" t="s">
        <v>366</v>
      </c>
      <c r="G165" s="134"/>
      <c r="H165" s="134"/>
      <c r="I165" s="134"/>
      <c r="J165" s="134"/>
      <c r="K165" s="133"/>
      <c r="L165" s="134" t="s">
        <v>303</v>
      </c>
      <c r="M165" s="134"/>
      <c r="N165" s="134"/>
      <c r="O165" s="134"/>
      <c r="P165" s="134"/>
      <c r="Q165" s="134"/>
      <c r="R165" s="134"/>
      <c r="S165" s="134"/>
      <c r="T165" s="134"/>
      <c r="U165" s="134"/>
      <c r="V165" s="134"/>
      <c r="W165" s="134"/>
      <c r="X165" s="134"/>
      <c r="Y165" s="134"/>
      <c r="Z165" s="134"/>
      <c r="AA165" s="134"/>
      <c r="AB165" s="134"/>
      <c r="AC165" s="134"/>
      <c r="AD165" s="134"/>
      <c r="AE165" s="134"/>
      <c r="AF165" s="134"/>
      <c r="AG165" s="136">
        <f>'SO-28-04.2 - zemní práce'!J31</f>
        <v>0</v>
      </c>
      <c r="AH165" s="133"/>
      <c r="AI165" s="133"/>
      <c r="AJ165" s="133"/>
      <c r="AK165" s="133"/>
      <c r="AL165" s="133"/>
      <c r="AM165" s="133"/>
      <c r="AN165" s="136">
        <f>SUM(AG165,AT165)</f>
        <v>0</v>
      </c>
      <c r="AO165" s="133"/>
      <c r="AP165" s="133"/>
      <c r="AQ165" s="137" t="s">
        <v>88</v>
      </c>
      <c r="AR165" s="138"/>
      <c r="AS165" s="139">
        <v>0</v>
      </c>
      <c r="AT165" s="140">
        <f>ROUND(SUM(AV165:AW165),2)</f>
        <v>0</v>
      </c>
      <c r="AU165" s="141">
        <f>'SO-28-04.2 - zemní práce'!P92</f>
        <v>0</v>
      </c>
      <c r="AV165" s="140">
        <f>'SO-28-04.2 - zemní práce'!J34</f>
        <v>0</v>
      </c>
      <c r="AW165" s="140">
        <f>'SO-28-04.2 - zemní práce'!J35</f>
        <v>0</v>
      </c>
      <c r="AX165" s="140">
        <f>'SO-28-04.2 - zemní práce'!J36</f>
        <v>0</v>
      </c>
      <c r="AY165" s="140">
        <f>'SO-28-04.2 - zemní práce'!J37</f>
        <v>0</v>
      </c>
      <c r="AZ165" s="140">
        <f>'SO-28-04.2 - zemní práce'!F34</f>
        <v>0</v>
      </c>
      <c r="BA165" s="140">
        <f>'SO-28-04.2 - zemní práce'!F35</f>
        <v>0</v>
      </c>
      <c r="BB165" s="140">
        <f>'SO-28-04.2 - zemní práce'!F36</f>
        <v>0</v>
      </c>
      <c r="BC165" s="140">
        <f>'SO-28-04.2 - zemní práce'!F37</f>
        <v>0</v>
      </c>
      <c r="BD165" s="142">
        <f>'SO-28-04.2 - zemní práce'!F38</f>
        <v>0</v>
      </c>
      <c r="BT165" s="143" t="s">
        <v>93</v>
      </c>
      <c r="BV165" s="143" t="s">
        <v>79</v>
      </c>
      <c r="BW165" s="143" t="s">
        <v>367</v>
      </c>
      <c r="BX165" s="143" t="s">
        <v>363</v>
      </c>
      <c r="CL165" s="143" t="s">
        <v>22</v>
      </c>
    </row>
    <row r="166" s="6" customFormat="1" ht="28.5" customHeight="1">
      <c r="A166" s="144" t="s">
        <v>90</v>
      </c>
      <c r="B166" s="132"/>
      <c r="C166" s="133"/>
      <c r="D166" s="133"/>
      <c r="E166" s="133"/>
      <c r="F166" s="134" t="s">
        <v>368</v>
      </c>
      <c r="G166" s="134"/>
      <c r="H166" s="134"/>
      <c r="I166" s="134"/>
      <c r="J166" s="134"/>
      <c r="K166" s="133"/>
      <c r="L166" s="134" t="s">
        <v>96</v>
      </c>
      <c r="M166" s="134"/>
      <c r="N166" s="134"/>
      <c r="O166" s="134"/>
      <c r="P166" s="134"/>
      <c r="Q166" s="134"/>
      <c r="R166" s="134"/>
      <c r="S166" s="134"/>
      <c r="T166" s="134"/>
      <c r="U166" s="134"/>
      <c r="V166" s="134"/>
      <c r="W166" s="134"/>
      <c r="X166" s="134"/>
      <c r="Y166" s="134"/>
      <c r="Z166" s="134"/>
      <c r="AA166" s="134"/>
      <c r="AB166" s="134"/>
      <c r="AC166" s="134"/>
      <c r="AD166" s="134"/>
      <c r="AE166" s="134"/>
      <c r="AF166" s="134"/>
      <c r="AG166" s="136">
        <f>'SO-28-04.3 - VRN'!J31</f>
        <v>0</v>
      </c>
      <c r="AH166" s="133"/>
      <c r="AI166" s="133"/>
      <c r="AJ166" s="133"/>
      <c r="AK166" s="133"/>
      <c r="AL166" s="133"/>
      <c r="AM166" s="133"/>
      <c r="AN166" s="136">
        <f>SUM(AG166,AT166)</f>
        <v>0</v>
      </c>
      <c r="AO166" s="133"/>
      <c r="AP166" s="133"/>
      <c r="AQ166" s="137" t="s">
        <v>88</v>
      </c>
      <c r="AR166" s="138"/>
      <c r="AS166" s="139">
        <v>0</v>
      </c>
      <c r="AT166" s="140">
        <f>ROUND(SUM(AV166:AW166),2)</f>
        <v>0</v>
      </c>
      <c r="AU166" s="141">
        <f>'SO-28-04.3 - VRN'!P91</f>
        <v>0</v>
      </c>
      <c r="AV166" s="140">
        <f>'SO-28-04.3 - VRN'!J34</f>
        <v>0</v>
      </c>
      <c r="AW166" s="140">
        <f>'SO-28-04.3 - VRN'!J35</f>
        <v>0</v>
      </c>
      <c r="AX166" s="140">
        <f>'SO-28-04.3 - VRN'!J36</f>
        <v>0</v>
      </c>
      <c r="AY166" s="140">
        <f>'SO-28-04.3 - VRN'!J37</f>
        <v>0</v>
      </c>
      <c r="AZ166" s="140">
        <f>'SO-28-04.3 - VRN'!F34</f>
        <v>0</v>
      </c>
      <c r="BA166" s="140">
        <f>'SO-28-04.3 - VRN'!F35</f>
        <v>0</v>
      </c>
      <c r="BB166" s="140">
        <f>'SO-28-04.3 - VRN'!F36</f>
        <v>0</v>
      </c>
      <c r="BC166" s="140">
        <f>'SO-28-04.3 - VRN'!F37</f>
        <v>0</v>
      </c>
      <c r="BD166" s="142">
        <f>'SO-28-04.3 - VRN'!F38</f>
        <v>0</v>
      </c>
      <c r="BT166" s="143" t="s">
        <v>93</v>
      </c>
      <c r="BV166" s="143" t="s">
        <v>79</v>
      </c>
      <c r="BW166" s="143" t="s">
        <v>369</v>
      </c>
      <c r="BX166" s="143" t="s">
        <v>363</v>
      </c>
      <c r="CL166" s="143" t="s">
        <v>22</v>
      </c>
    </row>
    <row r="167" s="5" customFormat="1" ht="16.5" customHeight="1">
      <c r="B167" s="119"/>
      <c r="C167" s="120"/>
      <c r="D167" s="121" t="s">
        <v>370</v>
      </c>
      <c r="E167" s="121"/>
      <c r="F167" s="121"/>
      <c r="G167" s="121"/>
      <c r="H167" s="121"/>
      <c r="I167" s="122"/>
      <c r="J167" s="121" t="s">
        <v>371</v>
      </c>
      <c r="K167" s="121"/>
      <c r="L167" s="121"/>
      <c r="M167" s="121"/>
      <c r="N167" s="121"/>
      <c r="O167" s="121"/>
      <c r="P167" s="121"/>
      <c r="Q167" s="121"/>
      <c r="R167" s="121"/>
      <c r="S167" s="121"/>
      <c r="T167" s="121"/>
      <c r="U167" s="121"/>
      <c r="V167" s="121"/>
      <c r="W167" s="121"/>
      <c r="X167" s="121"/>
      <c r="Y167" s="121"/>
      <c r="Z167" s="121"/>
      <c r="AA167" s="121"/>
      <c r="AB167" s="121"/>
      <c r="AC167" s="121"/>
      <c r="AD167" s="121"/>
      <c r="AE167" s="121"/>
      <c r="AF167" s="121"/>
      <c r="AG167" s="123">
        <f>ROUND(AG168+AG169,2)</f>
        <v>0</v>
      </c>
      <c r="AH167" s="122"/>
      <c r="AI167" s="122"/>
      <c r="AJ167" s="122"/>
      <c r="AK167" s="122"/>
      <c r="AL167" s="122"/>
      <c r="AM167" s="122"/>
      <c r="AN167" s="124">
        <f>SUM(AG167,AT167)</f>
        <v>0</v>
      </c>
      <c r="AO167" s="122"/>
      <c r="AP167" s="122"/>
      <c r="AQ167" s="125" t="s">
        <v>83</v>
      </c>
      <c r="AR167" s="126"/>
      <c r="AS167" s="127">
        <f>ROUND(AS168+AS169,2)</f>
        <v>0</v>
      </c>
      <c r="AT167" s="128">
        <f>ROUND(SUM(AV167:AW167),2)</f>
        <v>0</v>
      </c>
      <c r="AU167" s="129">
        <f>ROUND(AU168+AU169,5)</f>
        <v>0</v>
      </c>
      <c r="AV167" s="128">
        <f>ROUND(AZ167*L26,2)</f>
        <v>0</v>
      </c>
      <c r="AW167" s="128">
        <f>ROUND(BA167*L27,2)</f>
        <v>0</v>
      </c>
      <c r="AX167" s="128">
        <f>ROUND(BB167*L26,2)</f>
        <v>0</v>
      </c>
      <c r="AY167" s="128">
        <f>ROUND(BC167*L27,2)</f>
        <v>0</v>
      </c>
      <c r="AZ167" s="128">
        <f>ROUND(AZ168+AZ169,2)</f>
        <v>0</v>
      </c>
      <c r="BA167" s="128">
        <f>ROUND(BA168+BA169,2)</f>
        <v>0</v>
      </c>
      <c r="BB167" s="128">
        <f>ROUND(BB168+BB169,2)</f>
        <v>0</v>
      </c>
      <c r="BC167" s="128">
        <f>ROUND(BC168+BC169,2)</f>
        <v>0</v>
      </c>
      <c r="BD167" s="130">
        <f>ROUND(BD168+BD169,2)</f>
        <v>0</v>
      </c>
      <c r="BS167" s="131" t="s">
        <v>76</v>
      </c>
      <c r="BT167" s="131" t="s">
        <v>24</v>
      </c>
      <c r="BU167" s="131" t="s">
        <v>78</v>
      </c>
      <c r="BV167" s="131" t="s">
        <v>79</v>
      </c>
      <c r="BW167" s="131" t="s">
        <v>372</v>
      </c>
      <c r="BX167" s="131" t="s">
        <v>7</v>
      </c>
      <c r="CL167" s="131" t="s">
        <v>22</v>
      </c>
      <c r="CM167" s="131" t="s">
        <v>85</v>
      </c>
    </row>
    <row r="168" s="6" customFormat="1" ht="16.5" customHeight="1">
      <c r="A168" s="144" t="s">
        <v>90</v>
      </c>
      <c r="B168" s="132"/>
      <c r="C168" s="133"/>
      <c r="D168" s="133"/>
      <c r="E168" s="134" t="s">
        <v>373</v>
      </c>
      <c r="F168" s="134"/>
      <c r="G168" s="134"/>
      <c r="H168" s="134"/>
      <c r="I168" s="134"/>
      <c r="J168" s="133"/>
      <c r="K168" s="134" t="s">
        <v>374</v>
      </c>
      <c r="L168" s="134"/>
      <c r="M168" s="134"/>
      <c r="N168" s="134"/>
      <c r="O168" s="134"/>
      <c r="P168" s="134"/>
      <c r="Q168" s="134"/>
      <c r="R168" s="134"/>
      <c r="S168" s="134"/>
      <c r="T168" s="134"/>
      <c r="U168" s="134"/>
      <c r="V168" s="134"/>
      <c r="W168" s="134"/>
      <c r="X168" s="134"/>
      <c r="Y168" s="134"/>
      <c r="Z168" s="134"/>
      <c r="AA168" s="134"/>
      <c r="AB168" s="134"/>
      <c r="AC168" s="134"/>
      <c r="AD168" s="134"/>
      <c r="AE168" s="134"/>
      <c r="AF168" s="134"/>
      <c r="AG168" s="136">
        <f>'SO-30-02 - SBBH'!J29</f>
        <v>0</v>
      </c>
      <c r="AH168" s="133"/>
      <c r="AI168" s="133"/>
      <c r="AJ168" s="133"/>
      <c r="AK168" s="133"/>
      <c r="AL168" s="133"/>
      <c r="AM168" s="133"/>
      <c r="AN168" s="136">
        <f>SUM(AG168,AT168)</f>
        <v>0</v>
      </c>
      <c r="AO168" s="133"/>
      <c r="AP168" s="133"/>
      <c r="AQ168" s="137" t="s">
        <v>88</v>
      </c>
      <c r="AR168" s="138"/>
      <c r="AS168" s="139">
        <v>0</v>
      </c>
      <c r="AT168" s="140">
        <f>ROUND(SUM(AV168:AW168),2)</f>
        <v>0</v>
      </c>
      <c r="AU168" s="141">
        <f>'SO-30-02 - SBBH'!P92</f>
        <v>0</v>
      </c>
      <c r="AV168" s="140">
        <f>'SO-30-02 - SBBH'!J32</f>
        <v>0</v>
      </c>
      <c r="AW168" s="140">
        <f>'SO-30-02 - SBBH'!J33</f>
        <v>0</v>
      </c>
      <c r="AX168" s="140">
        <f>'SO-30-02 - SBBH'!J34</f>
        <v>0</v>
      </c>
      <c r="AY168" s="140">
        <f>'SO-30-02 - SBBH'!J35</f>
        <v>0</v>
      </c>
      <c r="AZ168" s="140">
        <f>'SO-30-02 - SBBH'!F32</f>
        <v>0</v>
      </c>
      <c r="BA168" s="140">
        <f>'SO-30-02 - SBBH'!F33</f>
        <v>0</v>
      </c>
      <c r="BB168" s="140">
        <f>'SO-30-02 - SBBH'!F34</f>
        <v>0</v>
      </c>
      <c r="BC168" s="140">
        <f>'SO-30-02 - SBBH'!F35</f>
        <v>0</v>
      </c>
      <c r="BD168" s="142">
        <f>'SO-30-02 - SBBH'!F36</f>
        <v>0</v>
      </c>
      <c r="BT168" s="143" t="s">
        <v>85</v>
      </c>
      <c r="BV168" s="143" t="s">
        <v>79</v>
      </c>
      <c r="BW168" s="143" t="s">
        <v>375</v>
      </c>
      <c r="BX168" s="143" t="s">
        <v>372</v>
      </c>
      <c r="CL168" s="143" t="s">
        <v>22</v>
      </c>
    </row>
    <row r="169" s="6" customFormat="1" ht="16.5" customHeight="1">
      <c r="B169" s="132"/>
      <c r="C169" s="133"/>
      <c r="D169" s="133"/>
      <c r="E169" s="134" t="s">
        <v>376</v>
      </c>
      <c r="F169" s="134"/>
      <c r="G169" s="134"/>
      <c r="H169" s="134"/>
      <c r="I169" s="134"/>
      <c r="J169" s="133"/>
      <c r="K169" s="134" t="s">
        <v>102</v>
      </c>
      <c r="L169" s="134"/>
      <c r="M169" s="134"/>
      <c r="N169" s="134"/>
      <c r="O169" s="134"/>
      <c r="P169" s="134"/>
      <c r="Q169" s="134"/>
      <c r="R169" s="134"/>
      <c r="S169" s="134"/>
      <c r="T169" s="134"/>
      <c r="U169" s="134"/>
      <c r="V169" s="134"/>
      <c r="W169" s="134"/>
      <c r="X169" s="134"/>
      <c r="Y169" s="134"/>
      <c r="Z169" s="134"/>
      <c r="AA169" s="134"/>
      <c r="AB169" s="134"/>
      <c r="AC169" s="134"/>
      <c r="AD169" s="134"/>
      <c r="AE169" s="134"/>
      <c r="AF169" s="134"/>
      <c r="AG169" s="135">
        <f>ROUND(SUM(AG170:AG172),2)</f>
        <v>0</v>
      </c>
      <c r="AH169" s="133"/>
      <c r="AI169" s="133"/>
      <c r="AJ169" s="133"/>
      <c r="AK169" s="133"/>
      <c r="AL169" s="133"/>
      <c r="AM169" s="133"/>
      <c r="AN169" s="136">
        <f>SUM(AG169,AT169)</f>
        <v>0</v>
      </c>
      <c r="AO169" s="133"/>
      <c r="AP169" s="133"/>
      <c r="AQ169" s="137" t="s">
        <v>88</v>
      </c>
      <c r="AR169" s="138"/>
      <c r="AS169" s="139">
        <f>ROUND(SUM(AS170:AS172),2)</f>
        <v>0</v>
      </c>
      <c r="AT169" s="140">
        <f>ROUND(SUM(AV169:AW169),2)</f>
        <v>0</v>
      </c>
      <c r="AU169" s="141">
        <f>ROUND(SUM(AU170:AU172),5)</f>
        <v>0</v>
      </c>
      <c r="AV169" s="140">
        <f>ROUND(AZ169*L26,2)</f>
        <v>0</v>
      </c>
      <c r="AW169" s="140">
        <f>ROUND(BA169*L27,2)</f>
        <v>0</v>
      </c>
      <c r="AX169" s="140">
        <f>ROUND(BB169*L26,2)</f>
        <v>0</v>
      </c>
      <c r="AY169" s="140">
        <f>ROUND(BC169*L27,2)</f>
        <v>0</v>
      </c>
      <c r="AZ169" s="140">
        <f>ROUND(SUM(AZ170:AZ172),2)</f>
        <v>0</v>
      </c>
      <c r="BA169" s="140">
        <f>ROUND(SUM(BA170:BA172),2)</f>
        <v>0</v>
      </c>
      <c r="BB169" s="140">
        <f>ROUND(SUM(BB170:BB172),2)</f>
        <v>0</v>
      </c>
      <c r="BC169" s="140">
        <f>ROUND(SUM(BC170:BC172),2)</f>
        <v>0</v>
      </c>
      <c r="BD169" s="142">
        <f>ROUND(SUM(BD170:BD172),2)</f>
        <v>0</v>
      </c>
      <c r="BS169" s="143" t="s">
        <v>76</v>
      </c>
      <c r="BT169" s="143" t="s">
        <v>85</v>
      </c>
      <c r="BU169" s="143" t="s">
        <v>78</v>
      </c>
      <c r="BV169" s="143" t="s">
        <v>79</v>
      </c>
      <c r="BW169" s="143" t="s">
        <v>377</v>
      </c>
      <c r="BX169" s="143" t="s">
        <v>372</v>
      </c>
      <c r="CL169" s="143" t="s">
        <v>22</v>
      </c>
    </row>
    <row r="170" s="6" customFormat="1" ht="28.5" customHeight="1">
      <c r="A170" s="144" t="s">
        <v>90</v>
      </c>
      <c r="B170" s="132"/>
      <c r="C170" s="133"/>
      <c r="D170" s="133"/>
      <c r="E170" s="133"/>
      <c r="F170" s="134" t="s">
        <v>378</v>
      </c>
      <c r="G170" s="134"/>
      <c r="H170" s="134"/>
      <c r="I170" s="134"/>
      <c r="J170" s="134"/>
      <c r="K170" s="133"/>
      <c r="L170" s="134" t="s">
        <v>105</v>
      </c>
      <c r="M170" s="134"/>
      <c r="N170" s="134"/>
      <c r="O170" s="134"/>
      <c r="P170" s="134"/>
      <c r="Q170" s="134"/>
      <c r="R170" s="134"/>
      <c r="S170" s="134"/>
      <c r="T170" s="134"/>
      <c r="U170" s="134"/>
      <c r="V170" s="134"/>
      <c r="W170" s="134"/>
      <c r="X170" s="134"/>
      <c r="Y170" s="134"/>
      <c r="Z170" s="134"/>
      <c r="AA170" s="134"/>
      <c r="AB170" s="134"/>
      <c r="AC170" s="134"/>
      <c r="AD170" s="134"/>
      <c r="AE170" s="134"/>
      <c r="AF170" s="134"/>
      <c r="AG170" s="136">
        <f>'SO-30-04.1 - elektroinsta...'!J31</f>
        <v>0</v>
      </c>
      <c r="AH170" s="133"/>
      <c r="AI170" s="133"/>
      <c r="AJ170" s="133"/>
      <c r="AK170" s="133"/>
      <c r="AL170" s="133"/>
      <c r="AM170" s="133"/>
      <c r="AN170" s="136">
        <f>SUM(AG170,AT170)</f>
        <v>0</v>
      </c>
      <c r="AO170" s="133"/>
      <c r="AP170" s="133"/>
      <c r="AQ170" s="137" t="s">
        <v>88</v>
      </c>
      <c r="AR170" s="138"/>
      <c r="AS170" s="139">
        <v>0</v>
      </c>
      <c r="AT170" s="140">
        <f>ROUND(SUM(AV170:AW170),2)</f>
        <v>0</v>
      </c>
      <c r="AU170" s="141">
        <f>'SO-30-04.1 - elektroinsta...'!P89</f>
        <v>0</v>
      </c>
      <c r="AV170" s="140">
        <f>'SO-30-04.1 - elektroinsta...'!J34</f>
        <v>0</v>
      </c>
      <c r="AW170" s="140">
        <f>'SO-30-04.1 - elektroinsta...'!J35</f>
        <v>0</v>
      </c>
      <c r="AX170" s="140">
        <f>'SO-30-04.1 - elektroinsta...'!J36</f>
        <v>0</v>
      </c>
      <c r="AY170" s="140">
        <f>'SO-30-04.1 - elektroinsta...'!J37</f>
        <v>0</v>
      </c>
      <c r="AZ170" s="140">
        <f>'SO-30-04.1 - elektroinsta...'!F34</f>
        <v>0</v>
      </c>
      <c r="BA170" s="140">
        <f>'SO-30-04.1 - elektroinsta...'!F35</f>
        <v>0</v>
      </c>
      <c r="BB170" s="140">
        <f>'SO-30-04.1 - elektroinsta...'!F36</f>
        <v>0</v>
      </c>
      <c r="BC170" s="140">
        <f>'SO-30-04.1 - elektroinsta...'!F37</f>
        <v>0</v>
      </c>
      <c r="BD170" s="142">
        <f>'SO-30-04.1 - elektroinsta...'!F38</f>
        <v>0</v>
      </c>
      <c r="BT170" s="143" t="s">
        <v>93</v>
      </c>
      <c r="BV170" s="143" t="s">
        <v>79</v>
      </c>
      <c r="BW170" s="143" t="s">
        <v>379</v>
      </c>
      <c r="BX170" s="143" t="s">
        <v>377</v>
      </c>
      <c r="CL170" s="143" t="s">
        <v>22</v>
      </c>
    </row>
    <row r="171" s="6" customFormat="1" ht="28.5" customHeight="1">
      <c r="A171" s="144" t="s">
        <v>90</v>
      </c>
      <c r="B171" s="132"/>
      <c r="C171" s="133"/>
      <c r="D171" s="133"/>
      <c r="E171" s="133"/>
      <c r="F171" s="134" t="s">
        <v>380</v>
      </c>
      <c r="G171" s="134"/>
      <c r="H171" s="134"/>
      <c r="I171" s="134"/>
      <c r="J171" s="134"/>
      <c r="K171" s="133"/>
      <c r="L171" s="134" t="s">
        <v>303</v>
      </c>
      <c r="M171" s="134"/>
      <c r="N171" s="134"/>
      <c r="O171" s="134"/>
      <c r="P171" s="134"/>
      <c r="Q171" s="134"/>
      <c r="R171" s="134"/>
      <c r="S171" s="134"/>
      <c r="T171" s="134"/>
      <c r="U171" s="134"/>
      <c r="V171" s="134"/>
      <c r="W171" s="134"/>
      <c r="X171" s="134"/>
      <c r="Y171" s="134"/>
      <c r="Z171" s="134"/>
      <c r="AA171" s="134"/>
      <c r="AB171" s="134"/>
      <c r="AC171" s="134"/>
      <c r="AD171" s="134"/>
      <c r="AE171" s="134"/>
      <c r="AF171" s="134"/>
      <c r="AG171" s="136">
        <f>'SO-30-04.2 - zemní práce'!J31</f>
        <v>0</v>
      </c>
      <c r="AH171" s="133"/>
      <c r="AI171" s="133"/>
      <c r="AJ171" s="133"/>
      <c r="AK171" s="133"/>
      <c r="AL171" s="133"/>
      <c r="AM171" s="133"/>
      <c r="AN171" s="136">
        <f>SUM(AG171,AT171)</f>
        <v>0</v>
      </c>
      <c r="AO171" s="133"/>
      <c r="AP171" s="133"/>
      <c r="AQ171" s="137" t="s">
        <v>88</v>
      </c>
      <c r="AR171" s="138"/>
      <c r="AS171" s="139">
        <v>0</v>
      </c>
      <c r="AT171" s="140">
        <f>ROUND(SUM(AV171:AW171),2)</f>
        <v>0</v>
      </c>
      <c r="AU171" s="141">
        <f>'SO-30-04.2 - zemní práce'!P93</f>
        <v>0</v>
      </c>
      <c r="AV171" s="140">
        <f>'SO-30-04.2 - zemní práce'!J34</f>
        <v>0</v>
      </c>
      <c r="AW171" s="140">
        <f>'SO-30-04.2 - zemní práce'!J35</f>
        <v>0</v>
      </c>
      <c r="AX171" s="140">
        <f>'SO-30-04.2 - zemní práce'!J36</f>
        <v>0</v>
      </c>
      <c r="AY171" s="140">
        <f>'SO-30-04.2 - zemní práce'!J37</f>
        <v>0</v>
      </c>
      <c r="AZ171" s="140">
        <f>'SO-30-04.2 - zemní práce'!F34</f>
        <v>0</v>
      </c>
      <c r="BA171" s="140">
        <f>'SO-30-04.2 - zemní práce'!F35</f>
        <v>0</v>
      </c>
      <c r="BB171" s="140">
        <f>'SO-30-04.2 - zemní práce'!F36</f>
        <v>0</v>
      </c>
      <c r="BC171" s="140">
        <f>'SO-30-04.2 - zemní práce'!F37</f>
        <v>0</v>
      </c>
      <c r="BD171" s="142">
        <f>'SO-30-04.2 - zemní práce'!F38</f>
        <v>0</v>
      </c>
      <c r="BT171" s="143" t="s">
        <v>93</v>
      </c>
      <c r="BV171" s="143" t="s">
        <v>79</v>
      </c>
      <c r="BW171" s="143" t="s">
        <v>381</v>
      </c>
      <c r="BX171" s="143" t="s">
        <v>377</v>
      </c>
      <c r="CL171" s="143" t="s">
        <v>22</v>
      </c>
    </row>
    <row r="172" s="6" customFormat="1" ht="28.5" customHeight="1">
      <c r="A172" s="144" t="s">
        <v>90</v>
      </c>
      <c r="B172" s="132"/>
      <c r="C172" s="133"/>
      <c r="D172" s="133"/>
      <c r="E172" s="133"/>
      <c r="F172" s="134" t="s">
        <v>382</v>
      </c>
      <c r="G172" s="134"/>
      <c r="H172" s="134"/>
      <c r="I172" s="134"/>
      <c r="J172" s="134"/>
      <c r="K172" s="133"/>
      <c r="L172" s="134" t="s">
        <v>96</v>
      </c>
      <c r="M172" s="134"/>
      <c r="N172" s="134"/>
      <c r="O172" s="134"/>
      <c r="P172" s="134"/>
      <c r="Q172" s="134"/>
      <c r="R172" s="134"/>
      <c r="S172" s="134"/>
      <c r="T172" s="134"/>
      <c r="U172" s="134"/>
      <c r="V172" s="134"/>
      <c r="W172" s="134"/>
      <c r="X172" s="134"/>
      <c r="Y172" s="134"/>
      <c r="Z172" s="134"/>
      <c r="AA172" s="134"/>
      <c r="AB172" s="134"/>
      <c r="AC172" s="134"/>
      <c r="AD172" s="134"/>
      <c r="AE172" s="134"/>
      <c r="AF172" s="134"/>
      <c r="AG172" s="136">
        <f>'SO-30-04.3 - VRN'!J31</f>
        <v>0</v>
      </c>
      <c r="AH172" s="133"/>
      <c r="AI172" s="133"/>
      <c r="AJ172" s="133"/>
      <c r="AK172" s="133"/>
      <c r="AL172" s="133"/>
      <c r="AM172" s="133"/>
      <c r="AN172" s="136">
        <f>SUM(AG172,AT172)</f>
        <v>0</v>
      </c>
      <c r="AO172" s="133"/>
      <c r="AP172" s="133"/>
      <c r="AQ172" s="137" t="s">
        <v>88</v>
      </c>
      <c r="AR172" s="138"/>
      <c r="AS172" s="139">
        <v>0</v>
      </c>
      <c r="AT172" s="140">
        <f>ROUND(SUM(AV172:AW172),2)</f>
        <v>0</v>
      </c>
      <c r="AU172" s="141">
        <f>'SO-30-04.3 - VRN'!P92</f>
        <v>0</v>
      </c>
      <c r="AV172" s="140">
        <f>'SO-30-04.3 - VRN'!J34</f>
        <v>0</v>
      </c>
      <c r="AW172" s="140">
        <f>'SO-30-04.3 - VRN'!J35</f>
        <v>0</v>
      </c>
      <c r="AX172" s="140">
        <f>'SO-30-04.3 - VRN'!J36</f>
        <v>0</v>
      </c>
      <c r="AY172" s="140">
        <f>'SO-30-04.3 - VRN'!J37</f>
        <v>0</v>
      </c>
      <c r="AZ172" s="140">
        <f>'SO-30-04.3 - VRN'!F34</f>
        <v>0</v>
      </c>
      <c r="BA172" s="140">
        <f>'SO-30-04.3 - VRN'!F35</f>
        <v>0</v>
      </c>
      <c r="BB172" s="140">
        <f>'SO-30-04.3 - VRN'!F36</f>
        <v>0</v>
      </c>
      <c r="BC172" s="140">
        <f>'SO-30-04.3 - VRN'!F37</f>
        <v>0</v>
      </c>
      <c r="BD172" s="142">
        <f>'SO-30-04.3 - VRN'!F38</f>
        <v>0</v>
      </c>
      <c r="BT172" s="143" t="s">
        <v>93</v>
      </c>
      <c r="BV172" s="143" t="s">
        <v>79</v>
      </c>
      <c r="BW172" s="143" t="s">
        <v>383</v>
      </c>
      <c r="BX172" s="143" t="s">
        <v>377</v>
      </c>
      <c r="CL172" s="143" t="s">
        <v>22</v>
      </c>
    </row>
    <row r="173" s="5" customFormat="1" ht="16.5" customHeight="1">
      <c r="B173" s="119"/>
      <c r="C173" s="120"/>
      <c r="D173" s="121" t="s">
        <v>384</v>
      </c>
      <c r="E173" s="121"/>
      <c r="F173" s="121"/>
      <c r="G173" s="121"/>
      <c r="H173" s="121"/>
      <c r="I173" s="122"/>
      <c r="J173" s="121" t="s">
        <v>385</v>
      </c>
      <c r="K173" s="121"/>
      <c r="L173" s="121"/>
      <c r="M173" s="121"/>
      <c r="N173" s="121"/>
      <c r="O173" s="121"/>
      <c r="P173" s="121"/>
      <c r="Q173" s="121"/>
      <c r="R173" s="121"/>
      <c r="S173" s="121"/>
      <c r="T173" s="121"/>
      <c r="U173" s="121"/>
      <c r="V173" s="121"/>
      <c r="W173" s="121"/>
      <c r="X173" s="121"/>
      <c r="Y173" s="121"/>
      <c r="Z173" s="121"/>
      <c r="AA173" s="121"/>
      <c r="AB173" s="121"/>
      <c r="AC173" s="121"/>
      <c r="AD173" s="121"/>
      <c r="AE173" s="121"/>
      <c r="AF173" s="121"/>
      <c r="AG173" s="123">
        <f>ROUND(AG174+AG176+AG177,2)</f>
        <v>0</v>
      </c>
      <c r="AH173" s="122"/>
      <c r="AI173" s="122"/>
      <c r="AJ173" s="122"/>
      <c r="AK173" s="122"/>
      <c r="AL173" s="122"/>
      <c r="AM173" s="122"/>
      <c r="AN173" s="124">
        <f>SUM(AG173,AT173)</f>
        <v>0</v>
      </c>
      <c r="AO173" s="122"/>
      <c r="AP173" s="122"/>
      <c r="AQ173" s="125" t="s">
        <v>83</v>
      </c>
      <c r="AR173" s="126"/>
      <c r="AS173" s="127">
        <f>ROUND(AS174+AS176+AS177,2)</f>
        <v>0</v>
      </c>
      <c r="AT173" s="128">
        <f>ROUND(SUM(AV173:AW173),2)</f>
        <v>0</v>
      </c>
      <c r="AU173" s="129">
        <f>ROUND(AU174+AU176+AU177,5)</f>
        <v>0</v>
      </c>
      <c r="AV173" s="128">
        <f>ROUND(AZ173*L26,2)</f>
        <v>0</v>
      </c>
      <c r="AW173" s="128">
        <f>ROUND(BA173*L27,2)</f>
        <v>0</v>
      </c>
      <c r="AX173" s="128">
        <f>ROUND(BB173*L26,2)</f>
        <v>0</v>
      </c>
      <c r="AY173" s="128">
        <f>ROUND(BC173*L27,2)</f>
        <v>0</v>
      </c>
      <c r="AZ173" s="128">
        <f>ROUND(AZ174+AZ176+AZ177,2)</f>
        <v>0</v>
      </c>
      <c r="BA173" s="128">
        <f>ROUND(BA174+BA176+BA177,2)</f>
        <v>0</v>
      </c>
      <c r="BB173" s="128">
        <f>ROUND(BB174+BB176+BB177,2)</f>
        <v>0</v>
      </c>
      <c r="BC173" s="128">
        <f>ROUND(BC174+BC176+BC177,2)</f>
        <v>0</v>
      </c>
      <c r="BD173" s="130">
        <f>ROUND(BD174+BD176+BD177,2)</f>
        <v>0</v>
      </c>
      <c r="BS173" s="131" t="s">
        <v>76</v>
      </c>
      <c r="BT173" s="131" t="s">
        <v>24</v>
      </c>
      <c r="BU173" s="131" t="s">
        <v>78</v>
      </c>
      <c r="BV173" s="131" t="s">
        <v>79</v>
      </c>
      <c r="BW173" s="131" t="s">
        <v>386</v>
      </c>
      <c r="BX173" s="131" t="s">
        <v>7</v>
      </c>
      <c r="CL173" s="131" t="s">
        <v>22</v>
      </c>
      <c r="CM173" s="131" t="s">
        <v>85</v>
      </c>
    </row>
    <row r="174" s="6" customFormat="1" ht="16.5" customHeight="1">
      <c r="B174" s="132"/>
      <c r="C174" s="133"/>
      <c r="D174" s="133"/>
      <c r="E174" s="134" t="s">
        <v>387</v>
      </c>
      <c r="F174" s="134"/>
      <c r="G174" s="134"/>
      <c r="H174" s="134"/>
      <c r="I174" s="134"/>
      <c r="J174" s="133"/>
      <c r="K174" s="134" t="s">
        <v>87</v>
      </c>
      <c r="L174" s="134"/>
      <c r="M174" s="134"/>
      <c r="N174" s="134"/>
      <c r="O174" s="134"/>
      <c r="P174" s="134"/>
      <c r="Q174" s="134"/>
      <c r="R174" s="134"/>
      <c r="S174" s="134"/>
      <c r="T174" s="134"/>
      <c r="U174" s="134"/>
      <c r="V174" s="134"/>
      <c r="W174" s="134"/>
      <c r="X174" s="134"/>
      <c r="Y174" s="134"/>
      <c r="Z174" s="134"/>
      <c r="AA174" s="134"/>
      <c r="AB174" s="134"/>
      <c r="AC174" s="134"/>
      <c r="AD174" s="134"/>
      <c r="AE174" s="134"/>
      <c r="AF174" s="134"/>
      <c r="AG174" s="135">
        <f>ROUND(AG175,2)</f>
        <v>0</v>
      </c>
      <c r="AH174" s="133"/>
      <c r="AI174" s="133"/>
      <c r="AJ174" s="133"/>
      <c r="AK174" s="133"/>
      <c r="AL174" s="133"/>
      <c r="AM174" s="133"/>
      <c r="AN174" s="136">
        <f>SUM(AG174,AT174)</f>
        <v>0</v>
      </c>
      <c r="AO174" s="133"/>
      <c r="AP174" s="133"/>
      <c r="AQ174" s="137" t="s">
        <v>88</v>
      </c>
      <c r="AR174" s="138"/>
      <c r="AS174" s="139">
        <f>ROUND(AS175,2)</f>
        <v>0</v>
      </c>
      <c r="AT174" s="140">
        <f>ROUND(SUM(AV174:AW174),2)</f>
        <v>0</v>
      </c>
      <c r="AU174" s="141">
        <f>ROUND(AU175,5)</f>
        <v>0</v>
      </c>
      <c r="AV174" s="140">
        <f>ROUND(AZ174*L26,2)</f>
        <v>0</v>
      </c>
      <c r="AW174" s="140">
        <f>ROUND(BA174*L27,2)</f>
        <v>0</v>
      </c>
      <c r="AX174" s="140">
        <f>ROUND(BB174*L26,2)</f>
        <v>0</v>
      </c>
      <c r="AY174" s="140">
        <f>ROUND(BC174*L27,2)</f>
        <v>0</v>
      </c>
      <c r="AZ174" s="140">
        <f>ROUND(AZ175,2)</f>
        <v>0</v>
      </c>
      <c r="BA174" s="140">
        <f>ROUND(BA175,2)</f>
        <v>0</v>
      </c>
      <c r="BB174" s="140">
        <f>ROUND(BB175,2)</f>
        <v>0</v>
      </c>
      <c r="BC174" s="140">
        <f>ROUND(BC175,2)</f>
        <v>0</v>
      </c>
      <c r="BD174" s="142">
        <f>ROUND(BD175,2)</f>
        <v>0</v>
      </c>
      <c r="BS174" s="143" t="s">
        <v>76</v>
      </c>
      <c r="BT174" s="143" t="s">
        <v>85</v>
      </c>
      <c r="BU174" s="143" t="s">
        <v>78</v>
      </c>
      <c r="BV174" s="143" t="s">
        <v>79</v>
      </c>
      <c r="BW174" s="143" t="s">
        <v>388</v>
      </c>
      <c r="BX174" s="143" t="s">
        <v>386</v>
      </c>
      <c r="CL174" s="143" t="s">
        <v>22</v>
      </c>
    </row>
    <row r="175" s="6" customFormat="1" ht="28.5" customHeight="1">
      <c r="A175" s="144" t="s">
        <v>90</v>
      </c>
      <c r="B175" s="132"/>
      <c r="C175" s="133"/>
      <c r="D175" s="133"/>
      <c r="E175" s="133"/>
      <c r="F175" s="134" t="s">
        <v>389</v>
      </c>
      <c r="G175" s="134"/>
      <c r="H175" s="134"/>
      <c r="I175" s="134"/>
      <c r="J175" s="134"/>
      <c r="K175" s="133"/>
      <c r="L175" s="134" t="s">
        <v>390</v>
      </c>
      <c r="M175" s="134"/>
      <c r="N175" s="134"/>
      <c r="O175" s="134"/>
      <c r="P175" s="134"/>
      <c r="Q175" s="134"/>
      <c r="R175" s="134"/>
      <c r="S175" s="134"/>
      <c r="T175" s="134"/>
      <c r="U175" s="134"/>
      <c r="V175" s="134"/>
      <c r="W175" s="134"/>
      <c r="X175" s="134"/>
      <c r="Y175" s="134"/>
      <c r="Z175" s="134"/>
      <c r="AA175" s="134"/>
      <c r="AB175" s="134"/>
      <c r="AC175" s="134"/>
      <c r="AD175" s="134"/>
      <c r="AE175" s="134"/>
      <c r="AF175" s="134"/>
      <c r="AG175" s="136">
        <f>'SO-31-03-01 - Zábradlí Pr...'!J31</f>
        <v>0</v>
      </c>
      <c r="AH175" s="133"/>
      <c r="AI175" s="133"/>
      <c r="AJ175" s="133"/>
      <c r="AK175" s="133"/>
      <c r="AL175" s="133"/>
      <c r="AM175" s="133"/>
      <c r="AN175" s="136">
        <f>SUM(AG175,AT175)</f>
        <v>0</v>
      </c>
      <c r="AO175" s="133"/>
      <c r="AP175" s="133"/>
      <c r="AQ175" s="137" t="s">
        <v>88</v>
      </c>
      <c r="AR175" s="138"/>
      <c r="AS175" s="139">
        <v>0</v>
      </c>
      <c r="AT175" s="140">
        <f>ROUND(SUM(AV175:AW175),2)</f>
        <v>0</v>
      </c>
      <c r="AU175" s="141">
        <f>'SO-31-03-01 - Zábradlí Pr...'!P96</f>
        <v>0</v>
      </c>
      <c r="AV175" s="140">
        <f>'SO-31-03-01 - Zábradlí Pr...'!J34</f>
        <v>0</v>
      </c>
      <c r="AW175" s="140">
        <f>'SO-31-03-01 - Zábradlí Pr...'!J35</f>
        <v>0</v>
      </c>
      <c r="AX175" s="140">
        <f>'SO-31-03-01 - Zábradlí Pr...'!J36</f>
        <v>0</v>
      </c>
      <c r="AY175" s="140">
        <f>'SO-31-03-01 - Zábradlí Pr...'!J37</f>
        <v>0</v>
      </c>
      <c r="AZ175" s="140">
        <f>'SO-31-03-01 - Zábradlí Pr...'!F34</f>
        <v>0</v>
      </c>
      <c r="BA175" s="140">
        <f>'SO-31-03-01 - Zábradlí Pr...'!F35</f>
        <v>0</v>
      </c>
      <c r="BB175" s="140">
        <f>'SO-31-03-01 - Zábradlí Pr...'!F36</f>
        <v>0</v>
      </c>
      <c r="BC175" s="140">
        <f>'SO-31-03-01 - Zábradlí Pr...'!F37</f>
        <v>0</v>
      </c>
      <c r="BD175" s="142">
        <f>'SO-31-03-01 - Zábradlí Pr...'!F38</f>
        <v>0</v>
      </c>
      <c r="BT175" s="143" t="s">
        <v>93</v>
      </c>
      <c r="BV175" s="143" t="s">
        <v>79</v>
      </c>
      <c r="BW175" s="143" t="s">
        <v>391</v>
      </c>
      <c r="BX175" s="143" t="s">
        <v>388</v>
      </c>
      <c r="CL175" s="143" t="s">
        <v>22</v>
      </c>
    </row>
    <row r="176" s="6" customFormat="1" ht="16.5" customHeight="1">
      <c r="A176" s="144" t="s">
        <v>90</v>
      </c>
      <c r="B176" s="132"/>
      <c r="C176" s="133"/>
      <c r="D176" s="133"/>
      <c r="E176" s="134" t="s">
        <v>392</v>
      </c>
      <c r="F176" s="134"/>
      <c r="G176" s="134"/>
      <c r="H176" s="134"/>
      <c r="I176" s="134"/>
      <c r="J176" s="133"/>
      <c r="K176" s="134" t="s">
        <v>374</v>
      </c>
      <c r="L176" s="134"/>
      <c r="M176" s="134"/>
      <c r="N176" s="134"/>
      <c r="O176" s="134"/>
      <c r="P176" s="134"/>
      <c r="Q176" s="134"/>
      <c r="R176" s="134"/>
      <c r="S176" s="134"/>
      <c r="T176" s="134"/>
      <c r="U176" s="134"/>
      <c r="V176" s="134"/>
      <c r="W176" s="134"/>
      <c r="X176" s="134"/>
      <c r="Y176" s="134"/>
      <c r="Z176" s="134"/>
      <c r="AA176" s="134"/>
      <c r="AB176" s="134"/>
      <c r="AC176" s="134"/>
      <c r="AD176" s="134"/>
      <c r="AE176" s="134"/>
      <c r="AF176" s="134"/>
      <c r="AG176" s="136">
        <f>'SO-31-02 - SBBH'!J29</f>
        <v>0</v>
      </c>
      <c r="AH176" s="133"/>
      <c r="AI176" s="133"/>
      <c r="AJ176" s="133"/>
      <c r="AK176" s="133"/>
      <c r="AL176" s="133"/>
      <c r="AM176" s="133"/>
      <c r="AN176" s="136">
        <f>SUM(AG176,AT176)</f>
        <v>0</v>
      </c>
      <c r="AO176" s="133"/>
      <c r="AP176" s="133"/>
      <c r="AQ176" s="137" t="s">
        <v>88</v>
      </c>
      <c r="AR176" s="138"/>
      <c r="AS176" s="139">
        <v>0</v>
      </c>
      <c r="AT176" s="140">
        <f>ROUND(SUM(AV176:AW176),2)</f>
        <v>0</v>
      </c>
      <c r="AU176" s="141">
        <f>'SO-31-02 - SBBH'!P89</f>
        <v>0</v>
      </c>
      <c r="AV176" s="140">
        <f>'SO-31-02 - SBBH'!J32</f>
        <v>0</v>
      </c>
      <c r="AW176" s="140">
        <f>'SO-31-02 - SBBH'!J33</f>
        <v>0</v>
      </c>
      <c r="AX176" s="140">
        <f>'SO-31-02 - SBBH'!J34</f>
        <v>0</v>
      </c>
      <c r="AY176" s="140">
        <f>'SO-31-02 - SBBH'!J35</f>
        <v>0</v>
      </c>
      <c r="AZ176" s="140">
        <f>'SO-31-02 - SBBH'!F32</f>
        <v>0</v>
      </c>
      <c r="BA176" s="140">
        <f>'SO-31-02 - SBBH'!F33</f>
        <v>0</v>
      </c>
      <c r="BB176" s="140">
        <f>'SO-31-02 - SBBH'!F34</f>
        <v>0</v>
      </c>
      <c r="BC176" s="140">
        <f>'SO-31-02 - SBBH'!F35</f>
        <v>0</v>
      </c>
      <c r="BD176" s="142">
        <f>'SO-31-02 - SBBH'!F36</f>
        <v>0</v>
      </c>
      <c r="BT176" s="143" t="s">
        <v>85</v>
      </c>
      <c r="BV176" s="143" t="s">
        <v>79</v>
      </c>
      <c r="BW176" s="143" t="s">
        <v>393</v>
      </c>
      <c r="BX176" s="143" t="s">
        <v>386</v>
      </c>
      <c r="CL176" s="143" t="s">
        <v>22</v>
      </c>
    </row>
    <row r="177" s="6" customFormat="1" ht="16.5" customHeight="1">
      <c r="B177" s="132"/>
      <c r="C177" s="133"/>
      <c r="D177" s="133"/>
      <c r="E177" s="134" t="s">
        <v>394</v>
      </c>
      <c r="F177" s="134"/>
      <c r="G177" s="134"/>
      <c r="H177" s="134"/>
      <c r="I177" s="134"/>
      <c r="J177" s="133"/>
      <c r="K177" s="134" t="s">
        <v>102</v>
      </c>
      <c r="L177" s="134"/>
      <c r="M177" s="134"/>
      <c r="N177" s="134"/>
      <c r="O177" s="134"/>
      <c r="P177" s="134"/>
      <c r="Q177" s="134"/>
      <c r="R177" s="134"/>
      <c r="S177" s="134"/>
      <c r="T177" s="134"/>
      <c r="U177" s="134"/>
      <c r="V177" s="134"/>
      <c r="W177" s="134"/>
      <c r="X177" s="134"/>
      <c r="Y177" s="134"/>
      <c r="Z177" s="134"/>
      <c r="AA177" s="134"/>
      <c r="AB177" s="134"/>
      <c r="AC177" s="134"/>
      <c r="AD177" s="134"/>
      <c r="AE177" s="134"/>
      <c r="AF177" s="134"/>
      <c r="AG177" s="135">
        <f>ROUND(SUM(AG178:AG180),2)</f>
        <v>0</v>
      </c>
      <c r="AH177" s="133"/>
      <c r="AI177" s="133"/>
      <c r="AJ177" s="133"/>
      <c r="AK177" s="133"/>
      <c r="AL177" s="133"/>
      <c r="AM177" s="133"/>
      <c r="AN177" s="136">
        <f>SUM(AG177,AT177)</f>
        <v>0</v>
      </c>
      <c r="AO177" s="133"/>
      <c r="AP177" s="133"/>
      <c r="AQ177" s="137" t="s">
        <v>88</v>
      </c>
      <c r="AR177" s="138"/>
      <c r="AS177" s="139">
        <f>ROUND(SUM(AS178:AS180),2)</f>
        <v>0</v>
      </c>
      <c r="AT177" s="140">
        <f>ROUND(SUM(AV177:AW177),2)</f>
        <v>0</v>
      </c>
      <c r="AU177" s="141">
        <f>ROUND(SUM(AU178:AU180),5)</f>
        <v>0</v>
      </c>
      <c r="AV177" s="140">
        <f>ROUND(AZ177*L26,2)</f>
        <v>0</v>
      </c>
      <c r="AW177" s="140">
        <f>ROUND(BA177*L27,2)</f>
        <v>0</v>
      </c>
      <c r="AX177" s="140">
        <f>ROUND(BB177*L26,2)</f>
        <v>0</v>
      </c>
      <c r="AY177" s="140">
        <f>ROUND(BC177*L27,2)</f>
        <v>0</v>
      </c>
      <c r="AZ177" s="140">
        <f>ROUND(SUM(AZ178:AZ180),2)</f>
        <v>0</v>
      </c>
      <c r="BA177" s="140">
        <f>ROUND(SUM(BA178:BA180),2)</f>
        <v>0</v>
      </c>
      <c r="BB177" s="140">
        <f>ROUND(SUM(BB178:BB180),2)</f>
        <v>0</v>
      </c>
      <c r="BC177" s="140">
        <f>ROUND(SUM(BC178:BC180),2)</f>
        <v>0</v>
      </c>
      <c r="BD177" s="142">
        <f>ROUND(SUM(BD178:BD180),2)</f>
        <v>0</v>
      </c>
      <c r="BS177" s="143" t="s">
        <v>76</v>
      </c>
      <c r="BT177" s="143" t="s">
        <v>85</v>
      </c>
      <c r="BU177" s="143" t="s">
        <v>78</v>
      </c>
      <c r="BV177" s="143" t="s">
        <v>79</v>
      </c>
      <c r="BW177" s="143" t="s">
        <v>395</v>
      </c>
      <c r="BX177" s="143" t="s">
        <v>386</v>
      </c>
      <c r="CL177" s="143" t="s">
        <v>22</v>
      </c>
    </row>
    <row r="178" s="6" customFormat="1" ht="28.5" customHeight="1">
      <c r="A178" s="144" t="s">
        <v>90</v>
      </c>
      <c r="B178" s="132"/>
      <c r="C178" s="133"/>
      <c r="D178" s="133"/>
      <c r="E178" s="133"/>
      <c r="F178" s="134" t="s">
        <v>396</v>
      </c>
      <c r="G178" s="134"/>
      <c r="H178" s="134"/>
      <c r="I178" s="134"/>
      <c r="J178" s="134"/>
      <c r="K178" s="133"/>
      <c r="L178" s="134" t="s">
        <v>105</v>
      </c>
      <c r="M178" s="134"/>
      <c r="N178" s="134"/>
      <c r="O178" s="134"/>
      <c r="P178" s="134"/>
      <c r="Q178" s="134"/>
      <c r="R178" s="134"/>
      <c r="S178" s="134"/>
      <c r="T178" s="134"/>
      <c r="U178" s="134"/>
      <c r="V178" s="134"/>
      <c r="W178" s="134"/>
      <c r="X178" s="134"/>
      <c r="Y178" s="134"/>
      <c r="Z178" s="134"/>
      <c r="AA178" s="134"/>
      <c r="AB178" s="134"/>
      <c r="AC178" s="134"/>
      <c r="AD178" s="134"/>
      <c r="AE178" s="134"/>
      <c r="AF178" s="134"/>
      <c r="AG178" s="136">
        <f>'SO-31-04.1 - elektroinsta...'!J31</f>
        <v>0</v>
      </c>
      <c r="AH178" s="133"/>
      <c r="AI178" s="133"/>
      <c r="AJ178" s="133"/>
      <c r="AK178" s="133"/>
      <c r="AL178" s="133"/>
      <c r="AM178" s="133"/>
      <c r="AN178" s="136">
        <f>SUM(AG178,AT178)</f>
        <v>0</v>
      </c>
      <c r="AO178" s="133"/>
      <c r="AP178" s="133"/>
      <c r="AQ178" s="137" t="s">
        <v>88</v>
      </c>
      <c r="AR178" s="138"/>
      <c r="AS178" s="139">
        <v>0</v>
      </c>
      <c r="AT178" s="140">
        <f>ROUND(SUM(AV178:AW178),2)</f>
        <v>0</v>
      </c>
      <c r="AU178" s="141">
        <f>'SO-31-04.1 - elektroinsta...'!P89</f>
        <v>0</v>
      </c>
      <c r="AV178" s="140">
        <f>'SO-31-04.1 - elektroinsta...'!J34</f>
        <v>0</v>
      </c>
      <c r="AW178" s="140">
        <f>'SO-31-04.1 - elektroinsta...'!J35</f>
        <v>0</v>
      </c>
      <c r="AX178" s="140">
        <f>'SO-31-04.1 - elektroinsta...'!J36</f>
        <v>0</v>
      </c>
      <c r="AY178" s="140">
        <f>'SO-31-04.1 - elektroinsta...'!J37</f>
        <v>0</v>
      </c>
      <c r="AZ178" s="140">
        <f>'SO-31-04.1 - elektroinsta...'!F34</f>
        <v>0</v>
      </c>
      <c r="BA178" s="140">
        <f>'SO-31-04.1 - elektroinsta...'!F35</f>
        <v>0</v>
      </c>
      <c r="BB178" s="140">
        <f>'SO-31-04.1 - elektroinsta...'!F36</f>
        <v>0</v>
      </c>
      <c r="BC178" s="140">
        <f>'SO-31-04.1 - elektroinsta...'!F37</f>
        <v>0</v>
      </c>
      <c r="BD178" s="142">
        <f>'SO-31-04.1 - elektroinsta...'!F38</f>
        <v>0</v>
      </c>
      <c r="BT178" s="143" t="s">
        <v>93</v>
      </c>
      <c r="BV178" s="143" t="s">
        <v>79</v>
      </c>
      <c r="BW178" s="143" t="s">
        <v>397</v>
      </c>
      <c r="BX178" s="143" t="s">
        <v>395</v>
      </c>
      <c r="CL178" s="143" t="s">
        <v>22</v>
      </c>
    </row>
    <row r="179" s="6" customFormat="1" ht="28.5" customHeight="1">
      <c r="A179" s="144" t="s">
        <v>90</v>
      </c>
      <c r="B179" s="132"/>
      <c r="C179" s="133"/>
      <c r="D179" s="133"/>
      <c r="E179" s="133"/>
      <c r="F179" s="134" t="s">
        <v>398</v>
      </c>
      <c r="G179" s="134"/>
      <c r="H179" s="134"/>
      <c r="I179" s="134"/>
      <c r="J179" s="134"/>
      <c r="K179" s="133"/>
      <c r="L179" s="134" t="s">
        <v>303</v>
      </c>
      <c r="M179" s="134"/>
      <c r="N179" s="134"/>
      <c r="O179" s="134"/>
      <c r="P179" s="134"/>
      <c r="Q179" s="134"/>
      <c r="R179" s="134"/>
      <c r="S179" s="134"/>
      <c r="T179" s="134"/>
      <c r="U179" s="134"/>
      <c r="V179" s="134"/>
      <c r="W179" s="134"/>
      <c r="X179" s="134"/>
      <c r="Y179" s="134"/>
      <c r="Z179" s="134"/>
      <c r="AA179" s="134"/>
      <c r="AB179" s="134"/>
      <c r="AC179" s="134"/>
      <c r="AD179" s="134"/>
      <c r="AE179" s="134"/>
      <c r="AF179" s="134"/>
      <c r="AG179" s="136">
        <f>'SO-31-04.2 - zemní práce'!J31</f>
        <v>0</v>
      </c>
      <c r="AH179" s="133"/>
      <c r="AI179" s="133"/>
      <c r="AJ179" s="133"/>
      <c r="AK179" s="133"/>
      <c r="AL179" s="133"/>
      <c r="AM179" s="133"/>
      <c r="AN179" s="136">
        <f>SUM(AG179,AT179)</f>
        <v>0</v>
      </c>
      <c r="AO179" s="133"/>
      <c r="AP179" s="133"/>
      <c r="AQ179" s="137" t="s">
        <v>88</v>
      </c>
      <c r="AR179" s="138"/>
      <c r="AS179" s="139">
        <v>0</v>
      </c>
      <c r="AT179" s="140">
        <f>ROUND(SUM(AV179:AW179),2)</f>
        <v>0</v>
      </c>
      <c r="AU179" s="141">
        <f>'SO-31-04.2 - zemní práce'!P93</f>
        <v>0</v>
      </c>
      <c r="AV179" s="140">
        <f>'SO-31-04.2 - zemní práce'!J34</f>
        <v>0</v>
      </c>
      <c r="AW179" s="140">
        <f>'SO-31-04.2 - zemní práce'!J35</f>
        <v>0</v>
      </c>
      <c r="AX179" s="140">
        <f>'SO-31-04.2 - zemní práce'!J36</f>
        <v>0</v>
      </c>
      <c r="AY179" s="140">
        <f>'SO-31-04.2 - zemní práce'!J37</f>
        <v>0</v>
      </c>
      <c r="AZ179" s="140">
        <f>'SO-31-04.2 - zemní práce'!F34</f>
        <v>0</v>
      </c>
      <c r="BA179" s="140">
        <f>'SO-31-04.2 - zemní práce'!F35</f>
        <v>0</v>
      </c>
      <c r="BB179" s="140">
        <f>'SO-31-04.2 - zemní práce'!F36</f>
        <v>0</v>
      </c>
      <c r="BC179" s="140">
        <f>'SO-31-04.2 - zemní práce'!F37</f>
        <v>0</v>
      </c>
      <c r="BD179" s="142">
        <f>'SO-31-04.2 - zemní práce'!F38</f>
        <v>0</v>
      </c>
      <c r="BT179" s="143" t="s">
        <v>93</v>
      </c>
      <c r="BV179" s="143" t="s">
        <v>79</v>
      </c>
      <c r="BW179" s="143" t="s">
        <v>399</v>
      </c>
      <c r="BX179" s="143" t="s">
        <v>395</v>
      </c>
      <c r="CL179" s="143" t="s">
        <v>22</v>
      </c>
    </row>
    <row r="180" s="6" customFormat="1" ht="28.5" customHeight="1">
      <c r="A180" s="144" t="s">
        <v>90</v>
      </c>
      <c r="B180" s="132"/>
      <c r="C180" s="133"/>
      <c r="D180" s="133"/>
      <c r="E180" s="133"/>
      <c r="F180" s="134" t="s">
        <v>400</v>
      </c>
      <c r="G180" s="134"/>
      <c r="H180" s="134"/>
      <c r="I180" s="134"/>
      <c r="J180" s="134"/>
      <c r="K180" s="133"/>
      <c r="L180" s="134" t="s">
        <v>96</v>
      </c>
      <c r="M180" s="134"/>
      <c r="N180" s="134"/>
      <c r="O180" s="134"/>
      <c r="P180" s="134"/>
      <c r="Q180" s="134"/>
      <c r="R180" s="134"/>
      <c r="S180" s="134"/>
      <c r="T180" s="134"/>
      <c r="U180" s="134"/>
      <c r="V180" s="134"/>
      <c r="W180" s="134"/>
      <c r="X180" s="134"/>
      <c r="Y180" s="134"/>
      <c r="Z180" s="134"/>
      <c r="AA180" s="134"/>
      <c r="AB180" s="134"/>
      <c r="AC180" s="134"/>
      <c r="AD180" s="134"/>
      <c r="AE180" s="134"/>
      <c r="AF180" s="134"/>
      <c r="AG180" s="136">
        <f>'SO-31-04.3 - VRN'!J31</f>
        <v>0</v>
      </c>
      <c r="AH180" s="133"/>
      <c r="AI180" s="133"/>
      <c r="AJ180" s="133"/>
      <c r="AK180" s="133"/>
      <c r="AL180" s="133"/>
      <c r="AM180" s="133"/>
      <c r="AN180" s="136">
        <f>SUM(AG180,AT180)</f>
        <v>0</v>
      </c>
      <c r="AO180" s="133"/>
      <c r="AP180" s="133"/>
      <c r="AQ180" s="137" t="s">
        <v>88</v>
      </c>
      <c r="AR180" s="138"/>
      <c r="AS180" s="139">
        <v>0</v>
      </c>
      <c r="AT180" s="140">
        <f>ROUND(SUM(AV180:AW180),2)</f>
        <v>0</v>
      </c>
      <c r="AU180" s="141">
        <f>'SO-31-04.3 - VRN'!P92</f>
        <v>0</v>
      </c>
      <c r="AV180" s="140">
        <f>'SO-31-04.3 - VRN'!J34</f>
        <v>0</v>
      </c>
      <c r="AW180" s="140">
        <f>'SO-31-04.3 - VRN'!J35</f>
        <v>0</v>
      </c>
      <c r="AX180" s="140">
        <f>'SO-31-04.3 - VRN'!J36</f>
        <v>0</v>
      </c>
      <c r="AY180" s="140">
        <f>'SO-31-04.3 - VRN'!J37</f>
        <v>0</v>
      </c>
      <c r="AZ180" s="140">
        <f>'SO-31-04.3 - VRN'!F34</f>
        <v>0</v>
      </c>
      <c r="BA180" s="140">
        <f>'SO-31-04.3 - VRN'!F35</f>
        <v>0</v>
      </c>
      <c r="BB180" s="140">
        <f>'SO-31-04.3 - VRN'!F36</f>
        <v>0</v>
      </c>
      <c r="BC180" s="140">
        <f>'SO-31-04.3 - VRN'!F37</f>
        <v>0</v>
      </c>
      <c r="BD180" s="142">
        <f>'SO-31-04.3 - VRN'!F38</f>
        <v>0</v>
      </c>
      <c r="BT180" s="143" t="s">
        <v>93</v>
      </c>
      <c r="BV180" s="143" t="s">
        <v>79</v>
      </c>
      <c r="BW180" s="143" t="s">
        <v>401</v>
      </c>
      <c r="BX180" s="143" t="s">
        <v>395</v>
      </c>
      <c r="CL180" s="143" t="s">
        <v>22</v>
      </c>
    </row>
    <row r="181" s="5" customFormat="1" ht="16.5" customHeight="1">
      <c r="B181" s="119"/>
      <c r="C181" s="120"/>
      <c r="D181" s="121" t="s">
        <v>402</v>
      </c>
      <c r="E181" s="121"/>
      <c r="F181" s="121"/>
      <c r="G181" s="121"/>
      <c r="H181" s="121"/>
      <c r="I181" s="122"/>
      <c r="J181" s="121" t="s">
        <v>403</v>
      </c>
      <c r="K181" s="121"/>
      <c r="L181" s="121"/>
      <c r="M181" s="121"/>
      <c r="N181" s="121"/>
      <c r="O181" s="121"/>
      <c r="P181" s="121"/>
      <c r="Q181" s="121"/>
      <c r="R181" s="121"/>
      <c r="S181" s="121"/>
      <c r="T181" s="121"/>
      <c r="U181" s="121"/>
      <c r="V181" s="121"/>
      <c r="W181" s="121"/>
      <c r="X181" s="121"/>
      <c r="Y181" s="121"/>
      <c r="Z181" s="121"/>
      <c r="AA181" s="121"/>
      <c r="AB181" s="121"/>
      <c r="AC181" s="121"/>
      <c r="AD181" s="121"/>
      <c r="AE181" s="121"/>
      <c r="AF181" s="121"/>
      <c r="AG181" s="123">
        <f>ROUND(AG182+AG184+AG185,2)</f>
        <v>0</v>
      </c>
      <c r="AH181" s="122"/>
      <c r="AI181" s="122"/>
      <c r="AJ181" s="122"/>
      <c r="AK181" s="122"/>
      <c r="AL181" s="122"/>
      <c r="AM181" s="122"/>
      <c r="AN181" s="124">
        <f>SUM(AG181,AT181)</f>
        <v>0</v>
      </c>
      <c r="AO181" s="122"/>
      <c r="AP181" s="122"/>
      <c r="AQ181" s="125" t="s">
        <v>83</v>
      </c>
      <c r="AR181" s="126"/>
      <c r="AS181" s="127">
        <f>ROUND(AS182+AS184+AS185,2)</f>
        <v>0</v>
      </c>
      <c r="AT181" s="128">
        <f>ROUND(SUM(AV181:AW181),2)</f>
        <v>0</v>
      </c>
      <c r="AU181" s="129">
        <f>ROUND(AU182+AU184+AU185,5)</f>
        <v>0</v>
      </c>
      <c r="AV181" s="128">
        <f>ROUND(AZ181*L26,2)</f>
        <v>0</v>
      </c>
      <c r="AW181" s="128">
        <f>ROUND(BA181*L27,2)</f>
        <v>0</v>
      </c>
      <c r="AX181" s="128">
        <f>ROUND(BB181*L26,2)</f>
        <v>0</v>
      </c>
      <c r="AY181" s="128">
        <f>ROUND(BC181*L27,2)</f>
        <v>0</v>
      </c>
      <c r="AZ181" s="128">
        <f>ROUND(AZ182+AZ184+AZ185,2)</f>
        <v>0</v>
      </c>
      <c r="BA181" s="128">
        <f>ROUND(BA182+BA184+BA185,2)</f>
        <v>0</v>
      </c>
      <c r="BB181" s="128">
        <f>ROUND(BB182+BB184+BB185,2)</f>
        <v>0</v>
      </c>
      <c r="BC181" s="128">
        <f>ROUND(BC182+BC184+BC185,2)</f>
        <v>0</v>
      </c>
      <c r="BD181" s="130">
        <f>ROUND(BD182+BD184+BD185,2)</f>
        <v>0</v>
      </c>
      <c r="BS181" s="131" t="s">
        <v>76</v>
      </c>
      <c r="BT181" s="131" t="s">
        <v>24</v>
      </c>
      <c r="BU181" s="131" t="s">
        <v>78</v>
      </c>
      <c r="BV181" s="131" t="s">
        <v>79</v>
      </c>
      <c r="BW181" s="131" t="s">
        <v>404</v>
      </c>
      <c r="BX181" s="131" t="s">
        <v>7</v>
      </c>
      <c r="CL181" s="131" t="s">
        <v>22</v>
      </c>
      <c r="CM181" s="131" t="s">
        <v>85</v>
      </c>
    </row>
    <row r="182" s="6" customFormat="1" ht="16.5" customHeight="1">
      <c r="B182" s="132"/>
      <c r="C182" s="133"/>
      <c r="D182" s="133"/>
      <c r="E182" s="134" t="s">
        <v>405</v>
      </c>
      <c r="F182" s="134"/>
      <c r="G182" s="134"/>
      <c r="H182" s="134"/>
      <c r="I182" s="134"/>
      <c r="J182" s="133"/>
      <c r="K182" s="134" t="s">
        <v>87</v>
      </c>
      <c r="L182" s="134"/>
      <c r="M182" s="134"/>
      <c r="N182" s="134"/>
      <c r="O182" s="134"/>
      <c r="P182" s="134"/>
      <c r="Q182" s="134"/>
      <c r="R182" s="134"/>
      <c r="S182" s="134"/>
      <c r="T182" s="134"/>
      <c r="U182" s="134"/>
      <c r="V182" s="134"/>
      <c r="W182" s="134"/>
      <c r="X182" s="134"/>
      <c r="Y182" s="134"/>
      <c r="Z182" s="134"/>
      <c r="AA182" s="134"/>
      <c r="AB182" s="134"/>
      <c r="AC182" s="134"/>
      <c r="AD182" s="134"/>
      <c r="AE182" s="134"/>
      <c r="AF182" s="134"/>
      <c r="AG182" s="135">
        <f>ROUND(AG183,2)</f>
        <v>0</v>
      </c>
      <c r="AH182" s="133"/>
      <c r="AI182" s="133"/>
      <c r="AJ182" s="133"/>
      <c r="AK182" s="133"/>
      <c r="AL182" s="133"/>
      <c r="AM182" s="133"/>
      <c r="AN182" s="136">
        <f>SUM(AG182,AT182)</f>
        <v>0</v>
      </c>
      <c r="AO182" s="133"/>
      <c r="AP182" s="133"/>
      <c r="AQ182" s="137" t="s">
        <v>88</v>
      </c>
      <c r="AR182" s="138"/>
      <c r="AS182" s="139">
        <f>ROUND(AS183,2)</f>
        <v>0</v>
      </c>
      <c r="AT182" s="140">
        <f>ROUND(SUM(AV182:AW182),2)</f>
        <v>0</v>
      </c>
      <c r="AU182" s="141">
        <f>ROUND(AU183,5)</f>
        <v>0</v>
      </c>
      <c r="AV182" s="140">
        <f>ROUND(AZ182*L26,2)</f>
        <v>0</v>
      </c>
      <c r="AW182" s="140">
        <f>ROUND(BA182*L27,2)</f>
        <v>0</v>
      </c>
      <c r="AX182" s="140">
        <f>ROUND(BB182*L26,2)</f>
        <v>0</v>
      </c>
      <c r="AY182" s="140">
        <f>ROUND(BC182*L27,2)</f>
        <v>0</v>
      </c>
      <c r="AZ182" s="140">
        <f>ROUND(AZ183,2)</f>
        <v>0</v>
      </c>
      <c r="BA182" s="140">
        <f>ROUND(BA183,2)</f>
        <v>0</v>
      </c>
      <c r="BB182" s="140">
        <f>ROUND(BB183,2)</f>
        <v>0</v>
      </c>
      <c r="BC182" s="140">
        <f>ROUND(BC183,2)</f>
        <v>0</v>
      </c>
      <c r="BD182" s="142">
        <f>ROUND(BD183,2)</f>
        <v>0</v>
      </c>
      <c r="BS182" s="143" t="s">
        <v>76</v>
      </c>
      <c r="BT182" s="143" t="s">
        <v>85</v>
      </c>
      <c r="BU182" s="143" t="s">
        <v>78</v>
      </c>
      <c r="BV182" s="143" t="s">
        <v>79</v>
      </c>
      <c r="BW182" s="143" t="s">
        <v>406</v>
      </c>
      <c r="BX182" s="143" t="s">
        <v>404</v>
      </c>
      <c r="CL182" s="143" t="s">
        <v>22</v>
      </c>
    </row>
    <row r="183" s="6" customFormat="1" ht="28.5" customHeight="1">
      <c r="A183" s="144" t="s">
        <v>90</v>
      </c>
      <c r="B183" s="132"/>
      <c r="C183" s="133"/>
      <c r="D183" s="133"/>
      <c r="E183" s="133"/>
      <c r="F183" s="134" t="s">
        <v>407</v>
      </c>
      <c r="G183" s="134"/>
      <c r="H183" s="134"/>
      <c r="I183" s="134"/>
      <c r="J183" s="134"/>
      <c r="K183" s="133"/>
      <c r="L183" s="134" t="s">
        <v>408</v>
      </c>
      <c r="M183" s="134"/>
      <c r="N183" s="134"/>
      <c r="O183" s="134"/>
      <c r="P183" s="134"/>
      <c r="Q183" s="134"/>
      <c r="R183" s="134"/>
      <c r="S183" s="134"/>
      <c r="T183" s="134"/>
      <c r="U183" s="134"/>
      <c r="V183" s="134"/>
      <c r="W183" s="134"/>
      <c r="X183" s="134"/>
      <c r="Y183" s="134"/>
      <c r="Z183" s="134"/>
      <c r="AA183" s="134"/>
      <c r="AB183" s="134"/>
      <c r="AC183" s="134"/>
      <c r="AD183" s="134"/>
      <c r="AE183" s="134"/>
      <c r="AF183" s="134"/>
      <c r="AG183" s="136">
        <f>'SO-32-03-01 - Zábradlí Če...'!J31</f>
        <v>0</v>
      </c>
      <c r="AH183" s="133"/>
      <c r="AI183" s="133"/>
      <c r="AJ183" s="133"/>
      <c r="AK183" s="133"/>
      <c r="AL183" s="133"/>
      <c r="AM183" s="133"/>
      <c r="AN183" s="136">
        <f>SUM(AG183,AT183)</f>
        <v>0</v>
      </c>
      <c r="AO183" s="133"/>
      <c r="AP183" s="133"/>
      <c r="AQ183" s="137" t="s">
        <v>88</v>
      </c>
      <c r="AR183" s="138"/>
      <c r="AS183" s="139">
        <v>0</v>
      </c>
      <c r="AT183" s="140">
        <f>ROUND(SUM(AV183:AW183),2)</f>
        <v>0</v>
      </c>
      <c r="AU183" s="141">
        <f>'SO-32-03-01 - Zábradlí Če...'!P96</f>
        <v>0</v>
      </c>
      <c r="AV183" s="140">
        <f>'SO-32-03-01 - Zábradlí Če...'!J34</f>
        <v>0</v>
      </c>
      <c r="AW183" s="140">
        <f>'SO-32-03-01 - Zábradlí Če...'!J35</f>
        <v>0</v>
      </c>
      <c r="AX183" s="140">
        <f>'SO-32-03-01 - Zábradlí Če...'!J36</f>
        <v>0</v>
      </c>
      <c r="AY183" s="140">
        <f>'SO-32-03-01 - Zábradlí Če...'!J37</f>
        <v>0</v>
      </c>
      <c r="AZ183" s="140">
        <f>'SO-32-03-01 - Zábradlí Če...'!F34</f>
        <v>0</v>
      </c>
      <c r="BA183" s="140">
        <f>'SO-32-03-01 - Zábradlí Če...'!F35</f>
        <v>0</v>
      </c>
      <c r="BB183" s="140">
        <f>'SO-32-03-01 - Zábradlí Če...'!F36</f>
        <v>0</v>
      </c>
      <c r="BC183" s="140">
        <f>'SO-32-03-01 - Zábradlí Če...'!F37</f>
        <v>0</v>
      </c>
      <c r="BD183" s="142">
        <f>'SO-32-03-01 - Zábradlí Če...'!F38</f>
        <v>0</v>
      </c>
      <c r="BT183" s="143" t="s">
        <v>93</v>
      </c>
      <c r="BV183" s="143" t="s">
        <v>79</v>
      </c>
      <c r="BW183" s="143" t="s">
        <v>409</v>
      </c>
      <c r="BX183" s="143" t="s">
        <v>406</v>
      </c>
      <c r="CL183" s="143" t="s">
        <v>22</v>
      </c>
    </row>
    <row r="184" s="6" customFormat="1" ht="16.5" customHeight="1">
      <c r="A184" s="144" t="s">
        <v>90</v>
      </c>
      <c r="B184" s="132"/>
      <c r="C184" s="133"/>
      <c r="D184" s="133"/>
      <c r="E184" s="134" t="s">
        <v>410</v>
      </c>
      <c r="F184" s="134"/>
      <c r="G184" s="134"/>
      <c r="H184" s="134"/>
      <c r="I184" s="134"/>
      <c r="J184" s="133"/>
      <c r="K184" s="134" t="s">
        <v>374</v>
      </c>
      <c r="L184" s="134"/>
      <c r="M184" s="134"/>
      <c r="N184" s="134"/>
      <c r="O184" s="134"/>
      <c r="P184" s="134"/>
      <c r="Q184" s="134"/>
      <c r="R184" s="134"/>
      <c r="S184" s="134"/>
      <c r="T184" s="134"/>
      <c r="U184" s="134"/>
      <c r="V184" s="134"/>
      <c r="W184" s="134"/>
      <c r="X184" s="134"/>
      <c r="Y184" s="134"/>
      <c r="Z184" s="134"/>
      <c r="AA184" s="134"/>
      <c r="AB184" s="134"/>
      <c r="AC184" s="134"/>
      <c r="AD184" s="134"/>
      <c r="AE184" s="134"/>
      <c r="AF184" s="134"/>
      <c r="AG184" s="136">
        <f>'SO-32-02 - SBBH'!J29</f>
        <v>0</v>
      </c>
      <c r="AH184" s="133"/>
      <c r="AI184" s="133"/>
      <c r="AJ184" s="133"/>
      <c r="AK184" s="133"/>
      <c r="AL184" s="133"/>
      <c r="AM184" s="133"/>
      <c r="AN184" s="136">
        <f>SUM(AG184,AT184)</f>
        <v>0</v>
      </c>
      <c r="AO184" s="133"/>
      <c r="AP184" s="133"/>
      <c r="AQ184" s="137" t="s">
        <v>88</v>
      </c>
      <c r="AR184" s="138"/>
      <c r="AS184" s="139">
        <v>0</v>
      </c>
      <c r="AT184" s="140">
        <f>ROUND(SUM(AV184:AW184),2)</f>
        <v>0</v>
      </c>
      <c r="AU184" s="141">
        <f>'SO-32-02 - SBBH'!P98</f>
        <v>0</v>
      </c>
      <c r="AV184" s="140">
        <f>'SO-32-02 - SBBH'!J32</f>
        <v>0</v>
      </c>
      <c r="AW184" s="140">
        <f>'SO-32-02 - SBBH'!J33</f>
        <v>0</v>
      </c>
      <c r="AX184" s="140">
        <f>'SO-32-02 - SBBH'!J34</f>
        <v>0</v>
      </c>
      <c r="AY184" s="140">
        <f>'SO-32-02 - SBBH'!J35</f>
        <v>0</v>
      </c>
      <c r="AZ184" s="140">
        <f>'SO-32-02 - SBBH'!F32</f>
        <v>0</v>
      </c>
      <c r="BA184" s="140">
        <f>'SO-32-02 - SBBH'!F33</f>
        <v>0</v>
      </c>
      <c r="BB184" s="140">
        <f>'SO-32-02 - SBBH'!F34</f>
        <v>0</v>
      </c>
      <c r="BC184" s="140">
        <f>'SO-32-02 - SBBH'!F35</f>
        <v>0</v>
      </c>
      <c r="BD184" s="142">
        <f>'SO-32-02 - SBBH'!F36</f>
        <v>0</v>
      </c>
      <c r="BT184" s="143" t="s">
        <v>85</v>
      </c>
      <c r="BV184" s="143" t="s">
        <v>79</v>
      </c>
      <c r="BW184" s="143" t="s">
        <v>411</v>
      </c>
      <c r="BX184" s="143" t="s">
        <v>404</v>
      </c>
      <c r="CL184" s="143" t="s">
        <v>22</v>
      </c>
    </row>
    <row r="185" s="6" customFormat="1" ht="16.5" customHeight="1">
      <c r="B185" s="132"/>
      <c r="C185" s="133"/>
      <c r="D185" s="133"/>
      <c r="E185" s="134" t="s">
        <v>412</v>
      </c>
      <c r="F185" s="134"/>
      <c r="G185" s="134"/>
      <c r="H185" s="134"/>
      <c r="I185" s="134"/>
      <c r="J185" s="133"/>
      <c r="K185" s="134" t="s">
        <v>102</v>
      </c>
      <c r="L185" s="134"/>
      <c r="M185" s="134"/>
      <c r="N185" s="134"/>
      <c r="O185" s="134"/>
      <c r="P185" s="134"/>
      <c r="Q185" s="134"/>
      <c r="R185" s="134"/>
      <c r="S185" s="134"/>
      <c r="T185" s="134"/>
      <c r="U185" s="134"/>
      <c r="V185" s="134"/>
      <c r="W185" s="134"/>
      <c r="X185" s="134"/>
      <c r="Y185" s="134"/>
      <c r="Z185" s="134"/>
      <c r="AA185" s="134"/>
      <c r="AB185" s="134"/>
      <c r="AC185" s="134"/>
      <c r="AD185" s="134"/>
      <c r="AE185" s="134"/>
      <c r="AF185" s="134"/>
      <c r="AG185" s="135">
        <f>ROUND(SUM(AG186:AG188),2)</f>
        <v>0</v>
      </c>
      <c r="AH185" s="133"/>
      <c r="AI185" s="133"/>
      <c r="AJ185" s="133"/>
      <c r="AK185" s="133"/>
      <c r="AL185" s="133"/>
      <c r="AM185" s="133"/>
      <c r="AN185" s="136">
        <f>SUM(AG185,AT185)</f>
        <v>0</v>
      </c>
      <c r="AO185" s="133"/>
      <c r="AP185" s="133"/>
      <c r="AQ185" s="137" t="s">
        <v>88</v>
      </c>
      <c r="AR185" s="138"/>
      <c r="AS185" s="139">
        <f>ROUND(SUM(AS186:AS188),2)</f>
        <v>0</v>
      </c>
      <c r="AT185" s="140">
        <f>ROUND(SUM(AV185:AW185),2)</f>
        <v>0</v>
      </c>
      <c r="AU185" s="141">
        <f>ROUND(SUM(AU186:AU188),5)</f>
        <v>0</v>
      </c>
      <c r="AV185" s="140">
        <f>ROUND(AZ185*L26,2)</f>
        <v>0</v>
      </c>
      <c r="AW185" s="140">
        <f>ROUND(BA185*L27,2)</f>
        <v>0</v>
      </c>
      <c r="AX185" s="140">
        <f>ROUND(BB185*L26,2)</f>
        <v>0</v>
      </c>
      <c r="AY185" s="140">
        <f>ROUND(BC185*L27,2)</f>
        <v>0</v>
      </c>
      <c r="AZ185" s="140">
        <f>ROUND(SUM(AZ186:AZ188),2)</f>
        <v>0</v>
      </c>
      <c r="BA185" s="140">
        <f>ROUND(SUM(BA186:BA188),2)</f>
        <v>0</v>
      </c>
      <c r="BB185" s="140">
        <f>ROUND(SUM(BB186:BB188),2)</f>
        <v>0</v>
      </c>
      <c r="BC185" s="140">
        <f>ROUND(SUM(BC186:BC188),2)</f>
        <v>0</v>
      </c>
      <c r="BD185" s="142">
        <f>ROUND(SUM(BD186:BD188),2)</f>
        <v>0</v>
      </c>
      <c r="BS185" s="143" t="s">
        <v>76</v>
      </c>
      <c r="BT185" s="143" t="s">
        <v>85</v>
      </c>
      <c r="BU185" s="143" t="s">
        <v>78</v>
      </c>
      <c r="BV185" s="143" t="s">
        <v>79</v>
      </c>
      <c r="BW185" s="143" t="s">
        <v>413</v>
      </c>
      <c r="BX185" s="143" t="s">
        <v>404</v>
      </c>
      <c r="CL185" s="143" t="s">
        <v>22</v>
      </c>
    </row>
    <row r="186" s="6" customFormat="1" ht="28.5" customHeight="1">
      <c r="A186" s="144" t="s">
        <v>90</v>
      </c>
      <c r="B186" s="132"/>
      <c r="C186" s="133"/>
      <c r="D186" s="133"/>
      <c r="E186" s="133"/>
      <c r="F186" s="134" t="s">
        <v>414</v>
      </c>
      <c r="G186" s="134"/>
      <c r="H186" s="134"/>
      <c r="I186" s="134"/>
      <c r="J186" s="134"/>
      <c r="K186" s="133"/>
      <c r="L186" s="134" t="s">
        <v>105</v>
      </c>
      <c r="M186" s="134"/>
      <c r="N186" s="134"/>
      <c r="O186" s="134"/>
      <c r="P186" s="134"/>
      <c r="Q186" s="134"/>
      <c r="R186" s="134"/>
      <c r="S186" s="134"/>
      <c r="T186" s="134"/>
      <c r="U186" s="134"/>
      <c r="V186" s="134"/>
      <c r="W186" s="134"/>
      <c r="X186" s="134"/>
      <c r="Y186" s="134"/>
      <c r="Z186" s="134"/>
      <c r="AA186" s="134"/>
      <c r="AB186" s="134"/>
      <c r="AC186" s="134"/>
      <c r="AD186" s="134"/>
      <c r="AE186" s="134"/>
      <c r="AF186" s="134"/>
      <c r="AG186" s="136">
        <f>'SO-32-04.1 - elektroinsta...'!J31</f>
        <v>0</v>
      </c>
      <c r="AH186" s="133"/>
      <c r="AI186" s="133"/>
      <c r="AJ186" s="133"/>
      <c r="AK186" s="133"/>
      <c r="AL186" s="133"/>
      <c r="AM186" s="133"/>
      <c r="AN186" s="136">
        <f>SUM(AG186,AT186)</f>
        <v>0</v>
      </c>
      <c r="AO186" s="133"/>
      <c r="AP186" s="133"/>
      <c r="AQ186" s="137" t="s">
        <v>88</v>
      </c>
      <c r="AR186" s="138"/>
      <c r="AS186" s="139">
        <v>0</v>
      </c>
      <c r="AT186" s="140">
        <f>ROUND(SUM(AV186:AW186),2)</f>
        <v>0</v>
      </c>
      <c r="AU186" s="141">
        <f>'SO-32-04.1 - elektroinsta...'!P89</f>
        <v>0</v>
      </c>
      <c r="AV186" s="140">
        <f>'SO-32-04.1 - elektroinsta...'!J34</f>
        <v>0</v>
      </c>
      <c r="AW186" s="140">
        <f>'SO-32-04.1 - elektroinsta...'!J35</f>
        <v>0</v>
      </c>
      <c r="AX186" s="140">
        <f>'SO-32-04.1 - elektroinsta...'!J36</f>
        <v>0</v>
      </c>
      <c r="AY186" s="140">
        <f>'SO-32-04.1 - elektroinsta...'!J37</f>
        <v>0</v>
      </c>
      <c r="AZ186" s="140">
        <f>'SO-32-04.1 - elektroinsta...'!F34</f>
        <v>0</v>
      </c>
      <c r="BA186" s="140">
        <f>'SO-32-04.1 - elektroinsta...'!F35</f>
        <v>0</v>
      </c>
      <c r="BB186" s="140">
        <f>'SO-32-04.1 - elektroinsta...'!F36</f>
        <v>0</v>
      </c>
      <c r="BC186" s="140">
        <f>'SO-32-04.1 - elektroinsta...'!F37</f>
        <v>0</v>
      </c>
      <c r="BD186" s="142">
        <f>'SO-32-04.1 - elektroinsta...'!F38</f>
        <v>0</v>
      </c>
      <c r="BT186" s="143" t="s">
        <v>93</v>
      </c>
      <c r="BV186" s="143" t="s">
        <v>79</v>
      </c>
      <c r="BW186" s="143" t="s">
        <v>415</v>
      </c>
      <c r="BX186" s="143" t="s">
        <v>413</v>
      </c>
      <c r="CL186" s="143" t="s">
        <v>22</v>
      </c>
    </row>
    <row r="187" s="6" customFormat="1" ht="28.5" customHeight="1">
      <c r="A187" s="144" t="s">
        <v>90</v>
      </c>
      <c r="B187" s="132"/>
      <c r="C187" s="133"/>
      <c r="D187" s="133"/>
      <c r="E187" s="133"/>
      <c r="F187" s="134" t="s">
        <v>416</v>
      </c>
      <c r="G187" s="134"/>
      <c r="H187" s="134"/>
      <c r="I187" s="134"/>
      <c r="J187" s="134"/>
      <c r="K187" s="133"/>
      <c r="L187" s="134" t="s">
        <v>303</v>
      </c>
      <c r="M187" s="134"/>
      <c r="N187" s="134"/>
      <c r="O187" s="134"/>
      <c r="P187" s="134"/>
      <c r="Q187" s="134"/>
      <c r="R187" s="134"/>
      <c r="S187" s="134"/>
      <c r="T187" s="134"/>
      <c r="U187" s="134"/>
      <c r="V187" s="134"/>
      <c r="W187" s="134"/>
      <c r="X187" s="134"/>
      <c r="Y187" s="134"/>
      <c r="Z187" s="134"/>
      <c r="AA187" s="134"/>
      <c r="AB187" s="134"/>
      <c r="AC187" s="134"/>
      <c r="AD187" s="134"/>
      <c r="AE187" s="134"/>
      <c r="AF187" s="134"/>
      <c r="AG187" s="136">
        <f>'SO-32-04.2 - zemní práce'!J31</f>
        <v>0</v>
      </c>
      <c r="AH187" s="133"/>
      <c r="AI187" s="133"/>
      <c r="AJ187" s="133"/>
      <c r="AK187" s="133"/>
      <c r="AL187" s="133"/>
      <c r="AM187" s="133"/>
      <c r="AN187" s="136">
        <f>SUM(AG187,AT187)</f>
        <v>0</v>
      </c>
      <c r="AO187" s="133"/>
      <c r="AP187" s="133"/>
      <c r="AQ187" s="137" t="s">
        <v>88</v>
      </c>
      <c r="AR187" s="138"/>
      <c r="AS187" s="139">
        <v>0</v>
      </c>
      <c r="AT187" s="140">
        <f>ROUND(SUM(AV187:AW187),2)</f>
        <v>0</v>
      </c>
      <c r="AU187" s="141">
        <f>'SO-32-04.2 - zemní práce'!P93</f>
        <v>0</v>
      </c>
      <c r="AV187" s="140">
        <f>'SO-32-04.2 - zemní práce'!J34</f>
        <v>0</v>
      </c>
      <c r="AW187" s="140">
        <f>'SO-32-04.2 - zemní práce'!J35</f>
        <v>0</v>
      </c>
      <c r="AX187" s="140">
        <f>'SO-32-04.2 - zemní práce'!J36</f>
        <v>0</v>
      </c>
      <c r="AY187" s="140">
        <f>'SO-32-04.2 - zemní práce'!J37</f>
        <v>0</v>
      </c>
      <c r="AZ187" s="140">
        <f>'SO-32-04.2 - zemní práce'!F34</f>
        <v>0</v>
      </c>
      <c r="BA187" s="140">
        <f>'SO-32-04.2 - zemní práce'!F35</f>
        <v>0</v>
      </c>
      <c r="BB187" s="140">
        <f>'SO-32-04.2 - zemní práce'!F36</f>
        <v>0</v>
      </c>
      <c r="BC187" s="140">
        <f>'SO-32-04.2 - zemní práce'!F37</f>
        <v>0</v>
      </c>
      <c r="BD187" s="142">
        <f>'SO-32-04.2 - zemní práce'!F38</f>
        <v>0</v>
      </c>
      <c r="BT187" s="143" t="s">
        <v>93</v>
      </c>
      <c r="BV187" s="143" t="s">
        <v>79</v>
      </c>
      <c r="BW187" s="143" t="s">
        <v>417</v>
      </c>
      <c r="BX187" s="143" t="s">
        <v>413</v>
      </c>
      <c r="CL187" s="143" t="s">
        <v>22</v>
      </c>
    </row>
    <row r="188" s="6" customFormat="1" ht="28.5" customHeight="1">
      <c r="A188" s="144" t="s">
        <v>90</v>
      </c>
      <c r="B188" s="132"/>
      <c r="C188" s="133"/>
      <c r="D188" s="133"/>
      <c r="E188" s="133"/>
      <c r="F188" s="134" t="s">
        <v>418</v>
      </c>
      <c r="G188" s="134"/>
      <c r="H188" s="134"/>
      <c r="I188" s="134"/>
      <c r="J188" s="134"/>
      <c r="K188" s="133"/>
      <c r="L188" s="134" t="s">
        <v>96</v>
      </c>
      <c r="M188" s="134"/>
      <c r="N188" s="134"/>
      <c r="O188" s="134"/>
      <c r="P188" s="134"/>
      <c r="Q188" s="134"/>
      <c r="R188" s="134"/>
      <c r="S188" s="134"/>
      <c r="T188" s="134"/>
      <c r="U188" s="134"/>
      <c r="V188" s="134"/>
      <c r="W188" s="134"/>
      <c r="X188" s="134"/>
      <c r="Y188" s="134"/>
      <c r="Z188" s="134"/>
      <c r="AA188" s="134"/>
      <c r="AB188" s="134"/>
      <c r="AC188" s="134"/>
      <c r="AD188" s="134"/>
      <c r="AE188" s="134"/>
      <c r="AF188" s="134"/>
      <c r="AG188" s="136">
        <f>'SO-32-04.3 - VRN'!J31</f>
        <v>0</v>
      </c>
      <c r="AH188" s="133"/>
      <c r="AI188" s="133"/>
      <c r="AJ188" s="133"/>
      <c r="AK188" s="133"/>
      <c r="AL188" s="133"/>
      <c r="AM188" s="133"/>
      <c r="AN188" s="136">
        <f>SUM(AG188,AT188)</f>
        <v>0</v>
      </c>
      <c r="AO188" s="133"/>
      <c r="AP188" s="133"/>
      <c r="AQ188" s="137" t="s">
        <v>88</v>
      </c>
      <c r="AR188" s="138"/>
      <c r="AS188" s="139">
        <v>0</v>
      </c>
      <c r="AT188" s="140">
        <f>ROUND(SUM(AV188:AW188),2)</f>
        <v>0</v>
      </c>
      <c r="AU188" s="141">
        <f>'SO-32-04.3 - VRN'!P92</f>
        <v>0</v>
      </c>
      <c r="AV188" s="140">
        <f>'SO-32-04.3 - VRN'!J34</f>
        <v>0</v>
      </c>
      <c r="AW188" s="140">
        <f>'SO-32-04.3 - VRN'!J35</f>
        <v>0</v>
      </c>
      <c r="AX188" s="140">
        <f>'SO-32-04.3 - VRN'!J36</f>
        <v>0</v>
      </c>
      <c r="AY188" s="140">
        <f>'SO-32-04.3 - VRN'!J37</f>
        <v>0</v>
      </c>
      <c r="AZ188" s="140">
        <f>'SO-32-04.3 - VRN'!F34</f>
        <v>0</v>
      </c>
      <c r="BA188" s="140">
        <f>'SO-32-04.3 - VRN'!F35</f>
        <v>0</v>
      </c>
      <c r="BB188" s="140">
        <f>'SO-32-04.3 - VRN'!F36</f>
        <v>0</v>
      </c>
      <c r="BC188" s="140">
        <f>'SO-32-04.3 - VRN'!F37</f>
        <v>0</v>
      </c>
      <c r="BD188" s="142">
        <f>'SO-32-04.3 - VRN'!F38</f>
        <v>0</v>
      </c>
      <c r="BT188" s="143" t="s">
        <v>93</v>
      </c>
      <c r="BV188" s="143" t="s">
        <v>79</v>
      </c>
      <c r="BW188" s="143" t="s">
        <v>419</v>
      </c>
      <c r="BX188" s="143" t="s">
        <v>413</v>
      </c>
      <c r="CL188" s="143" t="s">
        <v>22</v>
      </c>
    </row>
    <row r="189" s="5" customFormat="1" ht="16.5" customHeight="1">
      <c r="B189" s="119"/>
      <c r="C189" s="120"/>
      <c r="D189" s="121" t="s">
        <v>420</v>
      </c>
      <c r="E189" s="121"/>
      <c r="F189" s="121"/>
      <c r="G189" s="121"/>
      <c r="H189" s="121"/>
      <c r="I189" s="122"/>
      <c r="J189" s="121" t="s">
        <v>421</v>
      </c>
      <c r="K189" s="121"/>
      <c r="L189" s="121"/>
      <c r="M189" s="121"/>
      <c r="N189" s="121"/>
      <c r="O189" s="121"/>
      <c r="P189" s="121"/>
      <c r="Q189" s="121"/>
      <c r="R189" s="121"/>
      <c r="S189" s="121"/>
      <c r="T189" s="121"/>
      <c r="U189" s="121"/>
      <c r="V189" s="121"/>
      <c r="W189" s="121"/>
      <c r="X189" s="121"/>
      <c r="Y189" s="121"/>
      <c r="Z189" s="121"/>
      <c r="AA189" s="121"/>
      <c r="AB189" s="121"/>
      <c r="AC189" s="121"/>
      <c r="AD189" s="121"/>
      <c r="AE189" s="121"/>
      <c r="AF189" s="121"/>
      <c r="AG189" s="123">
        <f>ROUND(AG190+AG191+AG193,2)</f>
        <v>0</v>
      </c>
      <c r="AH189" s="122"/>
      <c r="AI189" s="122"/>
      <c r="AJ189" s="122"/>
      <c r="AK189" s="122"/>
      <c r="AL189" s="122"/>
      <c r="AM189" s="122"/>
      <c r="AN189" s="124">
        <f>SUM(AG189,AT189)</f>
        <v>0</v>
      </c>
      <c r="AO189" s="122"/>
      <c r="AP189" s="122"/>
      <c r="AQ189" s="125" t="s">
        <v>83</v>
      </c>
      <c r="AR189" s="126"/>
      <c r="AS189" s="127">
        <f>ROUND(AS190+AS191+AS193,2)</f>
        <v>0</v>
      </c>
      <c r="AT189" s="128">
        <f>ROUND(SUM(AV189:AW189),2)</f>
        <v>0</v>
      </c>
      <c r="AU189" s="129">
        <f>ROUND(AU190+AU191+AU193,5)</f>
        <v>0</v>
      </c>
      <c r="AV189" s="128">
        <f>ROUND(AZ189*L26,2)</f>
        <v>0</v>
      </c>
      <c r="AW189" s="128">
        <f>ROUND(BA189*L27,2)</f>
        <v>0</v>
      </c>
      <c r="AX189" s="128">
        <f>ROUND(BB189*L26,2)</f>
        <v>0</v>
      </c>
      <c r="AY189" s="128">
        <f>ROUND(BC189*L27,2)</f>
        <v>0</v>
      </c>
      <c r="AZ189" s="128">
        <f>ROUND(AZ190+AZ191+AZ193,2)</f>
        <v>0</v>
      </c>
      <c r="BA189" s="128">
        <f>ROUND(BA190+BA191+BA193,2)</f>
        <v>0</v>
      </c>
      <c r="BB189" s="128">
        <f>ROUND(BB190+BB191+BB193,2)</f>
        <v>0</v>
      </c>
      <c r="BC189" s="128">
        <f>ROUND(BC190+BC191+BC193,2)</f>
        <v>0</v>
      </c>
      <c r="BD189" s="130">
        <f>ROUND(BD190+BD191+BD193,2)</f>
        <v>0</v>
      </c>
      <c r="BS189" s="131" t="s">
        <v>76</v>
      </c>
      <c r="BT189" s="131" t="s">
        <v>24</v>
      </c>
      <c r="BU189" s="131" t="s">
        <v>78</v>
      </c>
      <c r="BV189" s="131" t="s">
        <v>79</v>
      </c>
      <c r="BW189" s="131" t="s">
        <v>422</v>
      </c>
      <c r="BX189" s="131" t="s">
        <v>7</v>
      </c>
      <c r="CL189" s="131" t="s">
        <v>22</v>
      </c>
      <c r="CM189" s="131" t="s">
        <v>85</v>
      </c>
    </row>
    <row r="190" s="6" customFormat="1" ht="16.5" customHeight="1">
      <c r="A190" s="144" t="s">
        <v>90</v>
      </c>
      <c r="B190" s="132"/>
      <c r="C190" s="133"/>
      <c r="D190" s="133"/>
      <c r="E190" s="134" t="s">
        <v>423</v>
      </c>
      <c r="F190" s="134"/>
      <c r="G190" s="134"/>
      <c r="H190" s="134"/>
      <c r="I190" s="134"/>
      <c r="J190" s="133"/>
      <c r="K190" s="134" t="s">
        <v>374</v>
      </c>
      <c r="L190" s="134"/>
      <c r="M190" s="134"/>
      <c r="N190" s="134"/>
      <c r="O190" s="134"/>
      <c r="P190" s="134"/>
      <c r="Q190" s="134"/>
      <c r="R190" s="134"/>
      <c r="S190" s="134"/>
      <c r="T190" s="134"/>
      <c r="U190" s="134"/>
      <c r="V190" s="134"/>
      <c r="W190" s="134"/>
      <c r="X190" s="134"/>
      <c r="Y190" s="134"/>
      <c r="Z190" s="134"/>
      <c r="AA190" s="134"/>
      <c r="AB190" s="134"/>
      <c r="AC190" s="134"/>
      <c r="AD190" s="134"/>
      <c r="AE190" s="134"/>
      <c r="AF190" s="134"/>
      <c r="AG190" s="136">
        <f>'SO-33-02 - SBBH'!J29</f>
        <v>0</v>
      </c>
      <c r="AH190" s="133"/>
      <c r="AI190" s="133"/>
      <c r="AJ190" s="133"/>
      <c r="AK190" s="133"/>
      <c r="AL190" s="133"/>
      <c r="AM190" s="133"/>
      <c r="AN190" s="136">
        <f>SUM(AG190,AT190)</f>
        <v>0</v>
      </c>
      <c r="AO190" s="133"/>
      <c r="AP190" s="133"/>
      <c r="AQ190" s="137" t="s">
        <v>88</v>
      </c>
      <c r="AR190" s="138"/>
      <c r="AS190" s="139">
        <v>0</v>
      </c>
      <c r="AT190" s="140">
        <f>ROUND(SUM(AV190:AW190),2)</f>
        <v>0</v>
      </c>
      <c r="AU190" s="141">
        <f>'SO-33-02 - SBBH'!P92</f>
        <v>0</v>
      </c>
      <c r="AV190" s="140">
        <f>'SO-33-02 - SBBH'!J32</f>
        <v>0</v>
      </c>
      <c r="AW190" s="140">
        <f>'SO-33-02 - SBBH'!J33</f>
        <v>0</v>
      </c>
      <c r="AX190" s="140">
        <f>'SO-33-02 - SBBH'!J34</f>
        <v>0</v>
      </c>
      <c r="AY190" s="140">
        <f>'SO-33-02 - SBBH'!J35</f>
        <v>0</v>
      </c>
      <c r="AZ190" s="140">
        <f>'SO-33-02 - SBBH'!F32</f>
        <v>0</v>
      </c>
      <c r="BA190" s="140">
        <f>'SO-33-02 - SBBH'!F33</f>
        <v>0</v>
      </c>
      <c r="BB190" s="140">
        <f>'SO-33-02 - SBBH'!F34</f>
        <v>0</v>
      </c>
      <c r="BC190" s="140">
        <f>'SO-33-02 - SBBH'!F35</f>
        <v>0</v>
      </c>
      <c r="BD190" s="142">
        <f>'SO-33-02 - SBBH'!F36</f>
        <v>0</v>
      </c>
      <c r="BT190" s="143" t="s">
        <v>85</v>
      </c>
      <c r="BV190" s="143" t="s">
        <v>79</v>
      </c>
      <c r="BW190" s="143" t="s">
        <v>424</v>
      </c>
      <c r="BX190" s="143" t="s">
        <v>422</v>
      </c>
      <c r="CL190" s="143" t="s">
        <v>22</v>
      </c>
    </row>
    <row r="191" s="6" customFormat="1" ht="16.5" customHeight="1">
      <c r="B191" s="132"/>
      <c r="C191" s="133"/>
      <c r="D191" s="133"/>
      <c r="E191" s="134" t="s">
        <v>425</v>
      </c>
      <c r="F191" s="134"/>
      <c r="G191" s="134"/>
      <c r="H191" s="134"/>
      <c r="I191" s="134"/>
      <c r="J191" s="133"/>
      <c r="K191" s="134" t="s">
        <v>87</v>
      </c>
      <c r="L191" s="134"/>
      <c r="M191" s="134"/>
      <c r="N191" s="134"/>
      <c r="O191" s="134"/>
      <c r="P191" s="134"/>
      <c r="Q191" s="134"/>
      <c r="R191" s="134"/>
      <c r="S191" s="134"/>
      <c r="T191" s="134"/>
      <c r="U191" s="134"/>
      <c r="V191" s="134"/>
      <c r="W191" s="134"/>
      <c r="X191" s="134"/>
      <c r="Y191" s="134"/>
      <c r="Z191" s="134"/>
      <c r="AA191" s="134"/>
      <c r="AB191" s="134"/>
      <c r="AC191" s="134"/>
      <c r="AD191" s="134"/>
      <c r="AE191" s="134"/>
      <c r="AF191" s="134"/>
      <c r="AG191" s="135">
        <f>ROUND(AG192,2)</f>
        <v>0</v>
      </c>
      <c r="AH191" s="133"/>
      <c r="AI191" s="133"/>
      <c r="AJ191" s="133"/>
      <c r="AK191" s="133"/>
      <c r="AL191" s="133"/>
      <c r="AM191" s="133"/>
      <c r="AN191" s="136">
        <f>SUM(AG191,AT191)</f>
        <v>0</v>
      </c>
      <c r="AO191" s="133"/>
      <c r="AP191" s="133"/>
      <c r="AQ191" s="137" t="s">
        <v>88</v>
      </c>
      <c r="AR191" s="138"/>
      <c r="AS191" s="139">
        <f>ROUND(AS192,2)</f>
        <v>0</v>
      </c>
      <c r="AT191" s="140">
        <f>ROUND(SUM(AV191:AW191),2)</f>
        <v>0</v>
      </c>
      <c r="AU191" s="141">
        <f>ROUND(AU192,5)</f>
        <v>0</v>
      </c>
      <c r="AV191" s="140">
        <f>ROUND(AZ191*L26,2)</f>
        <v>0</v>
      </c>
      <c r="AW191" s="140">
        <f>ROUND(BA191*L27,2)</f>
        <v>0</v>
      </c>
      <c r="AX191" s="140">
        <f>ROUND(BB191*L26,2)</f>
        <v>0</v>
      </c>
      <c r="AY191" s="140">
        <f>ROUND(BC191*L27,2)</f>
        <v>0</v>
      </c>
      <c r="AZ191" s="140">
        <f>ROUND(AZ192,2)</f>
        <v>0</v>
      </c>
      <c r="BA191" s="140">
        <f>ROUND(BA192,2)</f>
        <v>0</v>
      </c>
      <c r="BB191" s="140">
        <f>ROUND(BB192,2)</f>
        <v>0</v>
      </c>
      <c r="BC191" s="140">
        <f>ROUND(BC192,2)</f>
        <v>0</v>
      </c>
      <c r="BD191" s="142">
        <f>ROUND(BD192,2)</f>
        <v>0</v>
      </c>
      <c r="BS191" s="143" t="s">
        <v>76</v>
      </c>
      <c r="BT191" s="143" t="s">
        <v>85</v>
      </c>
      <c r="BU191" s="143" t="s">
        <v>78</v>
      </c>
      <c r="BV191" s="143" t="s">
        <v>79</v>
      </c>
      <c r="BW191" s="143" t="s">
        <v>426</v>
      </c>
      <c r="BX191" s="143" t="s">
        <v>422</v>
      </c>
      <c r="CL191" s="143" t="s">
        <v>22</v>
      </c>
    </row>
    <row r="192" s="6" customFormat="1" ht="28.5" customHeight="1">
      <c r="A192" s="144" t="s">
        <v>90</v>
      </c>
      <c r="B192" s="132"/>
      <c r="C192" s="133"/>
      <c r="D192" s="133"/>
      <c r="E192" s="133"/>
      <c r="F192" s="134" t="s">
        <v>427</v>
      </c>
      <c r="G192" s="134"/>
      <c r="H192" s="134"/>
      <c r="I192" s="134"/>
      <c r="J192" s="134"/>
      <c r="K192" s="133"/>
      <c r="L192" s="134" t="s">
        <v>428</v>
      </c>
      <c r="M192" s="134"/>
      <c r="N192" s="134"/>
      <c r="O192" s="134"/>
      <c r="P192" s="134"/>
      <c r="Q192" s="134"/>
      <c r="R192" s="134"/>
      <c r="S192" s="134"/>
      <c r="T192" s="134"/>
      <c r="U192" s="134"/>
      <c r="V192" s="134"/>
      <c r="W192" s="134"/>
      <c r="X192" s="134"/>
      <c r="Y192" s="134"/>
      <c r="Z192" s="134"/>
      <c r="AA192" s="134"/>
      <c r="AB192" s="134"/>
      <c r="AC192" s="134"/>
      <c r="AD192" s="134"/>
      <c r="AE192" s="134"/>
      <c r="AF192" s="134"/>
      <c r="AG192" s="136">
        <f>'SO-33-03-01 - Zábradlí Do...'!J31</f>
        <v>0</v>
      </c>
      <c r="AH192" s="133"/>
      <c r="AI192" s="133"/>
      <c r="AJ192" s="133"/>
      <c r="AK192" s="133"/>
      <c r="AL192" s="133"/>
      <c r="AM192" s="133"/>
      <c r="AN192" s="136">
        <f>SUM(AG192,AT192)</f>
        <v>0</v>
      </c>
      <c r="AO192" s="133"/>
      <c r="AP192" s="133"/>
      <c r="AQ192" s="137" t="s">
        <v>88</v>
      </c>
      <c r="AR192" s="138"/>
      <c r="AS192" s="139">
        <v>0</v>
      </c>
      <c r="AT192" s="140">
        <f>ROUND(SUM(AV192:AW192),2)</f>
        <v>0</v>
      </c>
      <c r="AU192" s="141">
        <f>'SO-33-03-01 - Zábradlí Do...'!P96</f>
        <v>0</v>
      </c>
      <c r="AV192" s="140">
        <f>'SO-33-03-01 - Zábradlí Do...'!J34</f>
        <v>0</v>
      </c>
      <c r="AW192" s="140">
        <f>'SO-33-03-01 - Zábradlí Do...'!J35</f>
        <v>0</v>
      </c>
      <c r="AX192" s="140">
        <f>'SO-33-03-01 - Zábradlí Do...'!J36</f>
        <v>0</v>
      </c>
      <c r="AY192" s="140">
        <f>'SO-33-03-01 - Zábradlí Do...'!J37</f>
        <v>0</v>
      </c>
      <c r="AZ192" s="140">
        <f>'SO-33-03-01 - Zábradlí Do...'!F34</f>
        <v>0</v>
      </c>
      <c r="BA192" s="140">
        <f>'SO-33-03-01 - Zábradlí Do...'!F35</f>
        <v>0</v>
      </c>
      <c r="BB192" s="140">
        <f>'SO-33-03-01 - Zábradlí Do...'!F36</f>
        <v>0</v>
      </c>
      <c r="BC192" s="140">
        <f>'SO-33-03-01 - Zábradlí Do...'!F37</f>
        <v>0</v>
      </c>
      <c r="BD192" s="142">
        <f>'SO-33-03-01 - Zábradlí Do...'!F38</f>
        <v>0</v>
      </c>
      <c r="BT192" s="143" t="s">
        <v>93</v>
      </c>
      <c r="BV192" s="143" t="s">
        <v>79</v>
      </c>
      <c r="BW192" s="143" t="s">
        <v>429</v>
      </c>
      <c r="BX192" s="143" t="s">
        <v>426</v>
      </c>
      <c r="CL192" s="143" t="s">
        <v>22</v>
      </c>
    </row>
    <row r="193" s="6" customFormat="1" ht="16.5" customHeight="1">
      <c r="B193" s="132"/>
      <c r="C193" s="133"/>
      <c r="D193" s="133"/>
      <c r="E193" s="134" t="s">
        <v>430</v>
      </c>
      <c r="F193" s="134"/>
      <c r="G193" s="134"/>
      <c r="H193" s="134"/>
      <c r="I193" s="134"/>
      <c r="J193" s="133"/>
      <c r="K193" s="134" t="s">
        <v>102</v>
      </c>
      <c r="L193" s="134"/>
      <c r="M193" s="134"/>
      <c r="N193" s="134"/>
      <c r="O193" s="134"/>
      <c r="P193" s="134"/>
      <c r="Q193" s="134"/>
      <c r="R193" s="134"/>
      <c r="S193" s="134"/>
      <c r="T193" s="134"/>
      <c r="U193" s="134"/>
      <c r="V193" s="134"/>
      <c r="W193" s="134"/>
      <c r="X193" s="134"/>
      <c r="Y193" s="134"/>
      <c r="Z193" s="134"/>
      <c r="AA193" s="134"/>
      <c r="AB193" s="134"/>
      <c r="AC193" s="134"/>
      <c r="AD193" s="134"/>
      <c r="AE193" s="134"/>
      <c r="AF193" s="134"/>
      <c r="AG193" s="135">
        <f>ROUND(SUM(AG194:AG196),2)</f>
        <v>0</v>
      </c>
      <c r="AH193" s="133"/>
      <c r="AI193" s="133"/>
      <c r="AJ193" s="133"/>
      <c r="AK193" s="133"/>
      <c r="AL193" s="133"/>
      <c r="AM193" s="133"/>
      <c r="AN193" s="136">
        <f>SUM(AG193,AT193)</f>
        <v>0</v>
      </c>
      <c r="AO193" s="133"/>
      <c r="AP193" s="133"/>
      <c r="AQ193" s="137" t="s">
        <v>88</v>
      </c>
      <c r="AR193" s="138"/>
      <c r="AS193" s="139">
        <f>ROUND(SUM(AS194:AS196),2)</f>
        <v>0</v>
      </c>
      <c r="AT193" s="140">
        <f>ROUND(SUM(AV193:AW193),2)</f>
        <v>0</v>
      </c>
      <c r="AU193" s="141">
        <f>ROUND(SUM(AU194:AU196),5)</f>
        <v>0</v>
      </c>
      <c r="AV193" s="140">
        <f>ROUND(AZ193*L26,2)</f>
        <v>0</v>
      </c>
      <c r="AW193" s="140">
        <f>ROUND(BA193*L27,2)</f>
        <v>0</v>
      </c>
      <c r="AX193" s="140">
        <f>ROUND(BB193*L26,2)</f>
        <v>0</v>
      </c>
      <c r="AY193" s="140">
        <f>ROUND(BC193*L27,2)</f>
        <v>0</v>
      </c>
      <c r="AZ193" s="140">
        <f>ROUND(SUM(AZ194:AZ196),2)</f>
        <v>0</v>
      </c>
      <c r="BA193" s="140">
        <f>ROUND(SUM(BA194:BA196),2)</f>
        <v>0</v>
      </c>
      <c r="BB193" s="140">
        <f>ROUND(SUM(BB194:BB196),2)</f>
        <v>0</v>
      </c>
      <c r="BC193" s="140">
        <f>ROUND(SUM(BC194:BC196),2)</f>
        <v>0</v>
      </c>
      <c r="BD193" s="142">
        <f>ROUND(SUM(BD194:BD196),2)</f>
        <v>0</v>
      </c>
      <c r="BS193" s="143" t="s">
        <v>76</v>
      </c>
      <c r="BT193" s="143" t="s">
        <v>85</v>
      </c>
      <c r="BU193" s="143" t="s">
        <v>78</v>
      </c>
      <c r="BV193" s="143" t="s">
        <v>79</v>
      </c>
      <c r="BW193" s="143" t="s">
        <v>431</v>
      </c>
      <c r="BX193" s="143" t="s">
        <v>422</v>
      </c>
      <c r="CL193" s="143" t="s">
        <v>22</v>
      </c>
    </row>
    <row r="194" s="6" customFormat="1" ht="28.5" customHeight="1">
      <c r="A194" s="144" t="s">
        <v>90</v>
      </c>
      <c r="B194" s="132"/>
      <c r="C194" s="133"/>
      <c r="D194" s="133"/>
      <c r="E194" s="133"/>
      <c r="F194" s="134" t="s">
        <v>432</v>
      </c>
      <c r="G194" s="134"/>
      <c r="H194" s="134"/>
      <c r="I194" s="134"/>
      <c r="J194" s="134"/>
      <c r="K194" s="133"/>
      <c r="L194" s="134" t="s">
        <v>105</v>
      </c>
      <c r="M194" s="134"/>
      <c r="N194" s="134"/>
      <c r="O194" s="134"/>
      <c r="P194" s="134"/>
      <c r="Q194" s="134"/>
      <c r="R194" s="134"/>
      <c r="S194" s="134"/>
      <c r="T194" s="134"/>
      <c r="U194" s="134"/>
      <c r="V194" s="134"/>
      <c r="W194" s="134"/>
      <c r="X194" s="134"/>
      <c r="Y194" s="134"/>
      <c r="Z194" s="134"/>
      <c r="AA194" s="134"/>
      <c r="AB194" s="134"/>
      <c r="AC194" s="134"/>
      <c r="AD194" s="134"/>
      <c r="AE194" s="134"/>
      <c r="AF194" s="134"/>
      <c r="AG194" s="136">
        <f>'SO-33-04.1 - elektroinsta...'!J31</f>
        <v>0</v>
      </c>
      <c r="AH194" s="133"/>
      <c r="AI194" s="133"/>
      <c r="AJ194" s="133"/>
      <c r="AK194" s="133"/>
      <c r="AL194" s="133"/>
      <c r="AM194" s="133"/>
      <c r="AN194" s="136">
        <f>SUM(AG194,AT194)</f>
        <v>0</v>
      </c>
      <c r="AO194" s="133"/>
      <c r="AP194" s="133"/>
      <c r="AQ194" s="137" t="s">
        <v>88</v>
      </c>
      <c r="AR194" s="138"/>
      <c r="AS194" s="139">
        <v>0</v>
      </c>
      <c r="AT194" s="140">
        <f>ROUND(SUM(AV194:AW194),2)</f>
        <v>0</v>
      </c>
      <c r="AU194" s="141">
        <f>'SO-33-04.1 - elektroinsta...'!P89</f>
        <v>0</v>
      </c>
      <c r="AV194" s="140">
        <f>'SO-33-04.1 - elektroinsta...'!J34</f>
        <v>0</v>
      </c>
      <c r="AW194" s="140">
        <f>'SO-33-04.1 - elektroinsta...'!J35</f>
        <v>0</v>
      </c>
      <c r="AX194" s="140">
        <f>'SO-33-04.1 - elektroinsta...'!J36</f>
        <v>0</v>
      </c>
      <c r="AY194" s="140">
        <f>'SO-33-04.1 - elektroinsta...'!J37</f>
        <v>0</v>
      </c>
      <c r="AZ194" s="140">
        <f>'SO-33-04.1 - elektroinsta...'!F34</f>
        <v>0</v>
      </c>
      <c r="BA194" s="140">
        <f>'SO-33-04.1 - elektroinsta...'!F35</f>
        <v>0</v>
      </c>
      <c r="BB194" s="140">
        <f>'SO-33-04.1 - elektroinsta...'!F36</f>
        <v>0</v>
      </c>
      <c r="BC194" s="140">
        <f>'SO-33-04.1 - elektroinsta...'!F37</f>
        <v>0</v>
      </c>
      <c r="BD194" s="142">
        <f>'SO-33-04.1 - elektroinsta...'!F38</f>
        <v>0</v>
      </c>
      <c r="BT194" s="143" t="s">
        <v>93</v>
      </c>
      <c r="BV194" s="143" t="s">
        <v>79</v>
      </c>
      <c r="BW194" s="143" t="s">
        <v>433</v>
      </c>
      <c r="BX194" s="143" t="s">
        <v>431</v>
      </c>
      <c r="CL194" s="143" t="s">
        <v>22</v>
      </c>
    </row>
    <row r="195" s="6" customFormat="1" ht="28.5" customHeight="1">
      <c r="A195" s="144" t="s">
        <v>90</v>
      </c>
      <c r="B195" s="132"/>
      <c r="C195" s="133"/>
      <c r="D195" s="133"/>
      <c r="E195" s="133"/>
      <c r="F195" s="134" t="s">
        <v>434</v>
      </c>
      <c r="G195" s="134"/>
      <c r="H195" s="134"/>
      <c r="I195" s="134"/>
      <c r="J195" s="134"/>
      <c r="K195" s="133"/>
      <c r="L195" s="134" t="s">
        <v>303</v>
      </c>
      <c r="M195" s="134"/>
      <c r="N195" s="134"/>
      <c r="O195" s="134"/>
      <c r="P195" s="134"/>
      <c r="Q195" s="134"/>
      <c r="R195" s="134"/>
      <c r="S195" s="134"/>
      <c r="T195" s="134"/>
      <c r="U195" s="134"/>
      <c r="V195" s="134"/>
      <c r="W195" s="134"/>
      <c r="X195" s="134"/>
      <c r="Y195" s="134"/>
      <c r="Z195" s="134"/>
      <c r="AA195" s="134"/>
      <c r="AB195" s="134"/>
      <c r="AC195" s="134"/>
      <c r="AD195" s="134"/>
      <c r="AE195" s="134"/>
      <c r="AF195" s="134"/>
      <c r="AG195" s="136">
        <f>'SO-33-04.2 - zemní práce'!J31</f>
        <v>0</v>
      </c>
      <c r="AH195" s="133"/>
      <c r="AI195" s="133"/>
      <c r="AJ195" s="133"/>
      <c r="AK195" s="133"/>
      <c r="AL195" s="133"/>
      <c r="AM195" s="133"/>
      <c r="AN195" s="136">
        <f>SUM(AG195,AT195)</f>
        <v>0</v>
      </c>
      <c r="AO195" s="133"/>
      <c r="AP195" s="133"/>
      <c r="AQ195" s="137" t="s">
        <v>88</v>
      </c>
      <c r="AR195" s="138"/>
      <c r="AS195" s="139">
        <v>0</v>
      </c>
      <c r="AT195" s="140">
        <f>ROUND(SUM(AV195:AW195),2)</f>
        <v>0</v>
      </c>
      <c r="AU195" s="141">
        <f>'SO-33-04.2 - zemní práce'!P93</f>
        <v>0</v>
      </c>
      <c r="AV195" s="140">
        <f>'SO-33-04.2 - zemní práce'!J34</f>
        <v>0</v>
      </c>
      <c r="AW195" s="140">
        <f>'SO-33-04.2 - zemní práce'!J35</f>
        <v>0</v>
      </c>
      <c r="AX195" s="140">
        <f>'SO-33-04.2 - zemní práce'!J36</f>
        <v>0</v>
      </c>
      <c r="AY195" s="140">
        <f>'SO-33-04.2 - zemní práce'!J37</f>
        <v>0</v>
      </c>
      <c r="AZ195" s="140">
        <f>'SO-33-04.2 - zemní práce'!F34</f>
        <v>0</v>
      </c>
      <c r="BA195" s="140">
        <f>'SO-33-04.2 - zemní práce'!F35</f>
        <v>0</v>
      </c>
      <c r="BB195" s="140">
        <f>'SO-33-04.2 - zemní práce'!F36</f>
        <v>0</v>
      </c>
      <c r="BC195" s="140">
        <f>'SO-33-04.2 - zemní práce'!F37</f>
        <v>0</v>
      </c>
      <c r="BD195" s="142">
        <f>'SO-33-04.2 - zemní práce'!F38</f>
        <v>0</v>
      </c>
      <c r="BT195" s="143" t="s">
        <v>93</v>
      </c>
      <c r="BV195" s="143" t="s">
        <v>79</v>
      </c>
      <c r="BW195" s="143" t="s">
        <v>435</v>
      </c>
      <c r="BX195" s="143" t="s">
        <v>431</v>
      </c>
      <c r="CL195" s="143" t="s">
        <v>22</v>
      </c>
    </row>
    <row r="196" s="6" customFormat="1" ht="28.5" customHeight="1">
      <c r="A196" s="144" t="s">
        <v>90</v>
      </c>
      <c r="B196" s="132"/>
      <c r="C196" s="133"/>
      <c r="D196" s="133"/>
      <c r="E196" s="133"/>
      <c r="F196" s="134" t="s">
        <v>436</v>
      </c>
      <c r="G196" s="134"/>
      <c r="H196" s="134"/>
      <c r="I196" s="134"/>
      <c r="J196" s="134"/>
      <c r="K196" s="133"/>
      <c r="L196" s="134" t="s">
        <v>96</v>
      </c>
      <c r="M196" s="134"/>
      <c r="N196" s="134"/>
      <c r="O196" s="134"/>
      <c r="P196" s="134"/>
      <c r="Q196" s="134"/>
      <c r="R196" s="134"/>
      <c r="S196" s="134"/>
      <c r="T196" s="134"/>
      <c r="U196" s="134"/>
      <c r="V196" s="134"/>
      <c r="W196" s="134"/>
      <c r="X196" s="134"/>
      <c r="Y196" s="134"/>
      <c r="Z196" s="134"/>
      <c r="AA196" s="134"/>
      <c r="AB196" s="134"/>
      <c r="AC196" s="134"/>
      <c r="AD196" s="134"/>
      <c r="AE196" s="134"/>
      <c r="AF196" s="134"/>
      <c r="AG196" s="136">
        <f>'SO-33-04.3 - VRN'!J31</f>
        <v>0</v>
      </c>
      <c r="AH196" s="133"/>
      <c r="AI196" s="133"/>
      <c r="AJ196" s="133"/>
      <c r="AK196" s="133"/>
      <c r="AL196" s="133"/>
      <c r="AM196" s="133"/>
      <c r="AN196" s="136">
        <f>SUM(AG196,AT196)</f>
        <v>0</v>
      </c>
      <c r="AO196" s="133"/>
      <c r="AP196" s="133"/>
      <c r="AQ196" s="137" t="s">
        <v>88</v>
      </c>
      <c r="AR196" s="138"/>
      <c r="AS196" s="139">
        <v>0</v>
      </c>
      <c r="AT196" s="140">
        <f>ROUND(SUM(AV196:AW196),2)</f>
        <v>0</v>
      </c>
      <c r="AU196" s="141">
        <f>'SO-33-04.3 - VRN'!P92</f>
        <v>0</v>
      </c>
      <c r="AV196" s="140">
        <f>'SO-33-04.3 - VRN'!J34</f>
        <v>0</v>
      </c>
      <c r="AW196" s="140">
        <f>'SO-33-04.3 - VRN'!J35</f>
        <v>0</v>
      </c>
      <c r="AX196" s="140">
        <f>'SO-33-04.3 - VRN'!J36</f>
        <v>0</v>
      </c>
      <c r="AY196" s="140">
        <f>'SO-33-04.3 - VRN'!J37</f>
        <v>0</v>
      </c>
      <c r="AZ196" s="140">
        <f>'SO-33-04.3 - VRN'!F34</f>
        <v>0</v>
      </c>
      <c r="BA196" s="140">
        <f>'SO-33-04.3 - VRN'!F35</f>
        <v>0</v>
      </c>
      <c r="BB196" s="140">
        <f>'SO-33-04.3 - VRN'!F36</f>
        <v>0</v>
      </c>
      <c r="BC196" s="140">
        <f>'SO-33-04.3 - VRN'!F37</f>
        <v>0</v>
      </c>
      <c r="BD196" s="142">
        <f>'SO-33-04.3 - VRN'!F38</f>
        <v>0</v>
      </c>
      <c r="BT196" s="143" t="s">
        <v>93</v>
      </c>
      <c r="BV196" s="143" t="s">
        <v>79</v>
      </c>
      <c r="BW196" s="143" t="s">
        <v>437</v>
      </c>
      <c r="BX196" s="143" t="s">
        <v>431</v>
      </c>
      <c r="CL196" s="143" t="s">
        <v>22</v>
      </c>
    </row>
    <row r="197" s="5" customFormat="1" ht="16.5" customHeight="1">
      <c r="B197" s="119"/>
      <c r="C197" s="120"/>
      <c r="D197" s="121" t="s">
        <v>438</v>
      </c>
      <c r="E197" s="121"/>
      <c r="F197" s="121"/>
      <c r="G197" s="121"/>
      <c r="H197" s="121"/>
      <c r="I197" s="122"/>
      <c r="J197" s="121" t="s">
        <v>439</v>
      </c>
      <c r="K197" s="121"/>
      <c r="L197" s="121"/>
      <c r="M197" s="121"/>
      <c r="N197" s="121"/>
      <c r="O197" s="121"/>
      <c r="P197" s="121"/>
      <c r="Q197" s="121"/>
      <c r="R197" s="121"/>
      <c r="S197" s="121"/>
      <c r="T197" s="121"/>
      <c r="U197" s="121"/>
      <c r="V197" s="121"/>
      <c r="W197" s="121"/>
      <c r="X197" s="121"/>
      <c r="Y197" s="121"/>
      <c r="Z197" s="121"/>
      <c r="AA197" s="121"/>
      <c r="AB197" s="121"/>
      <c r="AC197" s="121"/>
      <c r="AD197" s="121"/>
      <c r="AE197" s="121"/>
      <c r="AF197" s="121"/>
      <c r="AG197" s="123">
        <f>ROUND(AG198+AG199+AG201,2)</f>
        <v>0</v>
      </c>
      <c r="AH197" s="122"/>
      <c r="AI197" s="122"/>
      <c r="AJ197" s="122"/>
      <c r="AK197" s="122"/>
      <c r="AL197" s="122"/>
      <c r="AM197" s="122"/>
      <c r="AN197" s="124">
        <f>SUM(AG197,AT197)</f>
        <v>0</v>
      </c>
      <c r="AO197" s="122"/>
      <c r="AP197" s="122"/>
      <c r="AQ197" s="125" t="s">
        <v>83</v>
      </c>
      <c r="AR197" s="126"/>
      <c r="AS197" s="127">
        <f>ROUND(AS198+AS199+AS201,2)</f>
        <v>0</v>
      </c>
      <c r="AT197" s="128">
        <f>ROUND(SUM(AV197:AW197),2)</f>
        <v>0</v>
      </c>
      <c r="AU197" s="129">
        <f>ROUND(AU198+AU199+AU201,5)</f>
        <v>0</v>
      </c>
      <c r="AV197" s="128">
        <f>ROUND(AZ197*L26,2)</f>
        <v>0</v>
      </c>
      <c r="AW197" s="128">
        <f>ROUND(BA197*L27,2)</f>
        <v>0</v>
      </c>
      <c r="AX197" s="128">
        <f>ROUND(BB197*L26,2)</f>
        <v>0</v>
      </c>
      <c r="AY197" s="128">
        <f>ROUND(BC197*L27,2)</f>
        <v>0</v>
      </c>
      <c r="AZ197" s="128">
        <f>ROUND(AZ198+AZ199+AZ201,2)</f>
        <v>0</v>
      </c>
      <c r="BA197" s="128">
        <f>ROUND(BA198+BA199+BA201,2)</f>
        <v>0</v>
      </c>
      <c r="BB197" s="128">
        <f>ROUND(BB198+BB199+BB201,2)</f>
        <v>0</v>
      </c>
      <c r="BC197" s="128">
        <f>ROUND(BC198+BC199+BC201,2)</f>
        <v>0</v>
      </c>
      <c r="BD197" s="130">
        <f>ROUND(BD198+BD199+BD201,2)</f>
        <v>0</v>
      </c>
      <c r="BS197" s="131" t="s">
        <v>76</v>
      </c>
      <c r="BT197" s="131" t="s">
        <v>24</v>
      </c>
      <c r="BU197" s="131" t="s">
        <v>78</v>
      </c>
      <c r="BV197" s="131" t="s">
        <v>79</v>
      </c>
      <c r="BW197" s="131" t="s">
        <v>440</v>
      </c>
      <c r="BX197" s="131" t="s">
        <v>7</v>
      </c>
      <c r="CL197" s="131" t="s">
        <v>22</v>
      </c>
      <c r="CM197" s="131" t="s">
        <v>85</v>
      </c>
    </row>
    <row r="198" s="6" customFormat="1" ht="16.5" customHeight="1">
      <c r="A198" s="144" t="s">
        <v>90</v>
      </c>
      <c r="B198" s="132"/>
      <c r="C198" s="133"/>
      <c r="D198" s="133"/>
      <c r="E198" s="134" t="s">
        <v>441</v>
      </c>
      <c r="F198" s="134"/>
      <c r="G198" s="134"/>
      <c r="H198" s="134"/>
      <c r="I198" s="134"/>
      <c r="J198" s="133"/>
      <c r="K198" s="134" t="s">
        <v>374</v>
      </c>
      <c r="L198" s="134"/>
      <c r="M198" s="134"/>
      <c r="N198" s="134"/>
      <c r="O198" s="134"/>
      <c r="P198" s="134"/>
      <c r="Q198" s="134"/>
      <c r="R198" s="134"/>
      <c r="S198" s="134"/>
      <c r="T198" s="134"/>
      <c r="U198" s="134"/>
      <c r="V198" s="134"/>
      <c r="W198" s="134"/>
      <c r="X198" s="134"/>
      <c r="Y198" s="134"/>
      <c r="Z198" s="134"/>
      <c r="AA198" s="134"/>
      <c r="AB198" s="134"/>
      <c r="AC198" s="134"/>
      <c r="AD198" s="134"/>
      <c r="AE198" s="134"/>
      <c r="AF198" s="134"/>
      <c r="AG198" s="136">
        <f>'SO-34-02 - SBBH'!J29</f>
        <v>0</v>
      </c>
      <c r="AH198" s="133"/>
      <c r="AI198" s="133"/>
      <c r="AJ198" s="133"/>
      <c r="AK198" s="133"/>
      <c r="AL198" s="133"/>
      <c r="AM198" s="133"/>
      <c r="AN198" s="136">
        <f>SUM(AG198,AT198)</f>
        <v>0</v>
      </c>
      <c r="AO198" s="133"/>
      <c r="AP198" s="133"/>
      <c r="AQ198" s="137" t="s">
        <v>88</v>
      </c>
      <c r="AR198" s="138"/>
      <c r="AS198" s="139">
        <v>0</v>
      </c>
      <c r="AT198" s="140">
        <f>ROUND(SUM(AV198:AW198),2)</f>
        <v>0</v>
      </c>
      <c r="AU198" s="141">
        <f>'SO-34-02 - SBBH'!P92</f>
        <v>0</v>
      </c>
      <c r="AV198" s="140">
        <f>'SO-34-02 - SBBH'!J32</f>
        <v>0</v>
      </c>
      <c r="AW198" s="140">
        <f>'SO-34-02 - SBBH'!J33</f>
        <v>0</v>
      </c>
      <c r="AX198" s="140">
        <f>'SO-34-02 - SBBH'!J34</f>
        <v>0</v>
      </c>
      <c r="AY198" s="140">
        <f>'SO-34-02 - SBBH'!J35</f>
        <v>0</v>
      </c>
      <c r="AZ198" s="140">
        <f>'SO-34-02 - SBBH'!F32</f>
        <v>0</v>
      </c>
      <c r="BA198" s="140">
        <f>'SO-34-02 - SBBH'!F33</f>
        <v>0</v>
      </c>
      <c r="BB198" s="140">
        <f>'SO-34-02 - SBBH'!F34</f>
        <v>0</v>
      </c>
      <c r="BC198" s="140">
        <f>'SO-34-02 - SBBH'!F35</f>
        <v>0</v>
      </c>
      <c r="BD198" s="142">
        <f>'SO-34-02 - SBBH'!F36</f>
        <v>0</v>
      </c>
      <c r="BT198" s="143" t="s">
        <v>85</v>
      </c>
      <c r="BV198" s="143" t="s">
        <v>79</v>
      </c>
      <c r="BW198" s="143" t="s">
        <v>442</v>
      </c>
      <c r="BX198" s="143" t="s">
        <v>440</v>
      </c>
      <c r="CL198" s="143" t="s">
        <v>22</v>
      </c>
    </row>
    <row r="199" s="6" customFormat="1" ht="16.5" customHeight="1">
      <c r="B199" s="132"/>
      <c r="C199" s="133"/>
      <c r="D199" s="133"/>
      <c r="E199" s="134" t="s">
        <v>443</v>
      </c>
      <c r="F199" s="134"/>
      <c r="G199" s="134"/>
      <c r="H199" s="134"/>
      <c r="I199" s="134"/>
      <c r="J199" s="133"/>
      <c r="K199" s="134" t="s">
        <v>87</v>
      </c>
      <c r="L199" s="134"/>
      <c r="M199" s="134"/>
      <c r="N199" s="134"/>
      <c r="O199" s="134"/>
      <c r="P199" s="134"/>
      <c r="Q199" s="134"/>
      <c r="R199" s="134"/>
      <c r="S199" s="134"/>
      <c r="T199" s="134"/>
      <c r="U199" s="134"/>
      <c r="V199" s="134"/>
      <c r="W199" s="134"/>
      <c r="X199" s="134"/>
      <c r="Y199" s="134"/>
      <c r="Z199" s="134"/>
      <c r="AA199" s="134"/>
      <c r="AB199" s="134"/>
      <c r="AC199" s="134"/>
      <c r="AD199" s="134"/>
      <c r="AE199" s="134"/>
      <c r="AF199" s="134"/>
      <c r="AG199" s="135">
        <f>ROUND(AG200,2)</f>
        <v>0</v>
      </c>
      <c r="AH199" s="133"/>
      <c r="AI199" s="133"/>
      <c r="AJ199" s="133"/>
      <c r="AK199" s="133"/>
      <c r="AL199" s="133"/>
      <c r="AM199" s="133"/>
      <c r="AN199" s="136">
        <f>SUM(AG199,AT199)</f>
        <v>0</v>
      </c>
      <c r="AO199" s="133"/>
      <c r="AP199" s="133"/>
      <c r="AQ199" s="137" t="s">
        <v>88</v>
      </c>
      <c r="AR199" s="138"/>
      <c r="AS199" s="139">
        <f>ROUND(AS200,2)</f>
        <v>0</v>
      </c>
      <c r="AT199" s="140">
        <f>ROUND(SUM(AV199:AW199),2)</f>
        <v>0</v>
      </c>
      <c r="AU199" s="141">
        <f>ROUND(AU200,5)</f>
        <v>0</v>
      </c>
      <c r="AV199" s="140">
        <f>ROUND(AZ199*L26,2)</f>
        <v>0</v>
      </c>
      <c r="AW199" s="140">
        <f>ROUND(BA199*L27,2)</f>
        <v>0</v>
      </c>
      <c r="AX199" s="140">
        <f>ROUND(BB199*L26,2)</f>
        <v>0</v>
      </c>
      <c r="AY199" s="140">
        <f>ROUND(BC199*L27,2)</f>
        <v>0</v>
      </c>
      <c r="AZ199" s="140">
        <f>ROUND(AZ200,2)</f>
        <v>0</v>
      </c>
      <c r="BA199" s="140">
        <f>ROUND(BA200,2)</f>
        <v>0</v>
      </c>
      <c r="BB199" s="140">
        <f>ROUND(BB200,2)</f>
        <v>0</v>
      </c>
      <c r="BC199" s="140">
        <f>ROUND(BC200,2)</f>
        <v>0</v>
      </c>
      <c r="BD199" s="142">
        <f>ROUND(BD200,2)</f>
        <v>0</v>
      </c>
      <c r="BS199" s="143" t="s">
        <v>76</v>
      </c>
      <c r="BT199" s="143" t="s">
        <v>85</v>
      </c>
      <c r="BU199" s="143" t="s">
        <v>78</v>
      </c>
      <c r="BV199" s="143" t="s">
        <v>79</v>
      </c>
      <c r="BW199" s="143" t="s">
        <v>444</v>
      </c>
      <c r="BX199" s="143" t="s">
        <v>440</v>
      </c>
      <c r="CL199" s="143" t="s">
        <v>22</v>
      </c>
    </row>
    <row r="200" s="6" customFormat="1" ht="28.5" customHeight="1">
      <c r="A200" s="144" t="s">
        <v>90</v>
      </c>
      <c r="B200" s="132"/>
      <c r="C200" s="133"/>
      <c r="D200" s="133"/>
      <c r="E200" s="133"/>
      <c r="F200" s="134" t="s">
        <v>445</v>
      </c>
      <c r="G200" s="134"/>
      <c r="H200" s="134"/>
      <c r="I200" s="134"/>
      <c r="J200" s="134"/>
      <c r="K200" s="133"/>
      <c r="L200" s="134" t="s">
        <v>446</v>
      </c>
      <c r="M200" s="134"/>
      <c r="N200" s="134"/>
      <c r="O200" s="134"/>
      <c r="P200" s="134"/>
      <c r="Q200" s="134"/>
      <c r="R200" s="134"/>
      <c r="S200" s="134"/>
      <c r="T200" s="134"/>
      <c r="U200" s="134"/>
      <c r="V200" s="134"/>
      <c r="W200" s="134"/>
      <c r="X200" s="134"/>
      <c r="Y200" s="134"/>
      <c r="Z200" s="134"/>
      <c r="AA200" s="134"/>
      <c r="AB200" s="134"/>
      <c r="AC200" s="134"/>
      <c r="AD200" s="134"/>
      <c r="AE200" s="134"/>
      <c r="AF200" s="134"/>
      <c r="AG200" s="136">
        <f>'SO-34-03-01 - Zábradlí Do...'!J31</f>
        <v>0</v>
      </c>
      <c r="AH200" s="133"/>
      <c r="AI200" s="133"/>
      <c r="AJ200" s="133"/>
      <c r="AK200" s="133"/>
      <c r="AL200" s="133"/>
      <c r="AM200" s="133"/>
      <c r="AN200" s="136">
        <f>SUM(AG200,AT200)</f>
        <v>0</v>
      </c>
      <c r="AO200" s="133"/>
      <c r="AP200" s="133"/>
      <c r="AQ200" s="137" t="s">
        <v>88</v>
      </c>
      <c r="AR200" s="138"/>
      <c r="AS200" s="139">
        <v>0</v>
      </c>
      <c r="AT200" s="140">
        <f>ROUND(SUM(AV200:AW200),2)</f>
        <v>0</v>
      </c>
      <c r="AU200" s="141">
        <f>'SO-34-03-01 - Zábradlí Do...'!P96</f>
        <v>0</v>
      </c>
      <c r="AV200" s="140">
        <f>'SO-34-03-01 - Zábradlí Do...'!J34</f>
        <v>0</v>
      </c>
      <c r="AW200" s="140">
        <f>'SO-34-03-01 - Zábradlí Do...'!J35</f>
        <v>0</v>
      </c>
      <c r="AX200" s="140">
        <f>'SO-34-03-01 - Zábradlí Do...'!J36</f>
        <v>0</v>
      </c>
      <c r="AY200" s="140">
        <f>'SO-34-03-01 - Zábradlí Do...'!J37</f>
        <v>0</v>
      </c>
      <c r="AZ200" s="140">
        <f>'SO-34-03-01 - Zábradlí Do...'!F34</f>
        <v>0</v>
      </c>
      <c r="BA200" s="140">
        <f>'SO-34-03-01 - Zábradlí Do...'!F35</f>
        <v>0</v>
      </c>
      <c r="BB200" s="140">
        <f>'SO-34-03-01 - Zábradlí Do...'!F36</f>
        <v>0</v>
      </c>
      <c r="BC200" s="140">
        <f>'SO-34-03-01 - Zábradlí Do...'!F37</f>
        <v>0</v>
      </c>
      <c r="BD200" s="142">
        <f>'SO-34-03-01 - Zábradlí Do...'!F38</f>
        <v>0</v>
      </c>
      <c r="BT200" s="143" t="s">
        <v>93</v>
      </c>
      <c r="BV200" s="143" t="s">
        <v>79</v>
      </c>
      <c r="BW200" s="143" t="s">
        <v>447</v>
      </c>
      <c r="BX200" s="143" t="s">
        <v>444</v>
      </c>
      <c r="CL200" s="143" t="s">
        <v>22</v>
      </c>
    </row>
    <row r="201" s="6" customFormat="1" ht="16.5" customHeight="1">
      <c r="B201" s="132"/>
      <c r="C201" s="133"/>
      <c r="D201" s="133"/>
      <c r="E201" s="134" t="s">
        <v>448</v>
      </c>
      <c r="F201" s="134"/>
      <c r="G201" s="134"/>
      <c r="H201" s="134"/>
      <c r="I201" s="134"/>
      <c r="J201" s="133"/>
      <c r="K201" s="134" t="s">
        <v>102</v>
      </c>
      <c r="L201" s="134"/>
      <c r="M201" s="134"/>
      <c r="N201" s="134"/>
      <c r="O201" s="134"/>
      <c r="P201" s="134"/>
      <c r="Q201" s="134"/>
      <c r="R201" s="134"/>
      <c r="S201" s="134"/>
      <c r="T201" s="134"/>
      <c r="U201" s="134"/>
      <c r="V201" s="134"/>
      <c r="W201" s="134"/>
      <c r="X201" s="134"/>
      <c r="Y201" s="134"/>
      <c r="Z201" s="134"/>
      <c r="AA201" s="134"/>
      <c r="AB201" s="134"/>
      <c r="AC201" s="134"/>
      <c r="AD201" s="134"/>
      <c r="AE201" s="134"/>
      <c r="AF201" s="134"/>
      <c r="AG201" s="135">
        <f>ROUND(SUM(AG202:AG204),2)</f>
        <v>0</v>
      </c>
      <c r="AH201" s="133"/>
      <c r="AI201" s="133"/>
      <c r="AJ201" s="133"/>
      <c r="AK201" s="133"/>
      <c r="AL201" s="133"/>
      <c r="AM201" s="133"/>
      <c r="AN201" s="136">
        <f>SUM(AG201,AT201)</f>
        <v>0</v>
      </c>
      <c r="AO201" s="133"/>
      <c r="AP201" s="133"/>
      <c r="AQ201" s="137" t="s">
        <v>88</v>
      </c>
      <c r="AR201" s="138"/>
      <c r="AS201" s="139">
        <f>ROUND(SUM(AS202:AS204),2)</f>
        <v>0</v>
      </c>
      <c r="AT201" s="140">
        <f>ROUND(SUM(AV201:AW201),2)</f>
        <v>0</v>
      </c>
      <c r="AU201" s="141">
        <f>ROUND(SUM(AU202:AU204),5)</f>
        <v>0</v>
      </c>
      <c r="AV201" s="140">
        <f>ROUND(AZ201*L26,2)</f>
        <v>0</v>
      </c>
      <c r="AW201" s="140">
        <f>ROUND(BA201*L27,2)</f>
        <v>0</v>
      </c>
      <c r="AX201" s="140">
        <f>ROUND(BB201*L26,2)</f>
        <v>0</v>
      </c>
      <c r="AY201" s="140">
        <f>ROUND(BC201*L27,2)</f>
        <v>0</v>
      </c>
      <c r="AZ201" s="140">
        <f>ROUND(SUM(AZ202:AZ204),2)</f>
        <v>0</v>
      </c>
      <c r="BA201" s="140">
        <f>ROUND(SUM(BA202:BA204),2)</f>
        <v>0</v>
      </c>
      <c r="BB201" s="140">
        <f>ROUND(SUM(BB202:BB204),2)</f>
        <v>0</v>
      </c>
      <c r="BC201" s="140">
        <f>ROUND(SUM(BC202:BC204),2)</f>
        <v>0</v>
      </c>
      <c r="BD201" s="142">
        <f>ROUND(SUM(BD202:BD204),2)</f>
        <v>0</v>
      </c>
      <c r="BS201" s="143" t="s">
        <v>76</v>
      </c>
      <c r="BT201" s="143" t="s">
        <v>85</v>
      </c>
      <c r="BU201" s="143" t="s">
        <v>78</v>
      </c>
      <c r="BV201" s="143" t="s">
        <v>79</v>
      </c>
      <c r="BW201" s="143" t="s">
        <v>449</v>
      </c>
      <c r="BX201" s="143" t="s">
        <v>440</v>
      </c>
      <c r="CL201" s="143" t="s">
        <v>22</v>
      </c>
    </row>
    <row r="202" s="6" customFormat="1" ht="28.5" customHeight="1">
      <c r="A202" s="144" t="s">
        <v>90</v>
      </c>
      <c r="B202" s="132"/>
      <c r="C202" s="133"/>
      <c r="D202" s="133"/>
      <c r="E202" s="133"/>
      <c r="F202" s="134" t="s">
        <v>450</v>
      </c>
      <c r="G202" s="134"/>
      <c r="H202" s="134"/>
      <c r="I202" s="134"/>
      <c r="J202" s="134"/>
      <c r="K202" s="133"/>
      <c r="L202" s="134" t="s">
        <v>105</v>
      </c>
      <c r="M202" s="134"/>
      <c r="N202" s="134"/>
      <c r="O202" s="134"/>
      <c r="P202" s="134"/>
      <c r="Q202" s="134"/>
      <c r="R202" s="134"/>
      <c r="S202" s="134"/>
      <c r="T202" s="134"/>
      <c r="U202" s="134"/>
      <c r="V202" s="134"/>
      <c r="W202" s="134"/>
      <c r="X202" s="134"/>
      <c r="Y202" s="134"/>
      <c r="Z202" s="134"/>
      <c r="AA202" s="134"/>
      <c r="AB202" s="134"/>
      <c r="AC202" s="134"/>
      <c r="AD202" s="134"/>
      <c r="AE202" s="134"/>
      <c r="AF202" s="134"/>
      <c r="AG202" s="136">
        <f>'SO-34-04.1 - elektroinsta...'!J31</f>
        <v>0</v>
      </c>
      <c r="AH202" s="133"/>
      <c r="AI202" s="133"/>
      <c r="AJ202" s="133"/>
      <c r="AK202" s="133"/>
      <c r="AL202" s="133"/>
      <c r="AM202" s="133"/>
      <c r="AN202" s="136">
        <f>SUM(AG202,AT202)</f>
        <v>0</v>
      </c>
      <c r="AO202" s="133"/>
      <c r="AP202" s="133"/>
      <c r="AQ202" s="137" t="s">
        <v>88</v>
      </c>
      <c r="AR202" s="138"/>
      <c r="AS202" s="139">
        <v>0</v>
      </c>
      <c r="AT202" s="140">
        <f>ROUND(SUM(AV202:AW202),2)</f>
        <v>0</v>
      </c>
      <c r="AU202" s="141">
        <f>'SO-34-04.1 - elektroinsta...'!P89</f>
        <v>0</v>
      </c>
      <c r="AV202" s="140">
        <f>'SO-34-04.1 - elektroinsta...'!J34</f>
        <v>0</v>
      </c>
      <c r="AW202" s="140">
        <f>'SO-34-04.1 - elektroinsta...'!J35</f>
        <v>0</v>
      </c>
      <c r="AX202" s="140">
        <f>'SO-34-04.1 - elektroinsta...'!J36</f>
        <v>0</v>
      </c>
      <c r="AY202" s="140">
        <f>'SO-34-04.1 - elektroinsta...'!J37</f>
        <v>0</v>
      </c>
      <c r="AZ202" s="140">
        <f>'SO-34-04.1 - elektroinsta...'!F34</f>
        <v>0</v>
      </c>
      <c r="BA202" s="140">
        <f>'SO-34-04.1 - elektroinsta...'!F35</f>
        <v>0</v>
      </c>
      <c r="BB202" s="140">
        <f>'SO-34-04.1 - elektroinsta...'!F36</f>
        <v>0</v>
      </c>
      <c r="BC202" s="140">
        <f>'SO-34-04.1 - elektroinsta...'!F37</f>
        <v>0</v>
      </c>
      <c r="BD202" s="142">
        <f>'SO-34-04.1 - elektroinsta...'!F38</f>
        <v>0</v>
      </c>
      <c r="BT202" s="143" t="s">
        <v>93</v>
      </c>
      <c r="BV202" s="143" t="s">
        <v>79</v>
      </c>
      <c r="BW202" s="143" t="s">
        <v>451</v>
      </c>
      <c r="BX202" s="143" t="s">
        <v>449</v>
      </c>
      <c r="CL202" s="143" t="s">
        <v>22</v>
      </c>
    </row>
    <row r="203" s="6" customFormat="1" ht="28.5" customHeight="1">
      <c r="A203" s="144" t="s">
        <v>90</v>
      </c>
      <c r="B203" s="132"/>
      <c r="C203" s="133"/>
      <c r="D203" s="133"/>
      <c r="E203" s="133"/>
      <c r="F203" s="134" t="s">
        <v>452</v>
      </c>
      <c r="G203" s="134"/>
      <c r="H203" s="134"/>
      <c r="I203" s="134"/>
      <c r="J203" s="134"/>
      <c r="K203" s="133"/>
      <c r="L203" s="134" t="s">
        <v>303</v>
      </c>
      <c r="M203" s="134"/>
      <c r="N203" s="134"/>
      <c r="O203" s="134"/>
      <c r="P203" s="134"/>
      <c r="Q203" s="134"/>
      <c r="R203" s="134"/>
      <c r="S203" s="134"/>
      <c r="T203" s="134"/>
      <c r="U203" s="134"/>
      <c r="V203" s="134"/>
      <c r="W203" s="134"/>
      <c r="X203" s="134"/>
      <c r="Y203" s="134"/>
      <c r="Z203" s="134"/>
      <c r="AA203" s="134"/>
      <c r="AB203" s="134"/>
      <c r="AC203" s="134"/>
      <c r="AD203" s="134"/>
      <c r="AE203" s="134"/>
      <c r="AF203" s="134"/>
      <c r="AG203" s="136">
        <f>'SO-34-04.2 - zemní práce'!J31</f>
        <v>0</v>
      </c>
      <c r="AH203" s="133"/>
      <c r="AI203" s="133"/>
      <c r="AJ203" s="133"/>
      <c r="AK203" s="133"/>
      <c r="AL203" s="133"/>
      <c r="AM203" s="133"/>
      <c r="AN203" s="136">
        <f>SUM(AG203,AT203)</f>
        <v>0</v>
      </c>
      <c r="AO203" s="133"/>
      <c r="AP203" s="133"/>
      <c r="AQ203" s="137" t="s">
        <v>88</v>
      </c>
      <c r="AR203" s="138"/>
      <c r="AS203" s="139">
        <v>0</v>
      </c>
      <c r="AT203" s="140">
        <f>ROUND(SUM(AV203:AW203),2)</f>
        <v>0</v>
      </c>
      <c r="AU203" s="141">
        <f>'SO-34-04.2 - zemní práce'!P93</f>
        <v>0</v>
      </c>
      <c r="AV203" s="140">
        <f>'SO-34-04.2 - zemní práce'!J34</f>
        <v>0</v>
      </c>
      <c r="AW203" s="140">
        <f>'SO-34-04.2 - zemní práce'!J35</f>
        <v>0</v>
      </c>
      <c r="AX203" s="140">
        <f>'SO-34-04.2 - zemní práce'!J36</f>
        <v>0</v>
      </c>
      <c r="AY203" s="140">
        <f>'SO-34-04.2 - zemní práce'!J37</f>
        <v>0</v>
      </c>
      <c r="AZ203" s="140">
        <f>'SO-34-04.2 - zemní práce'!F34</f>
        <v>0</v>
      </c>
      <c r="BA203" s="140">
        <f>'SO-34-04.2 - zemní práce'!F35</f>
        <v>0</v>
      </c>
      <c r="BB203" s="140">
        <f>'SO-34-04.2 - zemní práce'!F36</f>
        <v>0</v>
      </c>
      <c r="BC203" s="140">
        <f>'SO-34-04.2 - zemní práce'!F37</f>
        <v>0</v>
      </c>
      <c r="BD203" s="142">
        <f>'SO-34-04.2 - zemní práce'!F38</f>
        <v>0</v>
      </c>
      <c r="BT203" s="143" t="s">
        <v>93</v>
      </c>
      <c r="BV203" s="143" t="s">
        <v>79</v>
      </c>
      <c r="BW203" s="143" t="s">
        <v>453</v>
      </c>
      <c r="BX203" s="143" t="s">
        <v>449</v>
      </c>
      <c r="CL203" s="143" t="s">
        <v>22</v>
      </c>
    </row>
    <row r="204" s="6" customFormat="1" ht="28.5" customHeight="1">
      <c r="A204" s="144" t="s">
        <v>90</v>
      </c>
      <c r="B204" s="132"/>
      <c r="C204" s="133"/>
      <c r="D204" s="133"/>
      <c r="E204" s="133"/>
      <c r="F204" s="134" t="s">
        <v>454</v>
      </c>
      <c r="G204" s="134"/>
      <c r="H204" s="134"/>
      <c r="I204" s="134"/>
      <c r="J204" s="134"/>
      <c r="K204" s="133"/>
      <c r="L204" s="134" t="s">
        <v>96</v>
      </c>
      <c r="M204" s="134"/>
      <c r="N204" s="134"/>
      <c r="O204" s="134"/>
      <c r="P204" s="134"/>
      <c r="Q204" s="134"/>
      <c r="R204" s="134"/>
      <c r="S204" s="134"/>
      <c r="T204" s="134"/>
      <c r="U204" s="134"/>
      <c r="V204" s="134"/>
      <c r="W204" s="134"/>
      <c r="X204" s="134"/>
      <c r="Y204" s="134"/>
      <c r="Z204" s="134"/>
      <c r="AA204" s="134"/>
      <c r="AB204" s="134"/>
      <c r="AC204" s="134"/>
      <c r="AD204" s="134"/>
      <c r="AE204" s="134"/>
      <c r="AF204" s="134"/>
      <c r="AG204" s="136">
        <f>'SO-34-04.3 - VRN'!J31</f>
        <v>0</v>
      </c>
      <c r="AH204" s="133"/>
      <c r="AI204" s="133"/>
      <c r="AJ204" s="133"/>
      <c r="AK204" s="133"/>
      <c r="AL204" s="133"/>
      <c r="AM204" s="133"/>
      <c r="AN204" s="136">
        <f>SUM(AG204,AT204)</f>
        <v>0</v>
      </c>
      <c r="AO204" s="133"/>
      <c r="AP204" s="133"/>
      <c r="AQ204" s="137" t="s">
        <v>88</v>
      </c>
      <c r="AR204" s="138"/>
      <c r="AS204" s="139">
        <v>0</v>
      </c>
      <c r="AT204" s="140">
        <f>ROUND(SUM(AV204:AW204),2)</f>
        <v>0</v>
      </c>
      <c r="AU204" s="141">
        <f>'SO-34-04.3 - VRN'!P92</f>
        <v>0</v>
      </c>
      <c r="AV204" s="140">
        <f>'SO-34-04.3 - VRN'!J34</f>
        <v>0</v>
      </c>
      <c r="AW204" s="140">
        <f>'SO-34-04.3 - VRN'!J35</f>
        <v>0</v>
      </c>
      <c r="AX204" s="140">
        <f>'SO-34-04.3 - VRN'!J36</f>
        <v>0</v>
      </c>
      <c r="AY204" s="140">
        <f>'SO-34-04.3 - VRN'!J37</f>
        <v>0</v>
      </c>
      <c r="AZ204" s="140">
        <f>'SO-34-04.3 - VRN'!F34</f>
        <v>0</v>
      </c>
      <c r="BA204" s="140">
        <f>'SO-34-04.3 - VRN'!F35</f>
        <v>0</v>
      </c>
      <c r="BB204" s="140">
        <f>'SO-34-04.3 - VRN'!F36</f>
        <v>0</v>
      </c>
      <c r="BC204" s="140">
        <f>'SO-34-04.3 - VRN'!F37</f>
        <v>0</v>
      </c>
      <c r="BD204" s="142">
        <f>'SO-34-04.3 - VRN'!F38</f>
        <v>0</v>
      </c>
      <c r="BT204" s="143" t="s">
        <v>93</v>
      </c>
      <c r="BV204" s="143" t="s">
        <v>79</v>
      </c>
      <c r="BW204" s="143" t="s">
        <v>455</v>
      </c>
      <c r="BX204" s="143" t="s">
        <v>449</v>
      </c>
      <c r="CL204" s="143" t="s">
        <v>22</v>
      </c>
    </row>
    <row r="205" s="5" customFormat="1" ht="16.5" customHeight="1">
      <c r="B205" s="119"/>
      <c r="C205" s="120"/>
      <c r="D205" s="121" t="s">
        <v>456</v>
      </c>
      <c r="E205" s="121"/>
      <c r="F205" s="121"/>
      <c r="G205" s="121"/>
      <c r="H205" s="121"/>
      <c r="I205" s="122"/>
      <c r="J205" s="121" t="s">
        <v>457</v>
      </c>
      <c r="K205" s="121"/>
      <c r="L205" s="121"/>
      <c r="M205" s="121"/>
      <c r="N205" s="121"/>
      <c r="O205" s="121"/>
      <c r="P205" s="121"/>
      <c r="Q205" s="121"/>
      <c r="R205" s="121"/>
      <c r="S205" s="121"/>
      <c r="T205" s="121"/>
      <c r="U205" s="121"/>
      <c r="V205" s="121"/>
      <c r="W205" s="121"/>
      <c r="X205" s="121"/>
      <c r="Y205" s="121"/>
      <c r="Z205" s="121"/>
      <c r="AA205" s="121"/>
      <c r="AB205" s="121"/>
      <c r="AC205" s="121"/>
      <c r="AD205" s="121"/>
      <c r="AE205" s="121"/>
      <c r="AF205" s="121"/>
      <c r="AG205" s="123">
        <f>ROUND(AG206,2)</f>
        <v>0</v>
      </c>
      <c r="AH205" s="122"/>
      <c r="AI205" s="122"/>
      <c r="AJ205" s="122"/>
      <c r="AK205" s="122"/>
      <c r="AL205" s="122"/>
      <c r="AM205" s="122"/>
      <c r="AN205" s="124">
        <f>SUM(AG205,AT205)</f>
        <v>0</v>
      </c>
      <c r="AO205" s="122"/>
      <c r="AP205" s="122"/>
      <c r="AQ205" s="125" t="s">
        <v>83</v>
      </c>
      <c r="AR205" s="126"/>
      <c r="AS205" s="127">
        <f>ROUND(AS206,2)</f>
        <v>0</v>
      </c>
      <c r="AT205" s="128">
        <f>ROUND(SUM(AV205:AW205),2)</f>
        <v>0</v>
      </c>
      <c r="AU205" s="129">
        <f>ROUND(AU206,5)</f>
        <v>0</v>
      </c>
      <c r="AV205" s="128">
        <f>ROUND(AZ205*L26,2)</f>
        <v>0</v>
      </c>
      <c r="AW205" s="128">
        <f>ROUND(BA205*L27,2)</f>
        <v>0</v>
      </c>
      <c r="AX205" s="128">
        <f>ROUND(BB205*L26,2)</f>
        <v>0</v>
      </c>
      <c r="AY205" s="128">
        <f>ROUND(BC205*L27,2)</f>
        <v>0</v>
      </c>
      <c r="AZ205" s="128">
        <f>ROUND(AZ206,2)</f>
        <v>0</v>
      </c>
      <c r="BA205" s="128">
        <f>ROUND(BA206,2)</f>
        <v>0</v>
      </c>
      <c r="BB205" s="128">
        <f>ROUND(BB206,2)</f>
        <v>0</v>
      </c>
      <c r="BC205" s="128">
        <f>ROUND(BC206,2)</f>
        <v>0</v>
      </c>
      <c r="BD205" s="130">
        <f>ROUND(BD206,2)</f>
        <v>0</v>
      </c>
      <c r="BS205" s="131" t="s">
        <v>76</v>
      </c>
      <c r="BT205" s="131" t="s">
        <v>24</v>
      </c>
      <c r="BU205" s="131" t="s">
        <v>78</v>
      </c>
      <c r="BV205" s="131" t="s">
        <v>79</v>
      </c>
      <c r="BW205" s="131" t="s">
        <v>458</v>
      </c>
      <c r="BX205" s="131" t="s">
        <v>7</v>
      </c>
      <c r="CL205" s="131" t="s">
        <v>22</v>
      </c>
      <c r="CM205" s="131" t="s">
        <v>85</v>
      </c>
    </row>
    <row r="206" s="6" customFormat="1" ht="16.5" customHeight="1">
      <c r="A206" s="144" t="s">
        <v>90</v>
      </c>
      <c r="B206" s="132"/>
      <c r="C206" s="133"/>
      <c r="D206" s="133"/>
      <c r="E206" s="134" t="s">
        <v>459</v>
      </c>
      <c r="F206" s="134"/>
      <c r="G206" s="134"/>
      <c r="H206" s="134"/>
      <c r="I206" s="134"/>
      <c r="J206" s="133"/>
      <c r="K206" s="134" t="s">
        <v>374</v>
      </c>
      <c r="L206" s="134"/>
      <c r="M206" s="134"/>
      <c r="N206" s="134"/>
      <c r="O206" s="134"/>
      <c r="P206" s="134"/>
      <c r="Q206" s="134"/>
      <c r="R206" s="134"/>
      <c r="S206" s="134"/>
      <c r="T206" s="134"/>
      <c r="U206" s="134"/>
      <c r="V206" s="134"/>
      <c r="W206" s="134"/>
      <c r="X206" s="134"/>
      <c r="Y206" s="134"/>
      <c r="Z206" s="134"/>
      <c r="AA206" s="134"/>
      <c r="AB206" s="134"/>
      <c r="AC206" s="134"/>
      <c r="AD206" s="134"/>
      <c r="AE206" s="134"/>
      <c r="AF206" s="134"/>
      <c r="AG206" s="136">
        <f>'SO-35-02 - SBBH'!J29</f>
        <v>0</v>
      </c>
      <c r="AH206" s="133"/>
      <c r="AI206" s="133"/>
      <c r="AJ206" s="133"/>
      <c r="AK206" s="133"/>
      <c r="AL206" s="133"/>
      <c r="AM206" s="133"/>
      <c r="AN206" s="136">
        <f>SUM(AG206,AT206)</f>
        <v>0</v>
      </c>
      <c r="AO206" s="133"/>
      <c r="AP206" s="133"/>
      <c r="AQ206" s="137" t="s">
        <v>88</v>
      </c>
      <c r="AR206" s="138"/>
      <c r="AS206" s="139">
        <v>0</v>
      </c>
      <c r="AT206" s="140">
        <f>ROUND(SUM(AV206:AW206),2)</f>
        <v>0</v>
      </c>
      <c r="AU206" s="141">
        <f>'SO-35-02 - SBBH'!P100</f>
        <v>0</v>
      </c>
      <c r="AV206" s="140">
        <f>'SO-35-02 - SBBH'!J32</f>
        <v>0</v>
      </c>
      <c r="AW206" s="140">
        <f>'SO-35-02 - SBBH'!J33</f>
        <v>0</v>
      </c>
      <c r="AX206" s="140">
        <f>'SO-35-02 - SBBH'!J34</f>
        <v>0</v>
      </c>
      <c r="AY206" s="140">
        <f>'SO-35-02 - SBBH'!J35</f>
        <v>0</v>
      </c>
      <c r="AZ206" s="140">
        <f>'SO-35-02 - SBBH'!F32</f>
        <v>0</v>
      </c>
      <c r="BA206" s="140">
        <f>'SO-35-02 - SBBH'!F33</f>
        <v>0</v>
      </c>
      <c r="BB206" s="140">
        <f>'SO-35-02 - SBBH'!F34</f>
        <v>0</v>
      </c>
      <c r="BC206" s="140">
        <f>'SO-35-02 - SBBH'!F35</f>
        <v>0</v>
      </c>
      <c r="BD206" s="142">
        <f>'SO-35-02 - SBBH'!F36</f>
        <v>0</v>
      </c>
      <c r="BT206" s="143" t="s">
        <v>85</v>
      </c>
      <c r="BV206" s="143" t="s">
        <v>79</v>
      </c>
      <c r="BW206" s="143" t="s">
        <v>460</v>
      </c>
      <c r="BX206" s="143" t="s">
        <v>458</v>
      </c>
      <c r="CL206" s="143" t="s">
        <v>22</v>
      </c>
    </row>
    <row r="207" s="5" customFormat="1" ht="16.5" customHeight="1">
      <c r="B207" s="119"/>
      <c r="C207" s="120"/>
      <c r="D207" s="121" t="s">
        <v>461</v>
      </c>
      <c r="E207" s="121"/>
      <c r="F207" s="121"/>
      <c r="G207" s="121"/>
      <c r="H207" s="121"/>
      <c r="I207" s="122"/>
      <c r="J207" s="121" t="s">
        <v>462</v>
      </c>
      <c r="K207" s="121"/>
      <c r="L207" s="121"/>
      <c r="M207" s="121"/>
      <c r="N207" s="121"/>
      <c r="O207" s="121"/>
      <c r="P207" s="121"/>
      <c r="Q207" s="121"/>
      <c r="R207" s="121"/>
      <c r="S207" s="121"/>
      <c r="T207" s="121"/>
      <c r="U207" s="121"/>
      <c r="V207" s="121"/>
      <c r="W207" s="121"/>
      <c r="X207" s="121"/>
      <c r="Y207" s="121"/>
      <c r="Z207" s="121"/>
      <c r="AA207" s="121"/>
      <c r="AB207" s="121"/>
      <c r="AC207" s="121"/>
      <c r="AD207" s="121"/>
      <c r="AE207" s="121"/>
      <c r="AF207" s="121"/>
      <c r="AG207" s="123">
        <f>ROUND(AG208,2)</f>
        <v>0</v>
      </c>
      <c r="AH207" s="122"/>
      <c r="AI207" s="122"/>
      <c r="AJ207" s="122"/>
      <c r="AK207" s="122"/>
      <c r="AL207" s="122"/>
      <c r="AM207" s="122"/>
      <c r="AN207" s="124">
        <f>SUM(AG207,AT207)</f>
        <v>0</v>
      </c>
      <c r="AO207" s="122"/>
      <c r="AP207" s="122"/>
      <c r="AQ207" s="125" t="s">
        <v>83</v>
      </c>
      <c r="AR207" s="126"/>
      <c r="AS207" s="127">
        <f>ROUND(AS208,2)</f>
        <v>0</v>
      </c>
      <c r="AT207" s="128">
        <f>ROUND(SUM(AV207:AW207),2)</f>
        <v>0</v>
      </c>
      <c r="AU207" s="129">
        <f>ROUND(AU208,5)</f>
        <v>0</v>
      </c>
      <c r="AV207" s="128">
        <f>ROUND(AZ207*L26,2)</f>
        <v>0</v>
      </c>
      <c r="AW207" s="128">
        <f>ROUND(BA207*L27,2)</f>
        <v>0</v>
      </c>
      <c r="AX207" s="128">
        <f>ROUND(BB207*L26,2)</f>
        <v>0</v>
      </c>
      <c r="AY207" s="128">
        <f>ROUND(BC207*L27,2)</f>
        <v>0</v>
      </c>
      <c r="AZ207" s="128">
        <f>ROUND(AZ208,2)</f>
        <v>0</v>
      </c>
      <c r="BA207" s="128">
        <f>ROUND(BA208,2)</f>
        <v>0</v>
      </c>
      <c r="BB207" s="128">
        <f>ROUND(BB208,2)</f>
        <v>0</v>
      </c>
      <c r="BC207" s="128">
        <f>ROUND(BC208,2)</f>
        <v>0</v>
      </c>
      <c r="BD207" s="130">
        <f>ROUND(BD208,2)</f>
        <v>0</v>
      </c>
      <c r="BS207" s="131" t="s">
        <v>76</v>
      </c>
      <c r="BT207" s="131" t="s">
        <v>24</v>
      </c>
      <c r="BU207" s="131" t="s">
        <v>78</v>
      </c>
      <c r="BV207" s="131" t="s">
        <v>79</v>
      </c>
      <c r="BW207" s="131" t="s">
        <v>463</v>
      </c>
      <c r="BX207" s="131" t="s">
        <v>7</v>
      </c>
      <c r="CL207" s="131" t="s">
        <v>22</v>
      </c>
      <c r="CM207" s="131" t="s">
        <v>85</v>
      </c>
    </row>
    <row r="208" s="6" customFormat="1" ht="16.5" customHeight="1">
      <c r="A208" s="144" t="s">
        <v>90</v>
      </c>
      <c r="B208" s="132"/>
      <c r="C208" s="133"/>
      <c r="D208" s="133"/>
      <c r="E208" s="134" t="s">
        <v>464</v>
      </c>
      <c r="F208" s="134"/>
      <c r="G208" s="134"/>
      <c r="H208" s="134"/>
      <c r="I208" s="134"/>
      <c r="J208" s="133"/>
      <c r="K208" s="134" t="s">
        <v>374</v>
      </c>
      <c r="L208" s="134"/>
      <c r="M208" s="134"/>
      <c r="N208" s="134"/>
      <c r="O208" s="134"/>
      <c r="P208" s="134"/>
      <c r="Q208" s="134"/>
      <c r="R208" s="134"/>
      <c r="S208" s="134"/>
      <c r="T208" s="134"/>
      <c r="U208" s="134"/>
      <c r="V208" s="134"/>
      <c r="W208" s="134"/>
      <c r="X208" s="134"/>
      <c r="Y208" s="134"/>
      <c r="Z208" s="134"/>
      <c r="AA208" s="134"/>
      <c r="AB208" s="134"/>
      <c r="AC208" s="134"/>
      <c r="AD208" s="134"/>
      <c r="AE208" s="134"/>
      <c r="AF208" s="134"/>
      <c r="AG208" s="136">
        <f>'SO-36-02 - SBBH'!J29</f>
        <v>0</v>
      </c>
      <c r="AH208" s="133"/>
      <c r="AI208" s="133"/>
      <c r="AJ208" s="133"/>
      <c r="AK208" s="133"/>
      <c r="AL208" s="133"/>
      <c r="AM208" s="133"/>
      <c r="AN208" s="136">
        <f>SUM(AG208,AT208)</f>
        <v>0</v>
      </c>
      <c r="AO208" s="133"/>
      <c r="AP208" s="133"/>
      <c r="AQ208" s="137" t="s">
        <v>88</v>
      </c>
      <c r="AR208" s="138"/>
      <c r="AS208" s="139">
        <v>0</v>
      </c>
      <c r="AT208" s="140">
        <f>ROUND(SUM(AV208:AW208),2)</f>
        <v>0</v>
      </c>
      <c r="AU208" s="141">
        <f>'SO-36-02 - SBBH'!P93</f>
        <v>0</v>
      </c>
      <c r="AV208" s="140">
        <f>'SO-36-02 - SBBH'!J32</f>
        <v>0</v>
      </c>
      <c r="AW208" s="140">
        <f>'SO-36-02 - SBBH'!J33</f>
        <v>0</v>
      </c>
      <c r="AX208" s="140">
        <f>'SO-36-02 - SBBH'!J34</f>
        <v>0</v>
      </c>
      <c r="AY208" s="140">
        <f>'SO-36-02 - SBBH'!J35</f>
        <v>0</v>
      </c>
      <c r="AZ208" s="140">
        <f>'SO-36-02 - SBBH'!F32</f>
        <v>0</v>
      </c>
      <c r="BA208" s="140">
        <f>'SO-36-02 - SBBH'!F33</f>
        <v>0</v>
      </c>
      <c r="BB208" s="140">
        <f>'SO-36-02 - SBBH'!F34</f>
        <v>0</v>
      </c>
      <c r="BC208" s="140">
        <f>'SO-36-02 - SBBH'!F35</f>
        <v>0</v>
      </c>
      <c r="BD208" s="142">
        <f>'SO-36-02 - SBBH'!F36</f>
        <v>0</v>
      </c>
      <c r="BT208" s="143" t="s">
        <v>85</v>
      </c>
      <c r="BV208" s="143" t="s">
        <v>79</v>
      </c>
      <c r="BW208" s="143" t="s">
        <v>465</v>
      </c>
      <c r="BX208" s="143" t="s">
        <v>463</v>
      </c>
      <c r="CL208" s="143" t="s">
        <v>22</v>
      </c>
    </row>
    <row r="209" s="5" customFormat="1" ht="16.5" customHeight="1">
      <c r="B209" s="119"/>
      <c r="C209" s="120"/>
      <c r="D209" s="121" t="s">
        <v>466</v>
      </c>
      <c r="E209" s="121"/>
      <c r="F209" s="121"/>
      <c r="G209" s="121"/>
      <c r="H209" s="121"/>
      <c r="I209" s="122"/>
      <c r="J209" s="121" t="s">
        <v>467</v>
      </c>
      <c r="K209" s="121"/>
      <c r="L209" s="121"/>
      <c r="M209" s="121"/>
      <c r="N209" s="121"/>
      <c r="O209" s="121"/>
      <c r="P209" s="121"/>
      <c r="Q209" s="121"/>
      <c r="R209" s="121"/>
      <c r="S209" s="121"/>
      <c r="T209" s="121"/>
      <c r="U209" s="121"/>
      <c r="V209" s="121"/>
      <c r="W209" s="121"/>
      <c r="X209" s="121"/>
      <c r="Y209" s="121"/>
      <c r="Z209" s="121"/>
      <c r="AA209" s="121"/>
      <c r="AB209" s="121"/>
      <c r="AC209" s="121"/>
      <c r="AD209" s="121"/>
      <c r="AE209" s="121"/>
      <c r="AF209" s="121"/>
      <c r="AG209" s="123">
        <f>ROUND(AG210+AG211,2)</f>
        <v>0</v>
      </c>
      <c r="AH209" s="122"/>
      <c r="AI209" s="122"/>
      <c r="AJ209" s="122"/>
      <c r="AK209" s="122"/>
      <c r="AL209" s="122"/>
      <c r="AM209" s="122"/>
      <c r="AN209" s="124">
        <f>SUM(AG209,AT209)</f>
        <v>0</v>
      </c>
      <c r="AO209" s="122"/>
      <c r="AP209" s="122"/>
      <c r="AQ209" s="125" t="s">
        <v>83</v>
      </c>
      <c r="AR209" s="126"/>
      <c r="AS209" s="127">
        <f>ROUND(AS210+AS211,2)</f>
        <v>0</v>
      </c>
      <c r="AT209" s="128">
        <f>ROUND(SUM(AV209:AW209),2)</f>
        <v>0</v>
      </c>
      <c r="AU209" s="129">
        <f>ROUND(AU210+AU211,5)</f>
        <v>0</v>
      </c>
      <c r="AV209" s="128">
        <f>ROUND(AZ209*L26,2)</f>
        <v>0</v>
      </c>
      <c r="AW209" s="128">
        <f>ROUND(BA209*L27,2)</f>
        <v>0</v>
      </c>
      <c r="AX209" s="128">
        <f>ROUND(BB209*L26,2)</f>
        <v>0</v>
      </c>
      <c r="AY209" s="128">
        <f>ROUND(BC209*L27,2)</f>
        <v>0</v>
      </c>
      <c r="AZ209" s="128">
        <f>ROUND(AZ210+AZ211,2)</f>
        <v>0</v>
      </c>
      <c r="BA209" s="128">
        <f>ROUND(BA210+BA211,2)</f>
        <v>0</v>
      </c>
      <c r="BB209" s="128">
        <f>ROUND(BB210+BB211,2)</f>
        <v>0</v>
      </c>
      <c r="BC209" s="128">
        <f>ROUND(BC210+BC211,2)</f>
        <v>0</v>
      </c>
      <c r="BD209" s="130">
        <f>ROUND(BD210+BD211,2)</f>
        <v>0</v>
      </c>
      <c r="BS209" s="131" t="s">
        <v>76</v>
      </c>
      <c r="BT209" s="131" t="s">
        <v>24</v>
      </c>
      <c r="BU209" s="131" t="s">
        <v>78</v>
      </c>
      <c r="BV209" s="131" t="s">
        <v>79</v>
      </c>
      <c r="BW209" s="131" t="s">
        <v>468</v>
      </c>
      <c r="BX209" s="131" t="s">
        <v>7</v>
      </c>
      <c r="CL209" s="131" t="s">
        <v>22</v>
      </c>
      <c r="CM209" s="131" t="s">
        <v>85</v>
      </c>
    </row>
    <row r="210" s="6" customFormat="1" ht="16.5" customHeight="1">
      <c r="A210" s="144" t="s">
        <v>90</v>
      </c>
      <c r="B210" s="132"/>
      <c r="C210" s="133"/>
      <c r="D210" s="133"/>
      <c r="E210" s="134" t="s">
        <v>469</v>
      </c>
      <c r="F210" s="134"/>
      <c r="G210" s="134"/>
      <c r="H210" s="134"/>
      <c r="I210" s="134"/>
      <c r="J210" s="133"/>
      <c r="K210" s="134" t="s">
        <v>374</v>
      </c>
      <c r="L210" s="134"/>
      <c r="M210" s="134"/>
      <c r="N210" s="134"/>
      <c r="O210" s="134"/>
      <c r="P210" s="134"/>
      <c r="Q210" s="134"/>
      <c r="R210" s="134"/>
      <c r="S210" s="134"/>
      <c r="T210" s="134"/>
      <c r="U210" s="134"/>
      <c r="V210" s="134"/>
      <c r="W210" s="134"/>
      <c r="X210" s="134"/>
      <c r="Y210" s="134"/>
      <c r="Z210" s="134"/>
      <c r="AA210" s="134"/>
      <c r="AB210" s="134"/>
      <c r="AC210" s="134"/>
      <c r="AD210" s="134"/>
      <c r="AE210" s="134"/>
      <c r="AF210" s="134"/>
      <c r="AG210" s="136">
        <f>'SO-37-02 - SBBH'!J29</f>
        <v>0</v>
      </c>
      <c r="AH210" s="133"/>
      <c r="AI210" s="133"/>
      <c r="AJ210" s="133"/>
      <c r="AK210" s="133"/>
      <c r="AL210" s="133"/>
      <c r="AM210" s="133"/>
      <c r="AN210" s="136">
        <f>SUM(AG210,AT210)</f>
        <v>0</v>
      </c>
      <c r="AO210" s="133"/>
      <c r="AP210" s="133"/>
      <c r="AQ210" s="137" t="s">
        <v>88</v>
      </c>
      <c r="AR210" s="138"/>
      <c r="AS210" s="139">
        <v>0</v>
      </c>
      <c r="AT210" s="140">
        <f>ROUND(SUM(AV210:AW210),2)</f>
        <v>0</v>
      </c>
      <c r="AU210" s="141">
        <f>'SO-37-02 - SBBH'!P93</f>
        <v>0</v>
      </c>
      <c r="AV210" s="140">
        <f>'SO-37-02 - SBBH'!J32</f>
        <v>0</v>
      </c>
      <c r="AW210" s="140">
        <f>'SO-37-02 - SBBH'!J33</f>
        <v>0</v>
      </c>
      <c r="AX210" s="140">
        <f>'SO-37-02 - SBBH'!J34</f>
        <v>0</v>
      </c>
      <c r="AY210" s="140">
        <f>'SO-37-02 - SBBH'!J35</f>
        <v>0</v>
      </c>
      <c r="AZ210" s="140">
        <f>'SO-37-02 - SBBH'!F32</f>
        <v>0</v>
      </c>
      <c r="BA210" s="140">
        <f>'SO-37-02 - SBBH'!F33</f>
        <v>0</v>
      </c>
      <c r="BB210" s="140">
        <f>'SO-37-02 - SBBH'!F34</f>
        <v>0</v>
      </c>
      <c r="BC210" s="140">
        <f>'SO-37-02 - SBBH'!F35</f>
        <v>0</v>
      </c>
      <c r="BD210" s="142">
        <f>'SO-37-02 - SBBH'!F36</f>
        <v>0</v>
      </c>
      <c r="BT210" s="143" t="s">
        <v>85</v>
      </c>
      <c r="BV210" s="143" t="s">
        <v>79</v>
      </c>
      <c r="BW210" s="143" t="s">
        <v>470</v>
      </c>
      <c r="BX210" s="143" t="s">
        <v>468</v>
      </c>
      <c r="CL210" s="143" t="s">
        <v>22</v>
      </c>
    </row>
    <row r="211" s="6" customFormat="1" ht="16.5" customHeight="1">
      <c r="B211" s="132"/>
      <c r="C211" s="133"/>
      <c r="D211" s="133"/>
      <c r="E211" s="134" t="s">
        <v>471</v>
      </c>
      <c r="F211" s="134"/>
      <c r="G211" s="134"/>
      <c r="H211" s="134"/>
      <c r="I211" s="134"/>
      <c r="J211" s="133"/>
      <c r="K211" s="134" t="s">
        <v>102</v>
      </c>
      <c r="L211" s="134"/>
      <c r="M211" s="134"/>
      <c r="N211" s="134"/>
      <c r="O211" s="134"/>
      <c r="P211" s="134"/>
      <c r="Q211" s="134"/>
      <c r="R211" s="134"/>
      <c r="S211" s="134"/>
      <c r="T211" s="134"/>
      <c r="U211" s="134"/>
      <c r="V211" s="134"/>
      <c r="W211" s="134"/>
      <c r="X211" s="134"/>
      <c r="Y211" s="134"/>
      <c r="Z211" s="134"/>
      <c r="AA211" s="134"/>
      <c r="AB211" s="134"/>
      <c r="AC211" s="134"/>
      <c r="AD211" s="134"/>
      <c r="AE211" s="134"/>
      <c r="AF211" s="134"/>
      <c r="AG211" s="135">
        <f>ROUND(SUM(AG212:AG214),2)</f>
        <v>0</v>
      </c>
      <c r="AH211" s="133"/>
      <c r="AI211" s="133"/>
      <c r="AJ211" s="133"/>
      <c r="AK211" s="133"/>
      <c r="AL211" s="133"/>
      <c r="AM211" s="133"/>
      <c r="AN211" s="136">
        <f>SUM(AG211,AT211)</f>
        <v>0</v>
      </c>
      <c r="AO211" s="133"/>
      <c r="AP211" s="133"/>
      <c r="AQ211" s="137" t="s">
        <v>88</v>
      </c>
      <c r="AR211" s="138"/>
      <c r="AS211" s="139">
        <f>ROUND(SUM(AS212:AS214),2)</f>
        <v>0</v>
      </c>
      <c r="AT211" s="140">
        <f>ROUND(SUM(AV211:AW211),2)</f>
        <v>0</v>
      </c>
      <c r="AU211" s="141">
        <f>ROUND(SUM(AU212:AU214),5)</f>
        <v>0</v>
      </c>
      <c r="AV211" s="140">
        <f>ROUND(AZ211*L26,2)</f>
        <v>0</v>
      </c>
      <c r="AW211" s="140">
        <f>ROUND(BA211*L27,2)</f>
        <v>0</v>
      </c>
      <c r="AX211" s="140">
        <f>ROUND(BB211*L26,2)</f>
        <v>0</v>
      </c>
      <c r="AY211" s="140">
        <f>ROUND(BC211*L27,2)</f>
        <v>0</v>
      </c>
      <c r="AZ211" s="140">
        <f>ROUND(SUM(AZ212:AZ214),2)</f>
        <v>0</v>
      </c>
      <c r="BA211" s="140">
        <f>ROUND(SUM(BA212:BA214),2)</f>
        <v>0</v>
      </c>
      <c r="BB211" s="140">
        <f>ROUND(SUM(BB212:BB214),2)</f>
        <v>0</v>
      </c>
      <c r="BC211" s="140">
        <f>ROUND(SUM(BC212:BC214),2)</f>
        <v>0</v>
      </c>
      <c r="BD211" s="142">
        <f>ROUND(SUM(BD212:BD214),2)</f>
        <v>0</v>
      </c>
      <c r="BS211" s="143" t="s">
        <v>76</v>
      </c>
      <c r="BT211" s="143" t="s">
        <v>85</v>
      </c>
      <c r="BU211" s="143" t="s">
        <v>78</v>
      </c>
      <c r="BV211" s="143" t="s">
        <v>79</v>
      </c>
      <c r="BW211" s="143" t="s">
        <v>472</v>
      </c>
      <c r="BX211" s="143" t="s">
        <v>468</v>
      </c>
      <c r="CL211" s="143" t="s">
        <v>22</v>
      </c>
    </row>
    <row r="212" s="6" customFormat="1" ht="28.5" customHeight="1">
      <c r="A212" s="144" t="s">
        <v>90</v>
      </c>
      <c r="B212" s="132"/>
      <c r="C212" s="133"/>
      <c r="D212" s="133"/>
      <c r="E212" s="133"/>
      <c r="F212" s="134" t="s">
        <v>473</v>
      </c>
      <c r="G212" s="134"/>
      <c r="H212" s="134"/>
      <c r="I212" s="134"/>
      <c r="J212" s="134"/>
      <c r="K212" s="133"/>
      <c r="L212" s="134" t="s">
        <v>105</v>
      </c>
      <c r="M212" s="134"/>
      <c r="N212" s="134"/>
      <c r="O212" s="134"/>
      <c r="P212" s="134"/>
      <c r="Q212" s="134"/>
      <c r="R212" s="134"/>
      <c r="S212" s="134"/>
      <c r="T212" s="134"/>
      <c r="U212" s="134"/>
      <c r="V212" s="134"/>
      <c r="W212" s="134"/>
      <c r="X212" s="134"/>
      <c r="Y212" s="134"/>
      <c r="Z212" s="134"/>
      <c r="AA212" s="134"/>
      <c r="AB212" s="134"/>
      <c r="AC212" s="134"/>
      <c r="AD212" s="134"/>
      <c r="AE212" s="134"/>
      <c r="AF212" s="134"/>
      <c r="AG212" s="136">
        <f>'SO-37-04.1 - elektroinsta...'!J31</f>
        <v>0</v>
      </c>
      <c r="AH212" s="133"/>
      <c r="AI212" s="133"/>
      <c r="AJ212" s="133"/>
      <c r="AK212" s="133"/>
      <c r="AL212" s="133"/>
      <c r="AM212" s="133"/>
      <c r="AN212" s="136">
        <f>SUM(AG212,AT212)</f>
        <v>0</v>
      </c>
      <c r="AO212" s="133"/>
      <c r="AP212" s="133"/>
      <c r="AQ212" s="137" t="s">
        <v>88</v>
      </c>
      <c r="AR212" s="138"/>
      <c r="AS212" s="139">
        <v>0</v>
      </c>
      <c r="AT212" s="140">
        <f>ROUND(SUM(AV212:AW212),2)</f>
        <v>0</v>
      </c>
      <c r="AU212" s="141">
        <f>'SO-37-04.1 - elektroinsta...'!P89</f>
        <v>0</v>
      </c>
      <c r="AV212" s="140">
        <f>'SO-37-04.1 - elektroinsta...'!J34</f>
        <v>0</v>
      </c>
      <c r="AW212" s="140">
        <f>'SO-37-04.1 - elektroinsta...'!J35</f>
        <v>0</v>
      </c>
      <c r="AX212" s="140">
        <f>'SO-37-04.1 - elektroinsta...'!J36</f>
        <v>0</v>
      </c>
      <c r="AY212" s="140">
        <f>'SO-37-04.1 - elektroinsta...'!J37</f>
        <v>0</v>
      </c>
      <c r="AZ212" s="140">
        <f>'SO-37-04.1 - elektroinsta...'!F34</f>
        <v>0</v>
      </c>
      <c r="BA212" s="140">
        <f>'SO-37-04.1 - elektroinsta...'!F35</f>
        <v>0</v>
      </c>
      <c r="BB212" s="140">
        <f>'SO-37-04.1 - elektroinsta...'!F36</f>
        <v>0</v>
      </c>
      <c r="BC212" s="140">
        <f>'SO-37-04.1 - elektroinsta...'!F37</f>
        <v>0</v>
      </c>
      <c r="BD212" s="142">
        <f>'SO-37-04.1 - elektroinsta...'!F38</f>
        <v>0</v>
      </c>
      <c r="BT212" s="143" t="s">
        <v>93</v>
      </c>
      <c r="BV212" s="143" t="s">
        <v>79</v>
      </c>
      <c r="BW212" s="143" t="s">
        <v>474</v>
      </c>
      <c r="BX212" s="143" t="s">
        <v>472</v>
      </c>
      <c r="CL212" s="143" t="s">
        <v>22</v>
      </c>
    </row>
    <row r="213" s="6" customFormat="1" ht="28.5" customHeight="1">
      <c r="A213" s="144" t="s">
        <v>90</v>
      </c>
      <c r="B213" s="132"/>
      <c r="C213" s="133"/>
      <c r="D213" s="133"/>
      <c r="E213" s="133"/>
      <c r="F213" s="134" t="s">
        <v>475</v>
      </c>
      <c r="G213" s="134"/>
      <c r="H213" s="134"/>
      <c r="I213" s="134"/>
      <c r="J213" s="134"/>
      <c r="K213" s="133"/>
      <c r="L213" s="134" t="s">
        <v>303</v>
      </c>
      <c r="M213" s="134"/>
      <c r="N213" s="134"/>
      <c r="O213" s="134"/>
      <c r="P213" s="134"/>
      <c r="Q213" s="134"/>
      <c r="R213" s="134"/>
      <c r="S213" s="134"/>
      <c r="T213" s="134"/>
      <c r="U213" s="134"/>
      <c r="V213" s="134"/>
      <c r="W213" s="134"/>
      <c r="X213" s="134"/>
      <c r="Y213" s="134"/>
      <c r="Z213" s="134"/>
      <c r="AA213" s="134"/>
      <c r="AB213" s="134"/>
      <c r="AC213" s="134"/>
      <c r="AD213" s="134"/>
      <c r="AE213" s="134"/>
      <c r="AF213" s="134"/>
      <c r="AG213" s="136">
        <f>'SO-37-04.2 - zemní práce'!J31</f>
        <v>0</v>
      </c>
      <c r="AH213" s="133"/>
      <c r="AI213" s="133"/>
      <c r="AJ213" s="133"/>
      <c r="AK213" s="133"/>
      <c r="AL213" s="133"/>
      <c r="AM213" s="133"/>
      <c r="AN213" s="136">
        <f>SUM(AG213,AT213)</f>
        <v>0</v>
      </c>
      <c r="AO213" s="133"/>
      <c r="AP213" s="133"/>
      <c r="AQ213" s="137" t="s">
        <v>88</v>
      </c>
      <c r="AR213" s="138"/>
      <c r="AS213" s="139">
        <v>0</v>
      </c>
      <c r="AT213" s="140">
        <f>ROUND(SUM(AV213:AW213),2)</f>
        <v>0</v>
      </c>
      <c r="AU213" s="141">
        <f>'SO-37-04.2 - zemní práce'!P93</f>
        <v>0</v>
      </c>
      <c r="AV213" s="140">
        <f>'SO-37-04.2 - zemní práce'!J34</f>
        <v>0</v>
      </c>
      <c r="AW213" s="140">
        <f>'SO-37-04.2 - zemní práce'!J35</f>
        <v>0</v>
      </c>
      <c r="AX213" s="140">
        <f>'SO-37-04.2 - zemní práce'!J36</f>
        <v>0</v>
      </c>
      <c r="AY213" s="140">
        <f>'SO-37-04.2 - zemní práce'!J37</f>
        <v>0</v>
      </c>
      <c r="AZ213" s="140">
        <f>'SO-37-04.2 - zemní práce'!F34</f>
        <v>0</v>
      </c>
      <c r="BA213" s="140">
        <f>'SO-37-04.2 - zemní práce'!F35</f>
        <v>0</v>
      </c>
      <c r="BB213" s="140">
        <f>'SO-37-04.2 - zemní práce'!F36</f>
        <v>0</v>
      </c>
      <c r="BC213" s="140">
        <f>'SO-37-04.2 - zemní práce'!F37</f>
        <v>0</v>
      </c>
      <c r="BD213" s="142">
        <f>'SO-37-04.2 - zemní práce'!F38</f>
        <v>0</v>
      </c>
      <c r="BT213" s="143" t="s">
        <v>93</v>
      </c>
      <c r="BV213" s="143" t="s">
        <v>79</v>
      </c>
      <c r="BW213" s="143" t="s">
        <v>476</v>
      </c>
      <c r="BX213" s="143" t="s">
        <v>472</v>
      </c>
      <c r="CL213" s="143" t="s">
        <v>22</v>
      </c>
    </row>
    <row r="214" s="6" customFormat="1" ht="28.5" customHeight="1">
      <c r="A214" s="144" t="s">
        <v>90</v>
      </c>
      <c r="B214" s="132"/>
      <c r="C214" s="133"/>
      <c r="D214" s="133"/>
      <c r="E214" s="133"/>
      <c r="F214" s="134" t="s">
        <v>477</v>
      </c>
      <c r="G214" s="134"/>
      <c r="H214" s="134"/>
      <c r="I214" s="134"/>
      <c r="J214" s="134"/>
      <c r="K214" s="133"/>
      <c r="L214" s="134" t="s">
        <v>96</v>
      </c>
      <c r="M214" s="134"/>
      <c r="N214" s="134"/>
      <c r="O214" s="134"/>
      <c r="P214" s="134"/>
      <c r="Q214" s="134"/>
      <c r="R214" s="134"/>
      <c r="S214" s="134"/>
      <c r="T214" s="134"/>
      <c r="U214" s="134"/>
      <c r="V214" s="134"/>
      <c r="W214" s="134"/>
      <c r="X214" s="134"/>
      <c r="Y214" s="134"/>
      <c r="Z214" s="134"/>
      <c r="AA214" s="134"/>
      <c r="AB214" s="134"/>
      <c r="AC214" s="134"/>
      <c r="AD214" s="134"/>
      <c r="AE214" s="134"/>
      <c r="AF214" s="134"/>
      <c r="AG214" s="136">
        <f>'SO-37-04.3 - VRN'!J31</f>
        <v>0</v>
      </c>
      <c r="AH214" s="133"/>
      <c r="AI214" s="133"/>
      <c r="AJ214" s="133"/>
      <c r="AK214" s="133"/>
      <c r="AL214" s="133"/>
      <c r="AM214" s="133"/>
      <c r="AN214" s="136">
        <f>SUM(AG214,AT214)</f>
        <v>0</v>
      </c>
      <c r="AO214" s="133"/>
      <c r="AP214" s="133"/>
      <c r="AQ214" s="137" t="s">
        <v>88</v>
      </c>
      <c r="AR214" s="138"/>
      <c r="AS214" s="139">
        <v>0</v>
      </c>
      <c r="AT214" s="140">
        <f>ROUND(SUM(AV214:AW214),2)</f>
        <v>0</v>
      </c>
      <c r="AU214" s="141">
        <f>'SO-37-04.3 - VRN'!P92</f>
        <v>0</v>
      </c>
      <c r="AV214" s="140">
        <f>'SO-37-04.3 - VRN'!J34</f>
        <v>0</v>
      </c>
      <c r="AW214" s="140">
        <f>'SO-37-04.3 - VRN'!J35</f>
        <v>0</v>
      </c>
      <c r="AX214" s="140">
        <f>'SO-37-04.3 - VRN'!J36</f>
        <v>0</v>
      </c>
      <c r="AY214" s="140">
        <f>'SO-37-04.3 - VRN'!J37</f>
        <v>0</v>
      </c>
      <c r="AZ214" s="140">
        <f>'SO-37-04.3 - VRN'!F34</f>
        <v>0</v>
      </c>
      <c r="BA214" s="140">
        <f>'SO-37-04.3 - VRN'!F35</f>
        <v>0</v>
      </c>
      <c r="BB214" s="140">
        <f>'SO-37-04.3 - VRN'!F36</f>
        <v>0</v>
      </c>
      <c r="BC214" s="140">
        <f>'SO-37-04.3 - VRN'!F37</f>
        <v>0</v>
      </c>
      <c r="BD214" s="142">
        <f>'SO-37-04.3 - VRN'!F38</f>
        <v>0</v>
      </c>
      <c r="BT214" s="143" t="s">
        <v>93</v>
      </c>
      <c r="BV214" s="143" t="s">
        <v>79</v>
      </c>
      <c r="BW214" s="143" t="s">
        <v>478</v>
      </c>
      <c r="BX214" s="143" t="s">
        <v>472</v>
      </c>
      <c r="CL214" s="143" t="s">
        <v>22</v>
      </c>
    </row>
    <row r="215" s="5" customFormat="1" ht="16.5" customHeight="1">
      <c r="B215" s="119"/>
      <c r="C215" s="120"/>
      <c r="D215" s="121" t="s">
        <v>479</v>
      </c>
      <c r="E215" s="121"/>
      <c r="F215" s="121"/>
      <c r="G215" s="121"/>
      <c r="H215" s="121"/>
      <c r="I215" s="122"/>
      <c r="J215" s="121" t="s">
        <v>480</v>
      </c>
      <c r="K215" s="121"/>
      <c r="L215" s="121"/>
      <c r="M215" s="121"/>
      <c r="N215" s="121"/>
      <c r="O215" s="121"/>
      <c r="P215" s="121"/>
      <c r="Q215" s="121"/>
      <c r="R215" s="121"/>
      <c r="S215" s="121"/>
      <c r="T215" s="121"/>
      <c r="U215" s="121"/>
      <c r="V215" s="121"/>
      <c r="W215" s="121"/>
      <c r="X215" s="121"/>
      <c r="Y215" s="121"/>
      <c r="Z215" s="121"/>
      <c r="AA215" s="121"/>
      <c r="AB215" s="121"/>
      <c r="AC215" s="121"/>
      <c r="AD215" s="121"/>
      <c r="AE215" s="121"/>
      <c r="AF215" s="121"/>
      <c r="AG215" s="123">
        <f>ROUND(AG216,2)</f>
        <v>0</v>
      </c>
      <c r="AH215" s="122"/>
      <c r="AI215" s="122"/>
      <c r="AJ215" s="122"/>
      <c r="AK215" s="122"/>
      <c r="AL215" s="122"/>
      <c r="AM215" s="122"/>
      <c r="AN215" s="124">
        <f>SUM(AG215,AT215)</f>
        <v>0</v>
      </c>
      <c r="AO215" s="122"/>
      <c r="AP215" s="122"/>
      <c r="AQ215" s="125" t="s">
        <v>83</v>
      </c>
      <c r="AR215" s="126"/>
      <c r="AS215" s="127">
        <f>ROUND(AS216,2)</f>
        <v>0</v>
      </c>
      <c r="AT215" s="128">
        <f>ROUND(SUM(AV215:AW215),2)</f>
        <v>0</v>
      </c>
      <c r="AU215" s="129">
        <f>ROUND(AU216,5)</f>
        <v>0</v>
      </c>
      <c r="AV215" s="128">
        <f>ROUND(AZ215*L26,2)</f>
        <v>0</v>
      </c>
      <c r="AW215" s="128">
        <f>ROUND(BA215*L27,2)</f>
        <v>0</v>
      </c>
      <c r="AX215" s="128">
        <f>ROUND(BB215*L26,2)</f>
        <v>0</v>
      </c>
      <c r="AY215" s="128">
        <f>ROUND(BC215*L27,2)</f>
        <v>0</v>
      </c>
      <c r="AZ215" s="128">
        <f>ROUND(AZ216,2)</f>
        <v>0</v>
      </c>
      <c r="BA215" s="128">
        <f>ROUND(BA216,2)</f>
        <v>0</v>
      </c>
      <c r="BB215" s="128">
        <f>ROUND(BB216,2)</f>
        <v>0</v>
      </c>
      <c r="BC215" s="128">
        <f>ROUND(BC216,2)</f>
        <v>0</v>
      </c>
      <c r="BD215" s="130">
        <f>ROUND(BD216,2)</f>
        <v>0</v>
      </c>
      <c r="BS215" s="131" t="s">
        <v>76</v>
      </c>
      <c r="BT215" s="131" t="s">
        <v>24</v>
      </c>
      <c r="BU215" s="131" t="s">
        <v>78</v>
      </c>
      <c r="BV215" s="131" t="s">
        <v>79</v>
      </c>
      <c r="BW215" s="131" t="s">
        <v>481</v>
      </c>
      <c r="BX215" s="131" t="s">
        <v>7</v>
      </c>
      <c r="CL215" s="131" t="s">
        <v>22</v>
      </c>
      <c r="CM215" s="131" t="s">
        <v>85</v>
      </c>
    </row>
    <row r="216" s="6" customFormat="1" ht="16.5" customHeight="1">
      <c r="A216" s="144" t="s">
        <v>90</v>
      </c>
      <c r="B216" s="132"/>
      <c r="C216" s="133"/>
      <c r="D216" s="133"/>
      <c r="E216" s="134" t="s">
        <v>482</v>
      </c>
      <c r="F216" s="134"/>
      <c r="G216" s="134"/>
      <c r="H216" s="134"/>
      <c r="I216" s="134"/>
      <c r="J216" s="133"/>
      <c r="K216" s="134" t="s">
        <v>374</v>
      </c>
      <c r="L216" s="134"/>
      <c r="M216" s="134"/>
      <c r="N216" s="134"/>
      <c r="O216" s="134"/>
      <c r="P216" s="134"/>
      <c r="Q216" s="134"/>
      <c r="R216" s="134"/>
      <c r="S216" s="134"/>
      <c r="T216" s="134"/>
      <c r="U216" s="134"/>
      <c r="V216" s="134"/>
      <c r="W216" s="134"/>
      <c r="X216" s="134"/>
      <c r="Y216" s="134"/>
      <c r="Z216" s="134"/>
      <c r="AA216" s="134"/>
      <c r="AB216" s="134"/>
      <c r="AC216" s="134"/>
      <c r="AD216" s="134"/>
      <c r="AE216" s="134"/>
      <c r="AF216" s="134"/>
      <c r="AG216" s="136">
        <f>'SO-38-02 - SBBH'!J29</f>
        <v>0</v>
      </c>
      <c r="AH216" s="133"/>
      <c r="AI216" s="133"/>
      <c r="AJ216" s="133"/>
      <c r="AK216" s="133"/>
      <c r="AL216" s="133"/>
      <c r="AM216" s="133"/>
      <c r="AN216" s="136">
        <f>SUM(AG216,AT216)</f>
        <v>0</v>
      </c>
      <c r="AO216" s="133"/>
      <c r="AP216" s="133"/>
      <c r="AQ216" s="137" t="s">
        <v>88</v>
      </c>
      <c r="AR216" s="138"/>
      <c r="AS216" s="139">
        <v>0</v>
      </c>
      <c r="AT216" s="140">
        <f>ROUND(SUM(AV216:AW216),2)</f>
        <v>0</v>
      </c>
      <c r="AU216" s="141">
        <f>'SO-38-02 - SBBH'!P90</f>
        <v>0</v>
      </c>
      <c r="AV216" s="140">
        <f>'SO-38-02 - SBBH'!J32</f>
        <v>0</v>
      </c>
      <c r="AW216" s="140">
        <f>'SO-38-02 - SBBH'!J33</f>
        <v>0</v>
      </c>
      <c r="AX216" s="140">
        <f>'SO-38-02 - SBBH'!J34</f>
        <v>0</v>
      </c>
      <c r="AY216" s="140">
        <f>'SO-38-02 - SBBH'!J35</f>
        <v>0</v>
      </c>
      <c r="AZ216" s="140">
        <f>'SO-38-02 - SBBH'!F32</f>
        <v>0</v>
      </c>
      <c r="BA216" s="140">
        <f>'SO-38-02 - SBBH'!F33</f>
        <v>0</v>
      </c>
      <c r="BB216" s="140">
        <f>'SO-38-02 - SBBH'!F34</f>
        <v>0</v>
      </c>
      <c r="BC216" s="140">
        <f>'SO-38-02 - SBBH'!F35</f>
        <v>0</v>
      </c>
      <c r="BD216" s="142">
        <f>'SO-38-02 - SBBH'!F36</f>
        <v>0</v>
      </c>
      <c r="BT216" s="143" t="s">
        <v>85</v>
      </c>
      <c r="BV216" s="143" t="s">
        <v>79</v>
      </c>
      <c r="BW216" s="143" t="s">
        <v>483</v>
      </c>
      <c r="BX216" s="143" t="s">
        <v>481</v>
      </c>
      <c r="CL216" s="143" t="s">
        <v>22</v>
      </c>
    </row>
    <row r="217" s="5" customFormat="1" ht="16.5" customHeight="1">
      <c r="B217" s="119"/>
      <c r="C217" s="120"/>
      <c r="D217" s="121" t="s">
        <v>484</v>
      </c>
      <c r="E217" s="121"/>
      <c r="F217" s="121"/>
      <c r="G217" s="121"/>
      <c r="H217" s="121"/>
      <c r="I217" s="122"/>
      <c r="J217" s="121" t="s">
        <v>485</v>
      </c>
      <c r="K217" s="121"/>
      <c r="L217" s="121"/>
      <c r="M217" s="121"/>
      <c r="N217" s="121"/>
      <c r="O217" s="121"/>
      <c r="P217" s="121"/>
      <c r="Q217" s="121"/>
      <c r="R217" s="121"/>
      <c r="S217" s="121"/>
      <c r="T217" s="121"/>
      <c r="U217" s="121"/>
      <c r="V217" s="121"/>
      <c r="W217" s="121"/>
      <c r="X217" s="121"/>
      <c r="Y217" s="121"/>
      <c r="Z217" s="121"/>
      <c r="AA217" s="121"/>
      <c r="AB217" s="121"/>
      <c r="AC217" s="121"/>
      <c r="AD217" s="121"/>
      <c r="AE217" s="121"/>
      <c r="AF217" s="121"/>
      <c r="AG217" s="123">
        <f>ROUND(AG218,2)</f>
        <v>0</v>
      </c>
      <c r="AH217" s="122"/>
      <c r="AI217" s="122"/>
      <c r="AJ217" s="122"/>
      <c r="AK217" s="122"/>
      <c r="AL217" s="122"/>
      <c r="AM217" s="122"/>
      <c r="AN217" s="124">
        <f>SUM(AG217,AT217)</f>
        <v>0</v>
      </c>
      <c r="AO217" s="122"/>
      <c r="AP217" s="122"/>
      <c r="AQ217" s="125" t="s">
        <v>83</v>
      </c>
      <c r="AR217" s="126"/>
      <c r="AS217" s="127">
        <f>ROUND(AS218,2)</f>
        <v>0</v>
      </c>
      <c r="AT217" s="128">
        <f>ROUND(SUM(AV217:AW217),2)</f>
        <v>0</v>
      </c>
      <c r="AU217" s="129">
        <f>ROUND(AU218,5)</f>
        <v>0</v>
      </c>
      <c r="AV217" s="128">
        <f>ROUND(AZ217*L26,2)</f>
        <v>0</v>
      </c>
      <c r="AW217" s="128">
        <f>ROUND(BA217*L27,2)</f>
        <v>0</v>
      </c>
      <c r="AX217" s="128">
        <f>ROUND(BB217*L26,2)</f>
        <v>0</v>
      </c>
      <c r="AY217" s="128">
        <f>ROUND(BC217*L27,2)</f>
        <v>0</v>
      </c>
      <c r="AZ217" s="128">
        <f>ROUND(AZ218,2)</f>
        <v>0</v>
      </c>
      <c r="BA217" s="128">
        <f>ROUND(BA218,2)</f>
        <v>0</v>
      </c>
      <c r="BB217" s="128">
        <f>ROUND(BB218,2)</f>
        <v>0</v>
      </c>
      <c r="BC217" s="128">
        <f>ROUND(BC218,2)</f>
        <v>0</v>
      </c>
      <c r="BD217" s="130">
        <f>ROUND(BD218,2)</f>
        <v>0</v>
      </c>
      <c r="BS217" s="131" t="s">
        <v>76</v>
      </c>
      <c r="BT217" s="131" t="s">
        <v>24</v>
      </c>
      <c r="BU217" s="131" t="s">
        <v>78</v>
      </c>
      <c r="BV217" s="131" t="s">
        <v>79</v>
      </c>
      <c r="BW217" s="131" t="s">
        <v>486</v>
      </c>
      <c r="BX217" s="131" t="s">
        <v>7</v>
      </c>
      <c r="CL217" s="131" t="s">
        <v>22</v>
      </c>
      <c r="CM217" s="131" t="s">
        <v>85</v>
      </c>
    </row>
    <row r="218" s="6" customFormat="1" ht="16.5" customHeight="1">
      <c r="A218" s="144" t="s">
        <v>90</v>
      </c>
      <c r="B218" s="132"/>
      <c r="C218" s="133"/>
      <c r="D218" s="133"/>
      <c r="E218" s="134" t="s">
        <v>487</v>
      </c>
      <c r="F218" s="134"/>
      <c r="G218" s="134"/>
      <c r="H218" s="134"/>
      <c r="I218" s="134"/>
      <c r="J218" s="133"/>
      <c r="K218" s="134" t="s">
        <v>374</v>
      </c>
      <c r="L218" s="134"/>
      <c r="M218" s="134"/>
      <c r="N218" s="134"/>
      <c r="O218" s="134"/>
      <c r="P218" s="134"/>
      <c r="Q218" s="134"/>
      <c r="R218" s="134"/>
      <c r="S218" s="134"/>
      <c r="T218" s="134"/>
      <c r="U218" s="134"/>
      <c r="V218" s="134"/>
      <c r="W218" s="134"/>
      <c r="X218" s="134"/>
      <c r="Y218" s="134"/>
      <c r="Z218" s="134"/>
      <c r="AA218" s="134"/>
      <c r="AB218" s="134"/>
      <c r="AC218" s="134"/>
      <c r="AD218" s="134"/>
      <c r="AE218" s="134"/>
      <c r="AF218" s="134"/>
      <c r="AG218" s="136">
        <f>'SO-39-02 - SBBH'!J29</f>
        <v>0</v>
      </c>
      <c r="AH218" s="133"/>
      <c r="AI218" s="133"/>
      <c r="AJ218" s="133"/>
      <c r="AK218" s="133"/>
      <c r="AL218" s="133"/>
      <c r="AM218" s="133"/>
      <c r="AN218" s="136">
        <f>SUM(AG218,AT218)</f>
        <v>0</v>
      </c>
      <c r="AO218" s="133"/>
      <c r="AP218" s="133"/>
      <c r="AQ218" s="137" t="s">
        <v>88</v>
      </c>
      <c r="AR218" s="138"/>
      <c r="AS218" s="139">
        <v>0</v>
      </c>
      <c r="AT218" s="140">
        <f>ROUND(SUM(AV218:AW218),2)</f>
        <v>0</v>
      </c>
      <c r="AU218" s="141">
        <f>'SO-39-02 - SBBH'!P93</f>
        <v>0</v>
      </c>
      <c r="AV218" s="140">
        <f>'SO-39-02 - SBBH'!J32</f>
        <v>0</v>
      </c>
      <c r="AW218" s="140">
        <f>'SO-39-02 - SBBH'!J33</f>
        <v>0</v>
      </c>
      <c r="AX218" s="140">
        <f>'SO-39-02 - SBBH'!J34</f>
        <v>0</v>
      </c>
      <c r="AY218" s="140">
        <f>'SO-39-02 - SBBH'!J35</f>
        <v>0</v>
      </c>
      <c r="AZ218" s="140">
        <f>'SO-39-02 - SBBH'!F32</f>
        <v>0</v>
      </c>
      <c r="BA218" s="140">
        <f>'SO-39-02 - SBBH'!F33</f>
        <v>0</v>
      </c>
      <c r="BB218" s="140">
        <f>'SO-39-02 - SBBH'!F34</f>
        <v>0</v>
      </c>
      <c r="BC218" s="140">
        <f>'SO-39-02 - SBBH'!F35</f>
        <v>0</v>
      </c>
      <c r="BD218" s="142">
        <f>'SO-39-02 - SBBH'!F36</f>
        <v>0</v>
      </c>
      <c r="BT218" s="143" t="s">
        <v>85</v>
      </c>
      <c r="BV218" s="143" t="s">
        <v>79</v>
      </c>
      <c r="BW218" s="143" t="s">
        <v>488</v>
      </c>
      <c r="BX218" s="143" t="s">
        <v>486</v>
      </c>
      <c r="CL218" s="143" t="s">
        <v>22</v>
      </c>
    </row>
    <row r="219" s="5" customFormat="1" ht="16.5" customHeight="1">
      <c r="B219" s="119"/>
      <c r="C219" s="120"/>
      <c r="D219" s="121" t="s">
        <v>489</v>
      </c>
      <c r="E219" s="121"/>
      <c r="F219" s="121"/>
      <c r="G219" s="121"/>
      <c r="H219" s="121"/>
      <c r="I219" s="122"/>
      <c r="J219" s="121" t="s">
        <v>490</v>
      </c>
      <c r="K219" s="121"/>
      <c r="L219" s="121"/>
      <c r="M219" s="121"/>
      <c r="N219" s="121"/>
      <c r="O219" s="121"/>
      <c r="P219" s="121"/>
      <c r="Q219" s="121"/>
      <c r="R219" s="121"/>
      <c r="S219" s="121"/>
      <c r="T219" s="121"/>
      <c r="U219" s="121"/>
      <c r="V219" s="121"/>
      <c r="W219" s="121"/>
      <c r="X219" s="121"/>
      <c r="Y219" s="121"/>
      <c r="Z219" s="121"/>
      <c r="AA219" s="121"/>
      <c r="AB219" s="121"/>
      <c r="AC219" s="121"/>
      <c r="AD219" s="121"/>
      <c r="AE219" s="121"/>
      <c r="AF219" s="121"/>
      <c r="AG219" s="123">
        <f>ROUND(AG220+AG221,2)</f>
        <v>0</v>
      </c>
      <c r="AH219" s="122"/>
      <c r="AI219" s="122"/>
      <c r="AJ219" s="122"/>
      <c r="AK219" s="122"/>
      <c r="AL219" s="122"/>
      <c r="AM219" s="122"/>
      <c r="AN219" s="124">
        <f>SUM(AG219,AT219)</f>
        <v>0</v>
      </c>
      <c r="AO219" s="122"/>
      <c r="AP219" s="122"/>
      <c r="AQ219" s="125" t="s">
        <v>83</v>
      </c>
      <c r="AR219" s="126"/>
      <c r="AS219" s="127">
        <f>ROUND(AS220+AS221,2)</f>
        <v>0</v>
      </c>
      <c r="AT219" s="128">
        <f>ROUND(SUM(AV219:AW219),2)</f>
        <v>0</v>
      </c>
      <c r="AU219" s="129">
        <f>ROUND(AU220+AU221,5)</f>
        <v>0</v>
      </c>
      <c r="AV219" s="128">
        <f>ROUND(AZ219*L26,2)</f>
        <v>0</v>
      </c>
      <c r="AW219" s="128">
        <f>ROUND(BA219*L27,2)</f>
        <v>0</v>
      </c>
      <c r="AX219" s="128">
        <f>ROUND(BB219*L26,2)</f>
        <v>0</v>
      </c>
      <c r="AY219" s="128">
        <f>ROUND(BC219*L27,2)</f>
        <v>0</v>
      </c>
      <c r="AZ219" s="128">
        <f>ROUND(AZ220+AZ221,2)</f>
        <v>0</v>
      </c>
      <c r="BA219" s="128">
        <f>ROUND(BA220+BA221,2)</f>
        <v>0</v>
      </c>
      <c r="BB219" s="128">
        <f>ROUND(BB220+BB221,2)</f>
        <v>0</v>
      </c>
      <c r="BC219" s="128">
        <f>ROUND(BC220+BC221,2)</f>
        <v>0</v>
      </c>
      <c r="BD219" s="130">
        <f>ROUND(BD220+BD221,2)</f>
        <v>0</v>
      </c>
      <c r="BS219" s="131" t="s">
        <v>76</v>
      </c>
      <c r="BT219" s="131" t="s">
        <v>24</v>
      </c>
      <c r="BU219" s="131" t="s">
        <v>78</v>
      </c>
      <c r="BV219" s="131" t="s">
        <v>79</v>
      </c>
      <c r="BW219" s="131" t="s">
        <v>491</v>
      </c>
      <c r="BX219" s="131" t="s">
        <v>7</v>
      </c>
      <c r="CL219" s="131" t="s">
        <v>22</v>
      </c>
      <c r="CM219" s="131" t="s">
        <v>85</v>
      </c>
    </row>
    <row r="220" s="6" customFormat="1" ht="16.5" customHeight="1">
      <c r="A220" s="144" t="s">
        <v>90</v>
      </c>
      <c r="B220" s="132"/>
      <c r="C220" s="133"/>
      <c r="D220" s="133"/>
      <c r="E220" s="134" t="s">
        <v>492</v>
      </c>
      <c r="F220" s="134"/>
      <c r="G220" s="134"/>
      <c r="H220" s="134"/>
      <c r="I220" s="134"/>
      <c r="J220" s="133"/>
      <c r="K220" s="134" t="s">
        <v>374</v>
      </c>
      <c r="L220" s="134"/>
      <c r="M220" s="134"/>
      <c r="N220" s="134"/>
      <c r="O220" s="134"/>
      <c r="P220" s="134"/>
      <c r="Q220" s="134"/>
      <c r="R220" s="134"/>
      <c r="S220" s="134"/>
      <c r="T220" s="134"/>
      <c r="U220" s="134"/>
      <c r="V220" s="134"/>
      <c r="W220" s="134"/>
      <c r="X220" s="134"/>
      <c r="Y220" s="134"/>
      <c r="Z220" s="134"/>
      <c r="AA220" s="134"/>
      <c r="AB220" s="134"/>
      <c r="AC220" s="134"/>
      <c r="AD220" s="134"/>
      <c r="AE220" s="134"/>
      <c r="AF220" s="134"/>
      <c r="AG220" s="136">
        <f>'SO-40-02 - SBBH'!J29</f>
        <v>0</v>
      </c>
      <c r="AH220" s="133"/>
      <c r="AI220" s="133"/>
      <c r="AJ220" s="133"/>
      <c r="AK220" s="133"/>
      <c r="AL220" s="133"/>
      <c r="AM220" s="133"/>
      <c r="AN220" s="136">
        <f>SUM(AG220,AT220)</f>
        <v>0</v>
      </c>
      <c r="AO220" s="133"/>
      <c r="AP220" s="133"/>
      <c r="AQ220" s="137" t="s">
        <v>88</v>
      </c>
      <c r="AR220" s="138"/>
      <c r="AS220" s="139">
        <v>0</v>
      </c>
      <c r="AT220" s="140">
        <f>ROUND(SUM(AV220:AW220),2)</f>
        <v>0</v>
      </c>
      <c r="AU220" s="141">
        <f>'SO-40-02 - SBBH'!P91</f>
        <v>0</v>
      </c>
      <c r="AV220" s="140">
        <f>'SO-40-02 - SBBH'!J32</f>
        <v>0</v>
      </c>
      <c r="AW220" s="140">
        <f>'SO-40-02 - SBBH'!J33</f>
        <v>0</v>
      </c>
      <c r="AX220" s="140">
        <f>'SO-40-02 - SBBH'!J34</f>
        <v>0</v>
      </c>
      <c r="AY220" s="140">
        <f>'SO-40-02 - SBBH'!J35</f>
        <v>0</v>
      </c>
      <c r="AZ220" s="140">
        <f>'SO-40-02 - SBBH'!F32</f>
        <v>0</v>
      </c>
      <c r="BA220" s="140">
        <f>'SO-40-02 - SBBH'!F33</f>
        <v>0</v>
      </c>
      <c r="BB220" s="140">
        <f>'SO-40-02 - SBBH'!F34</f>
        <v>0</v>
      </c>
      <c r="BC220" s="140">
        <f>'SO-40-02 - SBBH'!F35</f>
        <v>0</v>
      </c>
      <c r="BD220" s="142">
        <f>'SO-40-02 - SBBH'!F36</f>
        <v>0</v>
      </c>
      <c r="BT220" s="143" t="s">
        <v>85</v>
      </c>
      <c r="BV220" s="143" t="s">
        <v>79</v>
      </c>
      <c r="BW220" s="143" t="s">
        <v>493</v>
      </c>
      <c r="BX220" s="143" t="s">
        <v>491</v>
      </c>
      <c r="CL220" s="143" t="s">
        <v>22</v>
      </c>
    </row>
    <row r="221" s="6" customFormat="1" ht="16.5" customHeight="1">
      <c r="B221" s="132"/>
      <c r="C221" s="133"/>
      <c r="D221" s="133"/>
      <c r="E221" s="134" t="s">
        <v>494</v>
      </c>
      <c r="F221" s="134"/>
      <c r="G221" s="134"/>
      <c r="H221" s="134"/>
      <c r="I221" s="134"/>
      <c r="J221" s="133"/>
      <c r="K221" s="134" t="s">
        <v>102</v>
      </c>
      <c r="L221" s="134"/>
      <c r="M221" s="134"/>
      <c r="N221" s="134"/>
      <c r="O221" s="134"/>
      <c r="P221" s="134"/>
      <c r="Q221" s="134"/>
      <c r="R221" s="134"/>
      <c r="S221" s="134"/>
      <c r="T221" s="134"/>
      <c r="U221" s="134"/>
      <c r="V221" s="134"/>
      <c r="W221" s="134"/>
      <c r="X221" s="134"/>
      <c r="Y221" s="134"/>
      <c r="Z221" s="134"/>
      <c r="AA221" s="134"/>
      <c r="AB221" s="134"/>
      <c r="AC221" s="134"/>
      <c r="AD221" s="134"/>
      <c r="AE221" s="134"/>
      <c r="AF221" s="134"/>
      <c r="AG221" s="135">
        <f>ROUND(SUM(AG222:AG223),2)</f>
        <v>0</v>
      </c>
      <c r="AH221" s="133"/>
      <c r="AI221" s="133"/>
      <c r="AJ221" s="133"/>
      <c r="AK221" s="133"/>
      <c r="AL221" s="133"/>
      <c r="AM221" s="133"/>
      <c r="AN221" s="136">
        <f>SUM(AG221,AT221)</f>
        <v>0</v>
      </c>
      <c r="AO221" s="133"/>
      <c r="AP221" s="133"/>
      <c r="AQ221" s="137" t="s">
        <v>88</v>
      </c>
      <c r="AR221" s="138"/>
      <c r="AS221" s="139">
        <f>ROUND(SUM(AS222:AS223),2)</f>
        <v>0</v>
      </c>
      <c r="AT221" s="140">
        <f>ROUND(SUM(AV221:AW221),2)</f>
        <v>0</v>
      </c>
      <c r="AU221" s="141">
        <f>ROUND(SUM(AU222:AU223),5)</f>
        <v>0</v>
      </c>
      <c r="AV221" s="140">
        <f>ROUND(AZ221*L26,2)</f>
        <v>0</v>
      </c>
      <c r="AW221" s="140">
        <f>ROUND(BA221*L27,2)</f>
        <v>0</v>
      </c>
      <c r="AX221" s="140">
        <f>ROUND(BB221*L26,2)</f>
        <v>0</v>
      </c>
      <c r="AY221" s="140">
        <f>ROUND(BC221*L27,2)</f>
        <v>0</v>
      </c>
      <c r="AZ221" s="140">
        <f>ROUND(SUM(AZ222:AZ223),2)</f>
        <v>0</v>
      </c>
      <c r="BA221" s="140">
        <f>ROUND(SUM(BA222:BA223),2)</f>
        <v>0</v>
      </c>
      <c r="BB221" s="140">
        <f>ROUND(SUM(BB222:BB223),2)</f>
        <v>0</v>
      </c>
      <c r="BC221" s="140">
        <f>ROUND(SUM(BC222:BC223),2)</f>
        <v>0</v>
      </c>
      <c r="BD221" s="142">
        <f>ROUND(SUM(BD222:BD223),2)</f>
        <v>0</v>
      </c>
      <c r="BS221" s="143" t="s">
        <v>76</v>
      </c>
      <c r="BT221" s="143" t="s">
        <v>85</v>
      </c>
      <c r="BU221" s="143" t="s">
        <v>78</v>
      </c>
      <c r="BV221" s="143" t="s">
        <v>79</v>
      </c>
      <c r="BW221" s="143" t="s">
        <v>495</v>
      </c>
      <c r="BX221" s="143" t="s">
        <v>491</v>
      </c>
      <c r="CL221" s="143" t="s">
        <v>22</v>
      </c>
    </row>
    <row r="222" s="6" customFormat="1" ht="28.5" customHeight="1">
      <c r="A222" s="144" t="s">
        <v>90</v>
      </c>
      <c r="B222" s="132"/>
      <c r="C222" s="133"/>
      <c r="D222" s="133"/>
      <c r="E222" s="133"/>
      <c r="F222" s="134" t="s">
        <v>496</v>
      </c>
      <c r="G222" s="134"/>
      <c r="H222" s="134"/>
      <c r="I222" s="134"/>
      <c r="J222" s="134"/>
      <c r="K222" s="133"/>
      <c r="L222" s="134" t="s">
        <v>105</v>
      </c>
      <c r="M222" s="134"/>
      <c r="N222" s="134"/>
      <c r="O222" s="134"/>
      <c r="P222" s="134"/>
      <c r="Q222" s="134"/>
      <c r="R222" s="134"/>
      <c r="S222" s="134"/>
      <c r="T222" s="134"/>
      <c r="U222" s="134"/>
      <c r="V222" s="134"/>
      <c r="W222" s="134"/>
      <c r="X222" s="134"/>
      <c r="Y222" s="134"/>
      <c r="Z222" s="134"/>
      <c r="AA222" s="134"/>
      <c r="AB222" s="134"/>
      <c r="AC222" s="134"/>
      <c r="AD222" s="134"/>
      <c r="AE222" s="134"/>
      <c r="AF222" s="134"/>
      <c r="AG222" s="136">
        <f>'SO-40-04.1 - elektroinsta...'!J31</f>
        <v>0</v>
      </c>
      <c r="AH222" s="133"/>
      <c r="AI222" s="133"/>
      <c r="AJ222" s="133"/>
      <c r="AK222" s="133"/>
      <c r="AL222" s="133"/>
      <c r="AM222" s="133"/>
      <c r="AN222" s="136">
        <f>SUM(AG222,AT222)</f>
        <v>0</v>
      </c>
      <c r="AO222" s="133"/>
      <c r="AP222" s="133"/>
      <c r="AQ222" s="137" t="s">
        <v>88</v>
      </c>
      <c r="AR222" s="138"/>
      <c r="AS222" s="139">
        <v>0</v>
      </c>
      <c r="AT222" s="140">
        <f>ROUND(SUM(AV222:AW222),2)</f>
        <v>0</v>
      </c>
      <c r="AU222" s="141">
        <f>'SO-40-04.1 - elektroinsta...'!P89</f>
        <v>0</v>
      </c>
      <c r="AV222" s="140">
        <f>'SO-40-04.1 - elektroinsta...'!J34</f>
        <v>0</v>
      </c>
      <c r="AW222" s="140">
        <f>'SO-40-04.1 - elektroinsta...'!J35</f>
        <v>0</v>
      </c>
      <c r="AX222" s="140">
        <f>'SO-40-04.1 - elektroinsta...'!J36</f>
        <v>0</v>
      </c>
      <c r="AY222" s="140">
        <f>'SO-40-04.1 - elektroinsta...'!J37</f>
        <v>0</v>
      </c>
      <c r="AZ222" s="140">
        <f>'SO-40-04.1 - elektroinsta...'!F34</f>
        <v>0</v>
      </c>
      <c r="BA222" s="140">
        <f>'SO-40-04.1 - elektroinsta...'!F35</f>
        <v>0</v>
      </c>
      <c r="BB222" s="140">
        <f>'SO-40-04.1 - elektroinsta...'!F36</f>
        <v>0</v>
      </c>
      <c r="BC222" s="140">
        <f>'SO-40-04.1 - elektroinsta...'!F37</f>
        <v>0</v>
      </c>
      <c r="BD222" s="142">
        <f>'SO-40-04.1 - elektroinsta...'!F38</f>
        <v>0</v>
      </c>
      <c r="BT222" s="143" t="s">
        <v>93</v>
      </c>
      <c r="BV222" s="143" t="s">
        <v>79</v>
      </c>
      <c r="BW222" s="143" t="s">
        <v>497</v>
      </c>
      <c r="BX222" s="143" t="s">
        <v>495</v>
      </c>
      <c r="CL222" s="143" t="s">
        <v>22</v>
      </c>
    </row>
    <row r="223" s="6" customFormat="1" ht="28.5" customHeight="1">
      <c r="A223" s="144" t="s">
        <v>90</v>
      </c>
      <c r="B223" s="132"/>
      <c r="C223" s="133"/>
      <c r="D223" s="133"/>
      <c r="E223" s="133"/>
      <c r="F223" s="134" t="s">
        <v>498</v>
      </c>
      <c r="G223" s="134"/>
      <c r="H223" s="134"/>
      <c r="I223" s="134"/>
      <c r="J223" s="134"/>
      <c r="K223" s="133"/>
      <c r="L223" s="134" t="s">
        <v>96</v>
      </c>
      <c r="M223" s="134"/>
      <c r="N223" s="134"/>
      <c r="O223" s="134"/>
      <c r="P223" s="134"/>
      <c r="Q223" s="134"/>
      <c r="R223" s="134"/>
      <c r="S223" s="134"/>
      <c r="T223" s="134"/>
      <c r="U223" s="134"/>
      <c r="V223" s="134"/>
      <c r="W223" s="134"/>
      <c r="X223" s="134"/>
      <c r="Y223" s="134"/>
      <c r="Z223" s="134"/>
      <c r="AA223" s="134"/>
      <c r="AB223" s="134"/>
      <c r="AC223" s="134"/>
      <c r="AD223" s="134"/>
      <c r="AE223" s="134"/>
      <c r="AF223" s="134"/>
      <c r="AG223" s="136">
        <f>'SO-40-04.2 - VRN'!J31</f>
        <v>0</v>
      </c>
      <c r="AH223" s="133"/>
      <c r="AI223" s="133"/>
      <c r="AJ223" s="133"/>
      <c r="AK223" s="133"/>
      <c r="AL223" s="133"/>
      <c r="AM223" s="133"/>
      <c r="AN223" s="136">
        <f>SUM(AG223,AT223)</f>
        <v>0</v>
      </c>
      <c r="AO223" s="133"/>
      <c r="AP223" s="133"/>
      <c r="AQ223" s="137" t="s">
        <v>88</v>
      </c>
      <c r="AR223" s="138"/>
      <c r="AS223" s="145">
        <v>0</v>
      </c>
      <c r="AT223" s="146">
        <f>ROUND(SUM(AV223:AW223),2)</f>
        <v>0</v>
      </c>
      <c r="AU223" s="147">
        <f>'SO-40-04.2 - VRN'!P90</f>
        <v>0</v>
      </c>
      <c r="AV223" s="146">
        <f>'SO-40-04.2 - VRN'!J34</f>
        <v>0</v>
      </c>
      <c r="AW223" s="146">
        <f>'SO-40-04.2 - VRN'!J35</f>
        <v>0</v>
      </c>
      <c r="AX223" s="146">
        <f>'SO-40-04.2 - VRN'!J36</f>
        <v>0</v>
      </c>
      <c r="AY223" s="146">
        <f>'SO-40-04.2 - VRN'!J37</f>
        <v>0</v>
      </c>
      <c r="AZ223" s="146">
        <f>'SO-40-04.2 - VRN'!F34</f>
        <v>0</v>
      </c>
      <c r="BA223" s="146">
        <f>'SO-40-04.2 - VRN'!F35</f>
        <v>0</v>
      </c>
      <c r="BB223" s="146">
        <f>'SO-40-04.2 - VRN'!F36</f>
        <v>0</v>
      </c>
      <c r="BC223" s="146">
        <f>'SO-40-04.2 - VRN'!F37</f>
        <v>0</v>
      </c>
      <c r="BD223" s="148">
        <f>'SO-40-04.2 - VRN'!F38</f>
        <v>0</v>
      </c>
      <c r="BT223" s="143" t="s">
        <v>93</v>
      </c>
      <c r="BV223" s="143" t="s">
        <v>79</v>
      </c>
      <c r="BW223" s="143" t="s">
        <v>499</v>
      </c>
      <c r="BX223" s="143" t="s">
        <v>495</v>
      </c>
      <c r="CL223" s="143" t="s">
        <v>22</v>
      </c>
    </row>
    <row r="224" s="1" customFormat="1" ht="30" customHeight="1">
      <c r="B224" s="46"/>
      <c r="C224" s="74"/>
      <c r="D224" s="74"/>
      <c r="E224" s="74"/>
      <c r="F224" s="74"/>
      <c r="G224" s="74"/>
      <c r="H224" s="74"/>
      <c r="I224" s="74"/>
      <c r="J224" s="74"/>
      <c r="K224" s="74"/>
      <c r="L224" s="74"/>
      <c r="M224" s="74"/>
      <c r="N224" s="74"/>
      <c r="O224" s="74"/>
      <c r="P224" s="74"/>
      <c r="Q224" s="74"/>
      <c r="R224" s="74"/>
      <c r="S224" s="74"/>
      <c r="T224" s="74"/>
      <c r="U224" s="74"/>
      <c r="V224" s="74"/>
      <c r="W224" s="74"/>
      <c r="X224" s="74"/>
      <c r="Y224" s="74"/>
      <c r="Z224" s="74"/>
      <c r="AA224" s="74"/>
      <c r="AB224" s="74"/>
      <c r="AC224" s="74"/>
      <c r="AD224" s="74"/>
      <c r="AE224" s="74"/>
      <c r="AF224" s="74"/>
      <c r="AG224" s="74"/>
      <c r="AH224" s="74"/>
      <c r="AI224" s="74"/>
      <c r="AJ224" s="74"/>
      <c r="AK224" s="74"/>
      <c r="AL224" s="74"/>
      <c r="AM224" s="74"/>
      <c r="AN224" s="74"/>
      <c r="AO224" s="74"/>
      <c r="AP224" s="74"/>
      <c r="AQ224" s="74"/>
      <c r="AR224" s="72"/>
    </row>
    <row r="225" s="1" customFormat="1" ht="6.96" customHeight="1">
      <c r="B225" s="67"/>
      <c r="C225" s="68"/>
      <c r="D225" s="68"/>
      <c r="E225" s="68"/>
      <c r="F225" s="68"/>
      <c r="G225" s="68"/>
      <c r="H225" s="68"/>
      <c r="I225" s="68"/>
      <c r="J225" s="68"/>
      <c r="K225" s="68"/>
      <c r="L225" s="68"/>
      <c r="M225" s="68"/>
      <c r="N225" s="68"/>
      <c r="O225" s="68"/>
      <c r="P225" s="68"/>
      <c r="Q225" s="68"/>
      <c r="R225" s="68"/>
      <c r="S225" s="68"/>
      <c r="T225" s="68"/>
      <c r="U225" s="68"/>
      <c r="V225" s="68"/>
      <c r="W225" s="68"/>
      <c r="X225" s="68"/>
      <c r="Y225" s="68"/>
      <c r="Z225" s="68"/>
      <c r="AA225" s="68"/>
      <c r="AB225" s="68"/>
      <c r="AC225" s="68"/>
      <c r="AD225" s="68"/>
      <c r="AE225" s="68"/>
      <c r="AF225" s="68"/>
      <c r="AG225" s="68"/>
      <c r="AH225" s="68"/>
      <c r="AI225" s="68"/>
      <c r="AJ225" s="68"/>
      <c r="AK225" s="68"/>
      <c r="AL225" s="68"/>
      <c r="AM225" s="68"/>
      <c r="AN225" s="68"/>
      <c r="AO225" s="68"/>
      <c r="AP225" s="68"/>
      <c r="AQ225" s="68"/>
      <c r="AR225" s="72"/>
    </row>
  </sheetData>
  <sheetProtection sheet="1" formatColumns="0" formatRows="0" objects="1" scenarios="1" spinCount="100000" saltValue="uqEi6loY40wr4tFH/wdrHjZ575J7mTvP/4Hp7m4Ppp8Mfs9mGg5KNxNK/GprOjos9lLErxfLyF+ea0QqQBgoFw==" hashValue="pcrQQW1zkz14Pn0nOPlNURkXtomf31rVK64pBYEFu+h8npRmVWykZ7AfuBdHO3WfK5/vYEqzzHNumMp/j0Cu3g==" algorithmName="SHA-512" password="CC35"/>
  <mergeCells count="725">
    <mergeCell ref="BE5:BE32"/>
    <mergeCell ref="K5:AO5"/>
    <mergeCell ref="K6:AO6"/>
    <mergeCell ref="E14:AJ14"/>
    <mergeCell ref="E20:AN20"/>
    <mergeCell ref="AK23:AO23"/>
    <mergeCell ref="L25:O25"/>
    <mergeCell ref="W25:AE25"/>
    <mergeCell ref="AK25:AO25"/>
    <mergeCell ref="L26:O26"/>
    <mergeCell ref="W26:AE26"/>
    <mergeCell ref="AK26:AO26"/>
    <mergeCell ref="L27:O27"/>
    <mergeCell ref="W27:AE27"/>
    <mergeCell ref="AK27:AO27"/>
    <mergeCell ref="L28:O28"/>
    <mergeCell ref="W28:AE28"/>
    <mergeCell ref="AK28:AO28"/>
    <mergeCell ref="L29:O29"/>
    <mergeCell ref="W29:AE29"/>
    <mergeCell ref="AK29:AO29"/>
    <mergeCell ref="L30:O30"/>
    <mergeCell ref="W30:AE30"/>
    <mergeCell ref="AK30:AO30"/>
    <mergeCell ref="X32:AB32"/>
    <mergeCell ref="AK32:AO32"/>
    <mergeCell ref="L42:AO42"/>
    <mergeCell ref="AM44:AN44"/>
    <mergeCell ref="AM46:AP46"/>
    <mergeCell ref="AS46:AT48"/>
    <mergeCell ref="C49:G49"/>
    <mergeCell ref="I49:AF49"/>
    <mergeCell ref="AG49:AM49"/>
    <mergeCell ref="AN49:AP49"/>
    <mergeCell ref="AN52:AP52"/>
    <mergeCell ref="AG52:AM52"/>
    <mergeCell ref="D52:H52"/>
    <mergeCell ref="J52:AF52"/>
    <mergeCell ref="AN53:AP53"/>
    <mergeCell ref="AG53:AM53"/>
    <mergeCell ref="E53:I53"/>
    <mergeCell ref="K53:AF53"/>
    <mergeCell ref="AN54:AP54"/>
    <mergeCell ref="AG54:AM54"/>
    <mergeCell ref="F54:J54"/>
    <mergeCell ref="L54:AF54"/>
    <mergeCell ref="AN55:AP55"/>
    <mergeCell ref="AG55:AM55"/>
    <mergeCell ref="F55:J55"/>
    <mergeCell ref="L55:AF55"/>
    <mergeCell ref="AN56:AP56"/>
    <mergeCell ref="AG56:AM56"/>
    <mergeCell ref="D56:H56"/>
    <mergeCell ref="J56:AF56"/>
    <mergeCell ref="AN57:AP57"/>
    <mergeCell ref="AG57:AM57"/>
    <mergeCell ref="E57:I57"/>
    <mergeCell ref="K57:AF57"/>
    <mergeCell ref="AN58:AP58"/>
    <mergeCell ref="AG58:AM58"/>
    <mergeCell ref="F58:J58"/>
    <mergeCell ref="L58:AF58"/>
    <mergeCell ref="AN59:AP59"/>
    <mergeCell ref="AG59:AM59"/>
    <mergeCell ref="F59:J59"/>
    <mergeCell ref="L59:AF59"/>
    <mergeCell ref="AN60:AP60"/>
    <mergeCell ref="AG60:AM60"/>
    <mergeCell ref="E60:I60"/>
    <mergeCell ref="K60:AF60"/>
    <mergeCell ref="AN61:AP61"/>
    <mergeCell ref="AG61:AM61"/>
    <mergeCell ref="F61:J61"/>
    <mergeCell ref="L61:AF61"/>
    <mergeCell ref="AN62:AP62"/>
    <mergeCell ref="AG62:AM62"/>
    <mergeCell ref="F62:J62"/>
    <mergeCell ref="L62:AF62"/>
    <mergeCell ref="AN63:AP63"/>
    <mergeCell ref="AG63:AM63"/>
    <mergeCell ref="D63:H63"/>
    <mergeCell ref="J63:AF63"/>
    <mergeCell ref="AN64:AP64"/>
    <mergeCell ref="AG64:AM64"/>
    <mergeCell ref="E64:I64"/>
    <mergeCell ref="K64:AF64"/>
    <mergeCell ref="AN65:AP65"/>
    <mergeCell ref="AG65:AM65"/>
    <mergeCell ref="F65:J65"/>
    <mergeCell ref="L65:AF65"/>
    <mergeCell ref="AN66:AP66"/>
    <mergeCell ref="AG66:AM66"/>
    <mergeCell ref="F66:J66"/>
    <mergeCell ref="L66:AF66"/>
    <mergeCell ref="AN67:AP67"/>
    <mergeCell ref="AG67:AM67"/>
    <mergeCell ref="D67:H67"/>
    <mergeCell ref="J67:AF67"/>
    <mergeCell ref="AN68:AP68"/>
    <mergeCell ref="AG68:AM68"/>
    <mergeCell ref="E68:I68"/>
    <mergeCell ref="K68:AF68"/>
    <mergeCell ref="AN69:AP69"/>
    <mergeCell ref="AG69:AM69"/>
    <mergeCell ref="F69:J69"/>
    <mergeCell ref="L69:AF69"/>
    <mergeCell ref="AN70:AP70"/>
    <mergeCell ref="AG70:AM70"/>
    <mergeCell ref="F70:J70"/>
    <mergeCell ref="L70:AF70"/>
    <mergeCell ref="AN71:AP71"/>
    <mergeCell ref="AG71:AM71"/>
    <mergeCell ref="E71:I71"/>
    <mergeCell ref="K71:AF71"/>
    <mergeCell ref="AN72:AP72"/>
    <mergeCell ref="AG72:AM72"/>
    <mergeCell ref="F72:J72"/>
    <mergeCell ref="L72:AF72"/>
    <mergeCell ref="AN73:AP73"/>
    <mergeCell ref="AG73:AM73"/>
    <mergeCell ref="F73:J73"/>
    <mergeCell ref="L73:AF73"/>
    <mergeCell ref="AN74:AP74"/>
    <mergeCell ref="AG74:AM74"/>
    <mergeCell ref="D74:H74"/>
    <mergeCell ref="J74:AF74"/>
    <mergeCell ref="AN75:AP75"/>
    <mergeCell ref="AG75:AM75"/>
    <mergeCell ref="E75:I75"/>
    <mergeCell ref="K75:AF75"/>
    <mergeCell ref="AN76:AP76"/>
    <mergeCell ref="AG76:AM76"/>
    <mergeCell ref="D76:H76"/>
    <mergeCell ref="J76:AF76"/>
    <mergeCell ref="AN77:AP77"/>
    <mergeCell ref="AG77:AM77"/>
    <mergeCell ref="E77:I77"/>
    <mergeCell ref="K77:AF77"/>
    <mergeCell ref="AN78:AP78"/>
    <mergeCell ref="AG78:AM78"/>
    <mergeCell ref="D78:H78"/>
    <mergeCell ref="J78:AF78"/>
    <mergeCell ref="AN79:AP79"/>
    <mergeCell ref="AG79:AM79"/>
    <mergeCell ref="E79:I79"/>
    <mergeCell ref="K79:AF79"/>
    <mergeCell ref="AN80:AP80"/>
    <mergeCell ref="AG80:AM80"/>
    <mergeCell ref="F80:J80"/>
    <mergeCell ref="L80:AF80"/>
    <mergeCell ref="AN81:AP81"/>
    <mergeCell ref="AG81:AM81"/>
    <mergeCell ref="F81:J81"/>
    <mergeCell ref="L81:AF81"/>
    <mergeCell ref="AN82:AP82"/>
    <mergeCell ref="AG82:AM82"/>
    <mergeCell ref="E82:I82"/>
    <mergeCell ref="K82:AF82"/>
    <mergeCell ref="AN83:AP83"/>
    <mergeCell ref="AG83:AM83"/>
    <mergeCell ref="F83:J83"/>
    <mergeCell ref="L83:AF83"/>
    <mergeCell ref="AN84:AP84"/>
    <mergeCell ref="AG84:AM84"/>
    <mergeCell ref="F84:J84"/>
    <mergeCell ref="L84:AF84"/>
    <mergeCell ref="AN85:AP85"/>
    <mergeCell ref="AG85:AM85"/>
    <mergeCell ref="E85:I85"/>
    <mergeCell ref="K85:AF85"/>
    <mergeCell ref="AN86:AP86"/>
    <mergeCell ref="AG86:AM86"/>
    <mergeCell ref="F86:J86"/>
    <mergeCell ref="L86:AF86"/>
    <mergeCell ref="AN87:AP87"/>
    <mergeCell ref="AG87:AM87"/>
    <mergeCell ref="F87:J87"/>
    <mergeCell ref="L87:AF87"/>
    <mergeCell ref="AN88:AP88"/>
    <mergeCell ref="AG88:AM88"/>
    <mergeCell ref="D88:H88"/>
    <mergeCell ref="J88:AF88"/>
    <mergeCell ref="AN89:AP89"/>
    <mergeCell ref="AG89:AM89"/>
    <mergeCell ref="E89:I89"/>
    <mergeCell ref="K89:AF89"/>
    <mergeCell ref="AN90:AP90"/>
    <mergeCell ref="AG90:AM90"/>
    <mergeCell ref="F90:J90"/>
    <mergeCell ref="L90:AF90"/>
    <mergeCell ref="AN91:AP91"/>
    <mergeCell ref="AG91:AM91"/>
    <mergeCell ref="F91:J91"/>
    <mergeCell ref="L91:AF91"/>
    <mergeCell ref="AN92:AP92"/>
    <mergeCell ref="AG92:AM92"/>
    <mergeCell ref="D92:H92"/>
    <mergeCell ref="J92:AF92"/>
    <mergeCell ref="AN93:AP93"/>
    <mergeCell ref="AG93:AM93"/>
    <mergeCell ref="E93:I93"/>
    <mergeCell ref="K93:AF93"/>
    <mergeCell ref="AN94:AP94"/>
    <mergeCell ref="AG94:AM94"/>
    <mergeCell ref="F94:J94"/>
    <mergeCell ref="L94:AF94"/>
    <mergeCell ref="AN95:AP95"/>
    <mergeCell ref="AG95:AM95"/>
    <mergeCell ref="D95:H95"/>
    <mergeCell ref="J95:AF95"/>
    <mergeCell ref="AN96:AP96"/>
    <mergeCell ref="AG96:AM96"/>
    <mergeCell ref="E96:I96"/>
    <mergeCell ref="K96:AF96"/>
    <mergeCell ref="AN97:AP97"/>
    <mergeCell ref="AG97:AM97"/>
    <mergeCell ref="F97:J97"/>
    <mergeCell ref="L97:AF97"/>
    <mergeCell ref="AN98:AP98"/>
    <mergeCell ref="AG98:AM98"/>
    <mergeCell ref="F98:J98"/>
    <mergeCell ref="L98:AF98"/>
    <mergeCell ref="AN99:AP99"/>
    <mergeCell ref="AG99:AM99"/>
    <mergeCell ref="E99:I99"/>
    <mergeCell ref="K99:AF99"/>
    <mergeCell ref="AN100:AP100"/>
    <mergeCell ref="AG100:AM100"/>
    <mergeCell ref="F100:J100"/>
    <mergeCell ref="L100:AF100"/>
    <mergeCell ref="AN101:AP101"/>
    <mergeCell ref="AG101:AM101"/>
    <mergeCell ref="F101:J101"/>
    <mergeCell ref="L101:AF101"/>
    <mergeCell ref="AN102:AP102"/>
    <mergeCell ref="AG102:AM102"/>
    <mergeCell ref="D102:H102"/>
    <mergeCell ref="J102:AF102"/>
    <mergeCell ref="AN103:AP103"/>
    <mergeCell ref="AG103:AM103"/>
    <mergeCell ref="E103:I103"/>
    <mergeCell ref="K103:AF103"/>
    <mergeCell ref="AN104:AP104"/>
    <mergeCell ref="AG104:AM104"/>
    <mergeCell ref="F104:J104"/>
    <mergeCell ref="L104:AF104"/>
    <mergeCell ref="AN105:AP105"/>
    <mergeCell ref="AG105:AM105"/>
    <mergeCell ref="F105:J105"/>
    <mergeCell ref="L105:AF105"/>
    <mergeCell ref="AN106:AP106"/>
    <mergeCell ref="AG106:AM106"/>
    <mergeCell ref="D106:H106"/>
    <mergeCell ref="J106:AF106"/>
    <mergeCell ref="AN107:AP107"/>
    <mergeCell ref="AG107:AM107"/>
    <mergeCell ref="E107:I107"/>
    <mergeCell ref="K107:AF107"/>
    <mergeCell ref="AN108:AP108"/>
    <mergeCell ref="AG108:AM108"/>
    <mergeCell ref="F108:J108"/>
    <mergeCell ref="L108:AF108"/>
    <mergeCell ref="AN109:AP109"/>
    <mergeCell ref="AG109:AM109"/>
    <mergeCell ref="F109:J109"/>
    <mergeCell ref="L109:AF109"/>
    <mergeCell ref="AN110:AP110"/>
    <mergeCell ref="AG110:AM110"/>
    <mergeCell ref="D110:H110"/>
    <mergeCell ref="J110:AF110"/>
    <mergeCell ref="AN111:AP111"/>
    <mergeCell ref="AG111:AM111"/>
    <mergeCell ref="E111:I111"/>
    <mergeCell ref="K111:AF111"/>
    <mergeCell ref="AN112:AP112"/>
    <mergeCell ref="AG112:AM112"/>
    <mergeCell ref="F112:J112"/>
    <mergeCell ref="L112:AF112"/>
    <mergeCell ref="AN113:AP113"/>
    <mergeCell ref="AG113:AM113"/>
    <mergeCell ref="F113:J113"/>
    <mergeCell ref="L113:AF113"/>
    <mergeCell ref="AN114:AP114"/>
    <mergeCell ref="AG114:AM114"/>
    <mergeCell ref="E114:I114"/>
    <mergeCell ref="K114:AF114"/>
    <mergeCell ref="AN115:AP115"/>
    <mergeCell ref="AG115:AM115"/>
    <mergeCell ref="F115:J115"/>
    <mergeCell ref="L115:AF115"/>
    <mergeCell ref="AN116:AP116"/>
    <mergeCell ref="AG116:AM116"/>
    <mergeCell ref="F116:J116"/>
    <mergeCell ref="L116:AF116"/>
    <mergeCell ref="AN117:AP117"/>
    <mergeCell ref="AG117:AM117"/>
    <mergeCell ref="D117:H117"/>
    <mergeCell ref="J117:AF117"/>
    <mergeCell ref="AN118:AP118"/>
    <mergeCell ref="AG118:AM118"/>
    <mergeCell ref="E118:I118"/>
    <mergeCell ref="K118:AF118"/>
    <mergeCell ref="AN119:AP119"/>
    <mergeCell ref="AG119:AM119"/>
    <mergeCell ref="F119:J119"/>
    <mergeCell ref="L119:AF119"/>
    <mergeCell ref="AN120:AP120"/>
    <mergeCell ref="AG120:AM120"/>
    <mergeCell ref="F120:J120"/>
    <mergeCell ref="L120:AF120"/>
    <mergeCell ref="AN121:AP121"/>
    <mergeCell ref="AG121:AM121"/>
    <mergeCell ref="D121:H121"/>
    <mergeCell ref="J121:AF121"/>
    <mergeCell ref="AN122:AP122"/>
    <mergeCell ref="AG122:AM122"/>
    <mergeCell ref="E122:I122"/>
    <mergeCell ref="K122:AF122"/>
    <mergeCell ref="AN123:AP123"/>
    <mergeCell ref="AG123:AM123"/>
    <mergeCell ref="F123:J123"/>
    <mergeCell ref="L123:AF123"/>
    <mergeCell ref="AN124:AP124"/>
    <mergeCell ref="AG124:AM124"/>
    <mergeCell ref="F124:J124"/>
    <mergeCell ref="L124:AF124"/>
    <mergeCell ref="AN125:AP125"/>
    <mergeCell ref="AG125:AM125"/>
    <mergeCell ref="D125:H125"/>
    <mergeCell ref="J125:AF125"/>
    <mergeCell ref="AN126:AP126"/>
    <mergeCell ref="AG126:AM126"/>
    <mergeCell ref="E126:I126"/>
    <mergeCell ref="K126:AF126"/>
    <mergeCell ref="AN127:AP127"/>
    <mergeCell ref="AG127:AM127"/>
    <mergeCell ref="F127:J127"/>
    <mergeCell ref="L127:AF127"/>
    <mergeCell ref="AN128:AP128"/>
    <mergeCell ref="AG128:AM128"/>
    <mergeCell ref="F128:J128"/>
    <mergeCell ref="L128:AF128"/>
    <mergeCell ref="AN129:AP129"/>
    <mergeCell ref="AG129:AM129"/>
    <mergeCell ref="E129:I129"/>
    <mergeCell ref="K129:AF129"/>
    <mergeCell ref="AN130:AP130"/>
    <mergeCell ref="AG130:AM130"/>
    <mergeCell ref="F130:J130"/>
    <mergeCell ref="L130:AF130"/>
    <mergeCell ref="AN131:AP131"/>
    <mergeCell ref="AG131:AM131"/>
    <mergeCell ref="F131:J131"/>
    <mergeCell ref="L131:AF131"/>
    <mergeCell ref="AN132:AP132"/>
    <mergeCell ref="AG132:AM132"/>
    <mergeCell ref="D132:H132"/>
    <mergeCell ref="J132:AF132"/>
    <mergeCell ref="AN133:AP133"/>
    <mergeCell ref="AG133:AM133"/>
    <mergeCell ref="E133:I133"/>
    <mergeCell ref="K133:AF133"/>
    <mergeCell ref="AN134:AP134"/>
    <mergeCell ref="AG134:AM134"/>
    <mergeCell ref="F134:J134"/>
    <mergeCell ref="L134:AF134"/>
    <mergeCell ref="AN135:AP135"/>
    <mergeCell ref="AG135:AM135"/>
    <mergeCell ref="F135:J135"/>
    <mergeCell ref="L135:AF135"/>
    <mergeCell ref="AN136:AP136"/>
    <mergeCell ref="AG136:AM136"/>
    <mergeCell ref="E136:I136"/>
    <mergeCell ref="K136:AF136"/>
    <mergeCell ref="AN137:AP137"/>
    <mergeCell ref="AG137:AM137"/>
    <mergeCell ref="F137:J137"/>
    <mergeCell ref="L137:AF137"/>
    <mergeCell ref="AN138:AP138"/>
    <mergeCell ref="AG138:AM138"/>
    <mergeCell ref="F138:J138"/>
    <mergeCell ref="L138:AF138"/>
    <mergeCell ref="AN139:AP139"/>
    <mergeCell ref="AG139:AM139"/>
    <mergeCell ref="F139:J139"/>
    <mergeCell ref="L139:AF139"/>
    <mergeCell ref="AN140:AP140"/>
    <mergeCell ref="AG140:AM140"/>
    <mergeCell ref="D140:H140"/>
    <mergeCell ref="J140:AF140"/>
    <mergeCell ref="AN141:AP141"/>
    <mergeCell ref="AG141:AM141"/>
    <mergeCell ref="E141:I141"/>
    <mergeCell ref="K141:AF141"/>
    <mergeCell ref="AN142:AP142"/>
    <mergeCell ref="AG142:AM142"/>
    <mergeCell ref="F142:J142"/>
    <mergeCell ref="L142:AF142"/>
    <mergeCell ref="AN143:AP143"/>
    <mergeCell ref="AG143:AM143"/>
    <mergeCell ref="F143:J143"/>
    <mergeCell ref="L143:AF143"/>
    <mergeCell ref="AN144:AP144"/>
    <mergeCell ref="AG144:AM144"/>
    <mergeCell ref="E144:I144"/>
    <mergeCell ref="K144:AF144"/>
    <mergeCell ref="AN145:AP145"/>
    <mergeCell ref="AG145:AM145"/>
    <mergeCell ref="F145:J145"/>
    <mergeCell ref="L145:AF145"/>
    <mergeCell ref="AN146:AP146"/>
    <mergeCell ref="AG146:AM146"/>
    <mergeCell ref="F146:J146"/>
    <mergeCell ref="L146:AF146"/>
    <mergeCell ref="AN147:AP147"/>
    <mergeCell ref="AG147:AM147"/>
    <mergeCell ref="D147:H147"/>
    <mergeCell ref="J147:AF147"/>
    <mergeCell ref="AN148:AP148"/>
    <mergeCell ref="AG148:AM148"/>
    <mergeCell ref="E148:I148"/>
    <mergeCell ref="K148:AF148"/>
    <mergeCell ref="AN149:AP149"/>
    <mergeCell ref="AG149:AM149"/>
    <mergeCell ref="F149:J149"/>
    <mergeCell ref="L149:AF149"/>
    <mergeCell ref="AN150:AP150"/>
    <mergeCell ref="AG150:AM150"/>
    <mergeCell ref="F150:J150"/>
    <mergeCell ref="L150:AF150"/>
    <mergeCell ref="AN151:AP151"/>
    <mergeCell ref="AG151:AM151"/>
    <mergeCell ref="D151:H151"/>
    <mergeCell ref="J151:AF151"/>
    <mergeCell ref="AN152:AP152"/>
    <mergeCell ref="AG152:AM152"/>
    <mergeCell ref="E152:I152"/>
    <mergeCell ref="K152:AF152"/>
    <mergeCell ref="AN153:AP153"/>
    <mergeCell ref="AG153:AM153"/>
    <mergeCell ref="F153:J153"/>
    <mergeCell ref="L153:AF153"/>
    <mergeCell ref="AN154:AP154"/>
    <mergeCell ref="AG154:AM154"/>
    <mergeCell ref="F154:J154"/>
    <mergeCell ref="L154:AF154"/>
    <mergeCell ref="AN155:AP155"/>
    <mergeCell ref="AG155:AM155"/>
    <mergeCell ref="E155:I155"/>
    <mergeCell ref="K155:AF155"/>
    <mergeCell ref="AN156:AP156"/>
    <mergeCell ref="AG156:AM156"/>
    <mergeCell ref="F156:J156"/>
    <mergeCell ref="L156:AF156"/>
    <mergeCell ref="AN157:AP157"/>
    <mergeCell ref="AG157:AM157"/>
    <mergeCell ref="F157:J157"/>
    <mergeCell ref="L157:AF157"/>
    <mergeCell ref="AN158:AP158"/>
    <mergeCell ref="AG158:AM158"/>
    <mergeCell ref="D158:H158"/>
    <mergeCell ref="J158:AF158"/>
    <mergeCell ref="AN159:AP159"/>
    <mergeCell ref="AG159:AM159"/>
    <mergeCell ref="E159:I159"/>
    <mergeCell ref="K159:AF159"/>
    <mergeCell ref="AN160:AP160"/>
    <mergeCell ref="AG160:AM160"/>
    <mergeCell ref="F160:J160"/>
    <mergeCell ref="L160:AF160"/>
    <mergeCell ref="AN161:AP161"/>
    <mergeCell ref="AG161:AM161"/>
    <mergeCell ref="F161:J161"/>
    <mergeCell ref="L161:AF161"/>
    <mergeCell ref="AN162:AP162"/>
    <mergeCell ref="AG162:AM162"/>
    <mergeCell ref="D162:H162"/>
    <mergeCell ref="J162:AF162"/>
    <mergeCell ref="AN163:AP163"/>
    <mergeCell ref="AG163:AM163"/>
    <mergeCell ref="E163:I163"/>
    <mergeCell ref="K163:AF163"/>
    <mergeCell ref="AN164:AP164"/>
    <mergeCell ref="AG164:AM164"/>
    <mergeCell ref="F164:J164"/>
    <mergeCell ref="L164:AF164"/>
    <mergeCell ref="AN165:AP165"/>
    <mergeCell ref="AG165:AM165"/>
    <mergeCell ref="F165:J165"/>
    <mergeCell ref="L165:AF165"/>
    <mergeCell ref="AN166:AP166"/>
    <mergeCell ref="AG166:AM166"/>
    <mergeCell ref="F166:J166"/>
    <mergeCell ref="L166:AF166"/>
    <mergeCell ref="AN167:AP167"/>
    <mergeCell ref="AG167:AM167"/>
    <mergeCell ref="D167:H167"/>
    <mergeCell ref="J167:AF167"/>
    <mergeCell ref="AN168:AP168"/>
    <mergeCell ref="AG168:AM168"/>
    <mergeCell ref="E168:I168"/>
    <mergeCell ref="K168:AF168"/>
    <mergeCell ref="AN169:AP169"/>
    <mergeCell ref="AG169:AM169"/>
    <mergeCell ref="E169:I169"/>
    <mergeCell ref="K169:AF169"/>
    <mergeCell ref="AN170:AP170"/>
    <mergeCell ref="AG170:AM170"/>
    <mergeCell ref="F170:J170"/>
    <mergeCell ref="L170:AF170"/>
    <mergeCell ref="AN171:AP171"/>
    <mergeCell ref="AG171:AM171"/>
    <mergeCell ref="F171:J171"/>
    <mergeCell ref="L171:AF171"/>
    <mergeCell ref="AN172:AP172"/>
    <mergeCell ref="AG172:AM172"/>
    <mergeCell ref="F172:J172"/>
    <mergeCell ref="L172:AF172"/>
    <mergeCell ref="AN173:AP173"/>
    <mergeCell ref="AG173:AM173"/>
    <mergeCell ref="D173:H173"/>
    <mergeCell ref="J173:AF173"/>
    <mergeCell ref="AN174:AP174"/>
    <mergeCell ref="AG174:AM174"/>
    <mergeCell ref="E174:I174"/>
    <mergeCell ref="K174:AF174"/>
    <mergeCell ref="AN175:AP175"/>
    <mergeCell ref="AG175:AM175"/>
    <mergeCell ref="F175:J175"/>
    <mergeCell ref="L175:AF175"/>
    <mergeCell ref="AN176:AP176"/>
    <mergeCell ref="AG176:AM176"/>
    <mergeCell ref="E176:I176"/>
    <mergeCell ref="K176:AF176"/>
    <mergeCell ref="AN177:AP177"/>
    <mergeCell ref="AG177:AM177"/>
    <mergeCell ref="E177:I177"/>
    <mergeCell ref="K177:AF177"/>
    <mergeCell ref="AN178:AP178"/>
    <mergeCell ref="AG178:AM178"/>
    <mergeCell ref="F178:J178"/>
    <mergeCell ref="L178:AF178"/>
    <mergeCell ref="AN179:AP179"/>
    <mergeCell ref="AG179:AM179"/>
    <mergeCell ref="F179:J179"/>
    <mergeCell ref="L179:AF179"/>
    <mergeCell ref="AN180:AP180"/>
    <mergeCell ref="AG180:AM180"/>
    <mergeCell ref="F180:J180"/>
    <mergeCell ref="L180:AF180"/>
    <mergeCell ref="AN181:AP181"/>
    <mergeCell ref="AG181:AM181"/>
    <mergeCell ref="D181:H181"/>
    <mergeCell ref="J181:AF181"/>
    <mergeCell ref="AN182:AP182"/>
    <mergeCell ref="AG182:AM182"/>
    <mergeCell ref="E182:I182"/>
    <mergeCell ref="K182:AF182"/>
    <mergeCell ref="AN183:AP183"/>
    <mergeCell ref="AG183:AM183"/>
    <mergeCell ref="F183:J183"/>
    <mergeCell ref="L183:AF183"/>
    <mergeCell ref="AN184:AP184"/>
    <mergeCell ref="AG184:AM184"/>
    <mergeCell ref="E184:I184"/>
    <mergeCell ref="K184:AF184"/>
    <mergeCell ref="AN185:AP185"/>
    <mergeCell ref="AG185:AM185"/>
    <mergeCell ref="E185:I185"/>
    <mergeCell ref="K185:AF185"/>
    <mergeCell ref="AN186:AP186"/>
    <mergeCell ref="AG186:AM186"/>
    <mergeCell ref="F186:J186"/>
    <mergeCell ref="L186:AF186"/>
    <mergeCell ref="AN187:AP187"/>
    <mergeCell ref="AG187:AM187"/>
    <mergeCell ref="F187:J187"/>
    <mergeCell ref="L187:AF187"/>
    <mergeCell ref="AN188:AP188"/>
    <mergeCell ref="AG188:AM188"/>
    <mergeCell ref="F188:J188"/>
    <mergeCell ref="L188:AF188"/>
    <mergeCell ref="AN189:AP189"/>
    <mergeCell ref="AG189:AM189"/>
    <mergeCell ref="D189:H189"/>
    <mergeCell ref="J189:AF189"/>
    <mergeCell ref="AN190:AP190"/>
    <mergeCell ref="AG190:AM190"/>
    <mergeCell ref="E190:I190"/>
    <mergeCell ref="K190:AF190"/>
    <mergeCell ref="AN191:AP191"/>
    <mergeCell ref="AG191:AM191"/>
    <mergeCell ref="E191:I191"/>
    <mergeCell ref="K191:AF191"/>
    <mergeCell ref="AN192:AP192"/>
    <mergeCell ref="AG192:AM192"/>
    <mergeCell ref="F192:J192"/>
    <mergeCell ref="L192:AF192"/>
    <mergeCell ref="AN193:AP193"/>
    <mergeCell ref="AG193:AM193"/>
    <mergeCell ref="E193:I193"/>
    <mergeCell ref="K193:AF193"/>
    <mergeCell ref="AN194:AP194"/>
    <mergeCell ref="AG194:AM194"/>
    <mergeCell ref="F194:J194"/>
    <mergeCell ref="L194:AF194"/>
    <mergeCell ref="AN195:AP195"/>
    <mergeCell ref="AG195:AM195"/>
    <mergeCell ref="F195:J195"/>
    <mergeCell ref="L195:AF195"/>
    <mergeCell ref="AN196:AP196"/>
    <mergeCell ref="AG196:AM196"/>
    <mergeCell ref="F196:J196"/>
    <mergeCell ref="L196:AF196"/>
    <mergeCell ref="AN197:AP197"/>
    <mergeCell ref="AG197:AM197"/>
    <mergeCell ref="D197:H197"/>
    <mergeCell ref="J197:AF197"/>
    <mergeCell ref="AN198:AP198"/>
    <mergeCell ref="AG198:AM198"/>
    <mergeCell ref="E198:I198"/>
    <mergeCell ref="K198:AF198"/>
    <mergeCell ref="AN199:AP199"/>
    <mergeCell ref="AG199:AM199"/>
    <mergeCell ref="E199:I199"/>
    <mergeCell ref="K199:AF199"/>
    <mergeCell ref="AN200:AP200"/>
    <mergeCell ref="AG200:AM200"/>
    <mergeCell ref="F200:J200"/>
    <mergeCell ref="L200:AF200"/>
    <mergeCell ref="AN201:AP201"/>
    <mergeCell ref="AG201:AM201"/>
    <mergeCell ref="E201:I201"/>
    <mergeCell ref="K201:AF201"/>
    <mergeCell ref="AN202:AP202"/>
    <mergeCell ref="AG202:AM202"/>
    <mergeCell ref="F202:J202"/>
    <mergeCell ref="L202:AF202"/>
    <mergeCell ref="AN203:AP203"/>
    <mergeCell ref="AG203:AM203"/>
    <mergeCell ref="F203:J203"/>
    <mergeCell ref="L203:AF203"/>
    <mergeCell ref="AN204:AP204"/>
    <mergeCell ref="AG204:AM204"/>
    <mergeCell ref="F204:J204"/>
    <mergeCell ref="L204:AF204"/>
    <mergeCell ref="AN205:AP205"/>
    <mergeCell ref="AG205:AM205"/>
    <mergeCell ref="D205:H205"/>
    <mergeCell ref="J205:AF205"/>
    <mergeCell ref="AN206:AP206"/>
    <mergeCell ref="AG206:AM206"/>
    <mergeCell ref="E206:I206"/>
    <mergeCell ref="K206:AF206"/>
    <mergeCell ref="AN207:AP207"/>
    <mergeCell ref="AG207:AM207"/>
    <mergeCell ref="D207:H207"/>
    <mergeCell ref="J207:AF207"/>
    <mergeCell ref="AN208:AP208"/>
    <mergeCell ref="AG208:AM208"/>
    <mergeCell ref="E208:I208"/>
    <mergeCell ref="K208:AF208"/>
    <mergeCell ref="AN209:AP209"/>
    <mergeCell ref="AG209:AM209"/>
    <mergeCell ref="D209:H209"/>
    <mergeCell ref="J209:AF209"/>
    <mergeCell ref="AN210:AP210"/>
    <mergeCell ref="AG210:AM210"/>
    <mergeCell ref="E210:I210"/>
    <mergeCell ref="K210:AF210"/>
    <mergeCell ref="AN211:AP211"/>
    <mergeCell ref="AG211:AM211"/>
    <mergeCell ref="E211:I211"/>
    <mergeCell ref="K211:AF211"/>
    <mergeCell ref="AN212:AP212"/>
    <mergeCell ref="AG212:AM212"/>
    <mergeCell ref="F212:J212"/>
    <mergeCell ref="L212:AF212"/>
    <mergeCell ref="AN213:AP213"/>
    <mergeCell ref="AG213:AM213"/>
    <mergeCell ref="F213:J213"/>
    <mergeCell ref="L213:AF213"/>
    <mergeCell ref="AN214:AP214"/>
    <mergeCell ref="AG214:AM214"/>
    <mergeCell ref="F214:J214"/>
    <mergeCell ref="L214:AF214"/>
    <mergeCell ref="AN215:AP215"/>
    <mergeCell ref="AG215:AM215"/>
    <mergeCell ref="D215:H215"/>
    <mergeCell ref="J215:AF215"/>
    <mergeCell ref="AN216:AP216"/>
    <mergeCell ref="AG216:AM216"/>
    <mergeCell ref="E216:I216"/>
    <mergeCell ref="K216:AF216"/>
    <mergeCell ref="AN217:AP217"/>
    <mergeCell ref="AG217:AM217"/>
    <mergeCell ref="D217:H217"/>
    <mergeCell ref="J217:AF217"/>
    <mergeCell ref="AN218:AP218"/>
    <mergeCell ref="AG218:AM218"/>
    <mergeCell ref="E218:I218"/>
    <mergeCell ref="K218:AF218"/>
    <mergeCell ref="AN219:AP219"/>
    <mergeCell ref="AG219:AM219"/>
    <mergeCell ref="D219:H219"/>
    <mergeCell ref="J219:AF219"/>
    <mergeCell ref="AN220:AP220"/>
    <mergeCell ref="AG220:AM220"/>
    <mergeCell ref="E220:I220"/>
    <mergeCell ref="K220:AF220"/>
    <mergeCell ref="AN221:AP221"/>
    <mergeCell ref="AG221:AM221"/>
    <mergeCell ref="E221:I221"/>
    <mergeCell ref="K221:AF221"/>
    <mergeCell ref="AN222:AP222"/>
    <mergeCell ref="AG222:AM222"/>
    <mergeCell ref="F222:J222"/>
    <mergeCell ref="L222:AF222"/>
    <mergeCell ref="AN223:AP223"/>
    <mergeCell ref="AG223:AM223"/>
    <mergeCell ref="F223:J223"/>
    <mergeCell ref="L223:AF223"/>
    <mergeCell ref="AG51:AM51"/>
    <mergeCell ref="AN51:AP51"/>
    <mergeCell ref="AR2:BE2"/>
  </mergeCells>
  <hyperlinks>
    <hyperlink ref="K1:S1" location="C2" display="1) Rekapitulace stavby"/>
    <hyperlink ref="W1:AI1" location="C51" display="2) Rekapitulace objektů stavby a soupisů prací"/>
    <hyperlink ref="A54" location="'SO 01-03-01 - Zábradlí Cítov'!C2" display="/"/>
    <hyperlink ref="A55" location="'SO-01-03-02 - VRN'!C2" display="/"/>
    <hyperlink ref="A58" location="'SO-02-04.1 - elektroinsta...'!C2" display="/"/>
    <hyperlink ref="A59" location="'SO-02-04.2 - VRN'!C2" display="/"/>
    <hyperlink ref="A61" location="'SO-02-05,1 - km 458,256- ...'!C2" display="/"/>
    <hyperlink ref="A62" location="'SO-02-05.2 - VRN - Podcho...'!C2" display="/"/>
    <hyperlink ref="A65" location="'SO-03-03-01 - Zábradlí Ho...'!C2" display="/"/>
    <hyperlink ref="A66" location="'SO-03-03-02 - VRN'!C2" display="/"/>
    <hyperlink ref="A69" location="'SO-04-04.1 - elektroinsta...'!C2" display="/"/>
    <hyperlink ref="A70" location="'SO-04-04.2 - VRN'!C2" display="/"/>
    <hyperlink ref="A72" location="'SO-04-05.1 - km 467,469 -...'!C2" display="/"/>
    <hyperlink ref="A73" location="'SO-04-05.2 - VRN - Podcho...'!C2" display="/"/>
    <hyperlink ref="A75" location="'SO-05-03 - ST ÚNL'!C2" display="/"/>
    <hyperlink ref="A77" location="'SO-06-03 - ST ÚNL'!C2" display="/"/>
    <hyperlink ref="A80" location="'SO-08-03-01 - Zábradlí Hr...'!C2" display="/"/>
    <hyperlink ref="A81" location="'SO-08-03-02 - VRN'!C2" display="/"/>
    <hyperlink ref="A83" location="'SO-08-04.1 - elektroinsta...'!C2" display="/"/>
    <hyperlink ref="A84" location="'SO-08-04.2 - VRN'!C2" display="/"/>
    <hyperlink ref="A86" location="'SO-08-05.1 - km 481,486 -...'!C2" display="/"/>
    <hyperlink ref="A87" location="'SO-08-05.2 - VRN - Podcho...'!C2" display="/"/>
    <hyperlink ref="A90" location="'SO-09-03-01 - Zábradlí Ol...'!C2" display="/"/>
    <hyperlink ref="A91" location="'SO-09-03-02 - VRN'!C2" display="/"/>
    <hyperlink ref="A94" location="'SO-10-03-01 - Zábradlí Hrdly'!C2" display="/"/>
    <hyperlink ref="A97" location="'SO-11-04.1 - elektroinsta...'!C2" display="/"/>
    <hyperlink ref="A98" location="'SO-11-04.2 - VRN'!C2" display="/"/>
    <hyperlink ref="A100" location="'SO-11-05.1 - km 488,353 -...'!C2" display="/"/>
    <hyperlink ref="A101" location="'SO-11-05.2 - VRN - Podcho...'!C2" display="/"/>
    <hyperlink ref="A104" location="'SO-12-03-01 - Zábradlí No...'!C2" display="/"/>
    <hyperlink ref="A105" location="'SO 12-03-02 - VRN'!C2" display="/"/>
    <hyperlink ref="A108" location="'SO-13-03-01 - Zábradlí Lu...'!C2" display="/"/>
    <hyperlink ref="A109" location="'SO-13-03-02 - VRN'!C2" display="/"/>
    <hyperlink ref="A112" location="'SO-17-04.1 - elektroinsta...'!C2" display="/"/>
    <hyperlink ref="A113" location="'SO-17-04.2 - VRN'!C2" display="/"/>
    <hyperlink ref="A115" location="'SO-17-05.1 - km 503,880 -...'!C2" display="/"/>
    <hyperlink ref="A116" location="'SO-17-05.2 - VRN - Podcho...'!C2" display="/"/>
    <hyperlink ref="A119" location="'SO-18-05.1 - Oprava lávky...'!C2" display="/"/>
    <hyperlink ref="A120" location="'SO-18-05.2 - VRN - Oprava...'!C2" display="/"/>
    <hyperlink ref="A123" location="'SO-21-03-01 - Zábradlí Ne...'!C2" display="/"/>
    <hyperlink ref="A124" location="'SO-21-03-02 - VRN'!C2" display="/"/>
    <hyperlink ref="A127" location="'SO-22-03-01 - Zábradlí Mo...'!C2" display="/"/>
    <hyperlink ref="A128" location="'SO-22-03-02 - VRN'!C2" display="/"/>
    <hyperlink ref="A130" location="'SO-22-04.1 - elektroinsta...'!C2" display="/"/>
    <hyperlink ref="A131" location="'SO-22-04.2 - VRN'!C2" display="/"/>
    <hyperlink ref="A134" location="'SO-23-03-01 - Zábradlí Ne...'!C2" display="/"/>
    <hyperlink ref="A135" location="'SO-23-03-02 - VRN'!C2" display="/"/>
    <hyperlink ref="A137" location="'SO-23-04.1 - elektroinsta...'!C2" display="/"/>
    <hyperlink ref="A138" location="'SO-23-04.2 - zemní práce'!C2" display="/"/>
    <hyperlink ref="A139" location="'SO-23-04.3 - VRN'!C2" display="/"/>
    <hyperlink ref="A142" location="'SO-24-04.1 - elektroinsta...'!C2" display="/"/>
    <hyperlink ref="A143" location="'SO-24-04.2 - VRN'!C2" display="/"/>
    <hyperlink ref="A145" location="'SO-24-05.1 - km 526,423 -...'!C2" display="/"/>
    <hyperlink ref="A146" location="'SO-24-05.2 - VRN - Podcho...'!C2" display="/"/>
    <hyperlink ref="A149" location="'SO-25-04.1 - elektroinsta...'!C2" display="/"/>
    <hyperlink ref="A150" location="'SO-25-04.2 - VRN'!C2" display="/"/>
    <hyperlink ref="A153" location="'SO-26-04.1 - elektroinsta...'!C2" display="/"/>
    <hyperlink ref="A154" location="'SO-26-04.2 - VRN'!C2" display="/"/>
    <hyperlink ref="A156" location="'SO-26-05.1 - km 532,686 -...'!C2" display="/"/>
    <hyperlink ref="A157" location="'SO-26-05.2 - VRN - Podcho...'!C2" display="/"/>
    <hyperlink ref="A160" location="'SO-27-04.1 - elektroinsta...'!C2" display="/"/>
    <hyperlink ref="A161" location="'SO-27-04.2 - VRN'!C2" display="/"/>
    <hyperlink ref="A164" location="'SO-28-04.1 - elektroinsta...'!C2" display="/"/>
    <hyperlink ref="A165" location="'SO-28-04.2 - zemní práce'!C2" display="/"/>
    <hyperlink ref="A166" location="'SO-28-04.3 - VRN'!C2" display="/"/>
    <hyperlink ref="A168" location="'SO-30-02 - SBBH'!C2" display="/"/>
    <hyperlink ref="A170" location="'SO-30-04.1 - elektroinsta...'!C2" display="/"/>
    <hyperlink ref="A171" location="'SO-30-04.2 - zemní práce'!C2" display="/"/>
    <hyperlink ref="A172" location="'SO-30-04.3 - VRN'!C2" display="/"/>
    <hyperlink ref="A175" location="'SO-31-03-01 - Zábradlí Pr...'!C2" display="/"/>
    <hyperlink ref="A176" location="'SO-31-02 - SBBH'!C2" display="/"/>
    <hyperlink ref="A178" location="'SO-31-04.1 - elektroinsta...'!C2" display="/"/>
    <hyperlink ref="A179" location="'SO-31-04.2 - zemní práce'!C2" display="/"/>
    <hyperlink ref="A180" location="'SO-31-04.3 - VRN'!C2" display="/"/>
    <hyperlink ref="A183" location="'SO-32-03-01 - Zábradlí Če...'!C2" display="/"/>
    <hyperlink ref="A184" location="'SO-32-02 - SBBH'!C2" display="/"/>
    <hyperlink ref="A186" location="'SO-32-04.1 - elektroinsta...'!C2" display="/"/>
    <hyperlink ref="A187" location="'SO-32-04.2 - zemní práce'!C2" display="/"/>
    <hyperlink ref="A188" location="'SO-32-04.3 - VRN'!C2" display="/"/>
    <hyperlink ref="A190" location="'SO-33-02 - SBBH'!C2" display="/"/>
    <hyperlink ref="A192" location="'SO-33-03-01 - Zábradlí Do...'!C2" display="/"/>
    <hyperlink ref="A194" location="'SO-33-04.1 - elektroinsta...'!C2" display="/"/>
    <hyperlink ref="A195" location="'SO-33-04.2 - zemní práce'!C2" display="/"/>
    <hyperlink ref="A196" location="'SO-33-04.3 - VRN'!C2" display="/"/>
    <hyperlink ref="A198" location="'SO-34-02 - SBBH'!C2" display="/"/>
    <hyperlink ref="A200" location="'SO-34-03-01 - Zábradlí Do...'!C2" display="/"/>
    <hyperlink ref="A202" location="'SO-34-04.1 - elektroinsta...'!C2" display="/"/>
    <hyperlink ref="A203" location="'SO-34-04.2 - zemní práce'!C2" display="/"/>
    <hyperlink ref="A204" location="'SO-34-04.3 - VRN'!C2" display="/"/>
    <hyperlink ref="A206" location="'SO-35-02 - SBBH'!C2" display="/"/>
    <hyperlink ref="A208" location="'SO-36-02 - SBBH'!C2" display="/"/>
    <hyperlink ref="A210" location="'SO-37-02 - SBBH'!C2" display="/"/>
    <hyperlink ref="A212" location="'SO-37-04.1 - elektroinsta...'!C2" display="/"/>
    <hyperlink ref="A213" location="'SO-37-04.2 - zemní práce'!C2" display="/"/>
    <hyperlink ref="A214" location="'SO-37-04.3 - VRN'!C2" display="/"/>
    <hyperlink ref="A216" location="'SO-38-02 - SBBH'!C2" display="/"/>
    <hyperlink ref="A218" location="'SO-39-02 - SBBH'!C2" display="/"/>
    <hyperlink ref="A220" location="'SO-40-02 - SBBH'!C2" display="/"/>
    <hyperlink ref="A222" location="'SO-40-04.1 - elektroinsta...'!C2" display="/"/>
    <hyperlink ref="A223" location="'SO-40-04.2 - VRN'!C2" displa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2.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94</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ht="16.5" customHeight="1">
      <c r="B9" s="28"/>
      <c r="C9" s="29"/>
      <c r="D9" s="29"/>
      <c r="E9" s="156" t="s">
        <v>507</v>
      </c>
      <c r="F9" s="29"/>
      <c r="G9" s="29"/>
      <c r="H9" s="29"/>
      <c r="I9" s="155"/>
      <c r="J9" s="29"/>
      <c r="K9" s="31"/>
    </row>
    <row r="10">
      <c r="B10" s="28"/>
      <c r="C10" s="29"/>
      <c r="D10" s="40" t="s">
        <v>508</v>
      </c>
      <c r="E10" s="29"/>
      <c r="F10" s="29"/>
      <c r="G10" s="29"/>
      <c r="H10" s="29"/>
      <c r="I10" s="155"/>
      <c r="J10" s="29"/>
      <c r="K10" s="31"/>
    </row>
    <row r="11" s="1" customFormat="1" ht="16.5" customHeight="1">
      <c r="B11" s="46"/>
      <c r="C11" s="47"/>
      <c r="D11" s="47"/>
      <c r="E11" s="55" t="s">
        <v>509</v>
      </c>
      <c r="F11" s="47"/>
      <c r="G11" s="47"/>
      <c r="H11" s="47"/>
      <c r="I11" s="157"/>
      <c r="J11" s="47"/>
      <c r="K11" s="51"/>
    </row>
    <row r="12" s="1" customFormat="1">
      <c r="B12" s="46"/>
      <c r="C12" s="47"/>
      <c r="D12" s="40" t="s">
        <v>510</v>
      </c>
      <c r="E12" s="47"/>
      <c r="F12" s="47"/>
      <c r="G12" s="47"/>
      <c r="H12" s="47"/>
      <c r="I12" s="157"/>
      <c r="J12" s="47"/>
      <c r="K12" s="51"/>
    </row>
    <row r="13" s="1" customFormat="1" ht="36.96" customHeight="1">
      <c r="B13" s="46"/>
      <c r="C13" s="47"/>
      <c r="D13" s="47"/>
      <c r="E13" s="158" t="s">
        <v>511</v>
      </c>
      <c r="F13" s="47"/>
      <c r="G13" s="47"/>
      <c r="H13" s="47"/>
      <c r="I13" s="157"/>
      <c r="J13" s="47"/>
      <c r="K13" s="51"/>
    </row>
    <row r="14" s="1" customFormat="1">
      <c r="B14" s="46"/>
      <c r="C14" s="47"/>
      <c r="D14" s="47"/>
      <c r="E14" s="47"/>
      <c r="F14" s="47"/>
      <c r="G14" s="47"/>
      <c r="H14" s="47"/>
      <c r="I14" s="157"/>
      <c r="J14" s="47"/>
      <c r="K14" s="51"/>
    </row>
    <row r="15" s="1" customFormat="1" ht="14.4" customHeight="1">
      <c r="B15" s="46"/>
      <c r="C15" s="47"/>
      <c r="D15" s="40" t="s">
        <v>21</v>
      </c>
      <c r="E15" s="47"/>
      <c r="F15" s="35" t="s">
        <v>22</v>
      </c>
      <c r="G15" s="47"/>
      <c r="H15" s="47"/>
      <c r="I15" s="159" t="s">
        <v>23</v>
      </c>
      <c r="J15" s="35" t="s">
        <v>22</v>
      </c>
      <c r="K15" s="51"/>
    </row>
    <row r="16" s="1" customFormat="1" ht="14.4" customHeight="1">
      <c r="B16" s="46"/>
      <c r="C16" s="47"/>
      <c r="D16" s="40" t="s">
        <v>25</v>
      </c>
      <c r="E16" s="47"/>
      <c r="F16" s="35" t="s">
        <v>40</v>
      </c>
      <c r="G16" s="47"/>
      <c r="H16" s="47"/>
      <c r="I16" s="159" t="s">
        <v>27</v>
      </c>
      <c r="J16" s="160" t="str">
        <f>'Rekapitulace stavby'!AN8</f>
        <v>19. 9. 2018</v>
      </c>
      <c r="K16" s="51"/>
    </row>
    <row r="17" s="1" customFormat="1" ht="10.8" customHeight="1">
      <c r="B17" s="46"/>
      <c r="C17" s="47"/>
      <c r="D17" s="47"/>
      <c r="E17" s="47"/>
      <c r="F17" s="47"/>
      <c r="G17" s="47"/>
      <c r="H17" s="47"/>
      <c r="I17" s="157"/>
      <c r="J17" s="47"/>
      <c r="K17" s="51"/>
    </row>
    <row r="18" s="1" customFormat="1" ht="14.4" customHeight="1">
      <c r="B18" s="46"/>
      <c r="C18" s="47"/>
      <c r="D18" s="40" t="s">
        <v>31</v>
      </c>
      <c r="E18" s="47"/>
      <c r="F18" s="47"/>
      <c r="G18" s="47"/>
      <c r="H18" s="47"/>
      <c r="I18" s="159" t="s">
        <v>32</v>
      </c>
      <c r="J18" s="35" t="str">
        <f>IF('Rekapitulace stavby'!AN10="","",'Rekapitulace stavby'!AN10)</f>
        <v>70994234</v>
      </c>
      <c r="K18" s="51"/>
    </row>
    <row r="19" s="1" customFormat="1" ht="18" customHeight="1">
      <c r="B19" s="46"/>
      <c r="C19" s="47"/>
      <c r="D19" s="47"/>
      <c r="E19" s="35" t="str">
        <f>IF('Rekapitulace stavby'!E11="","",'Rekapitulace stavby'!E11)</f>
        <v>SŽDC s.o., OŘ Ústí n.L., ST Ústí n.L.</v>
      </c>
      <c r="F19" s="47"/>
      <c r="G19" s="47"/>
      <c r="H19" s="47"/>
      <c r="I19" s="159" t="s">
        <v>35</v>
      </c>
      <c r="J19" s="35" t="str">
        <f>IF('Rekapitulace stavby'!AN11="","",'Rekapitulace stavby'!AN11)</f>
        <v>CZ70994234</v>
      </c>
      <c r="K19" s="51"/>
    </row>
    <row r="20" s="1" customFormat="1" ht="6.96" customHeight="1">
      <c r="B20" s="46"/>
      <c r="C20" s="47"/>
      <c r="D20" s="47"/>
      <c r="E20" s="47"/>
      <c r="F20" s="47"/>
      <c r="G20" s="47"/>
      <c r="H20" s="47"/>
      <c r="I20" s="157"/>
      <c r="J20" s="47"/>
      <c r="K20" s="51"/>
    </row>
    <row r="21" s="1" customFormat="1" ht="14.4" customHeight="1">
      <c r="B21" s="46"/>
      <c r="C21" s="47"/>
      <c r="D21" s="40" t="s">
        <v>37</v>
      </c>
      <c r="E21" s="47"/>
      <c r="F21" s="47"/>
      <c r="G21" s="47"/>
      <c r="H21" s="47"/>
      <c r="I21" s="159" t="s">
        <v>32</v>
      </c>
      <c r="J21" s="35" t="str">
        <f>IF('Rekapitulace stavby'!AN13="Vyplň údaj","",IF('Rekapitulace stavby'!AN13="","",'Rekapitulace stavby'!AN13))</f>
        <v/>
      </c>
      <c r="K21" s="51"/>
    </row>
    <row r="22" s="1" customFormat="1" ht="18" customHeight="1">
      <c r="B22" s="46"/>
      <c r="C22" s="47"/>
      <c r="D22" s="47"/>
      <c r="E22" s="35" t="str">
        <f>IF('Rekapitulace stavby'!E14="Vyplň údaj","",IF('Rekapitulace stavby'!E14="","",'Rekapitulace stavby'!E14))</f>
        <v/>
      </c>
      <c r="F22" s="47"/>
      <c r="G22" s="47"/>
      <c r="H22" s="47"/>
      <c r="I22" s="159" t="s">
        <v>35</v>
      </c>
      <c r="J22" s="35" t="str">
        <f>IF('Rekapitulace stavby'!AN14="Vyplň údaj","",IF('Rekapitulace stavby'!AN14="","",'Rekapitulace stavby'!AN14))</f>
        <v/>
      </c>
      <c r="K22" s="51"/>
    </row>
    <row r="23" s="1" customFormat="1" ht="6.96" customHeight="1">
      <c r="B23" s="46"/>
      <c r="C23" s="47"/>
      <c r="D23" s="47"/>
      <c r="E23" s="47"/>
      <c r="F23" s="47"/>
      <c r="G23" s="47"/>
      <c r="H23" s="47"/>
      <c r="I23" s="157"/>
      <c r="J23" s="47"/>
      <c r="K23" s="51"/>
    </row>
    <row r="24" s="1" customFormat="1" ht="14.4" customHeight="1">
      <c r="B24" s="46"/>
      <c r="C24" s="47"/>
      <c r="D24" s="40" t="s">
        <v>39</v>
      </c>
      <c r="E24" s="47"/>
      <c r="F24" s="47"/>
      <c r="G24" s="47"/>
      <c r="H24" s="47"/>
      <c r="I24" s="159" t="s">
        <v>32</v>
      </c>
      <c r="J24" s="35" t="str">
        <f>IF('Rekapitulace stavby'!AN16="","",'Rekapitulace stavby'!AN16)</f>
        <v/>
      </c>
      <c r="K24" s="51"/>
    </row>
    <row r="25" s="1" customFormat="1" ht="18" customHeight="1">
      <c r="B25" s="46"/>
      <c r="C25" s="47"/>
      <c r="D25" s="47"/>
      <c r="E25" s="35" t="str">
        <f>IF('Rekapitulace stavby'!E17="","",'Rekapitulace stavby'!E17)</f>
        <v xml:space="preserve"> </v>
      </c>
      <c r="F25" s="47"/>
      <c r="G25" s="47"/>
      <c r="H25" s="47"/>
      <c r="I25" s="159" t="s">
        <v>35</v>
      </c>
      <c r="J25" s="35" t="str">
        <f>IF('Rekapitulace stavby'!AN17="","",'Rekapitulace stavby'!AN17)</f>
        <v/>
      </c>
      <c r="K25" s="51"/>
    </row>
    <row r="26" s="1" customFormat="1" ht="6.96" customHeight="1">
      <c r="B26" s="46"/>
      <c r="C26" s="47"/>
      <c r="D26" s="47"/>
      <c r="E26" s="47"/>
      <c r="F26" s="47"/>
      <c r="G26" s="47"/>
      <c r="H26" s="47"/>
      <c r="I26" s="157"/>
      <c r="J26" s="47"/>
      <c r="K26" s="51"/>
    </row>
    <row r="27" s="1" customFormat="1" ht="14.4" customHeight="1">
      <c r="B27" s="46"/>
      <c r="C27" s="47"/>
      <c r="D27" s="40" t="s">
        <v>42</v>
      </c>
      <c r="E27" s="47"/>
      <c r="F27" s="47"/>
      <c r="G27" s="47"/>
      <c r="H27" s="47"/>
      <c r="I27" s="157"/>
      <c r="J27" s="47"/>
      <c r="K27" s="51"/>
    </row>
    <row r="28" s="7" customFormat="1" ht="16.5" customHeight="1">
      <c r="B28" s="161"/>
      <c r="C28" s="162"/>
      <c r="D28" s="162"/>
      <c r="E28" s="44" t="s">
        <v>22</v>
      </c>
      <c r="F28" s="44"/>
      <c r="G28" s="44"/>
      <c r="H28" s="44"/>
      <c r="I28" s="163"/>
      <c r="J28" s="162"/>
      <c r="K28" s="164"/>
    </row>
    <row r="29" s="1" customFormat="1" ht="6.96" customHeight="1">
      <c r="B29" s="46"/>
      <c r="C29" s="47"/>
      <c r="D29" s="47"/>
      <c r="E29" s="47"/>
      <c r="F29" s="47"/>
      <c r="G29" s="47"/>
      <c r="H29" s="47"/>
      <c r="I29" s="157"/>
      <c r="J29" s="47"/>
      <c r="K29" s="51"/>
    </row>
    <row r="30" s="1" customFormat="1" ht="6.96" customHeight="1">
      <c r="B30" s="46"/>
      <c r="C30" s="47"/>
      <c r="D30" s="106"/>
      <c r="E30" s="106"/>
      <c r="F30" s="106"/>
      <c r="G30" s="106"/>
      <c r="H30" s="106"/>
      <c r="I30" s="165"/>
      <c r="J30" s="106"/>
      <c r="K30" s="166"/>
    </row>
    <row r="31" s="1" customFormat="1" ht="25.44" customHeight="1">
      <c r="B31" s="46"/>
      <c r="C31" s="47"/>
      <c r="D31" s="167" t="s">
        <v>43</v>
      </c>
      <c r="E31" s="47"/>
      <c r="F31" s="47"/>
      <c r="G31" s="47"/>
      <c r="H31" s="47"/>
      <c r="I31" s="157"/>
      <c r="J31" s="168">
        <f>ROUND(J96,2)</f>
        <v>0</v>
      </c>
      <c r="K31" s="51"/>
    </row>
    <row r="32" s="1" customFormat="1" ht="6.96" customHeight="1">
      <c r="B32" s="46"/>
      <c r="C32" s="47"/>
      <c r="D32" s="106"/>
      <c r="E32" s="106"/>
      <c r="F32" s="106"/>
      <c r="G32" s="106"/>
      <c r="H32" s="106"/>
      <c r="I32" s="165"/>
      <c r="J32" s="106"/>
      <c r="K32" s="166"/>
    </row>
    <row r="33" s="1" customFormat="1" ht="14.4" customHeight="1">
      <c r="B33" s="46"/>
      <c r="C33" s="47"/>
      <c r="D33" s="47"/>
      <c r="E33" s="47"/>
      <c r="F33" s="52" t="s">
        <v>45</v>
      </c>
      <c r="G33" s="47"/>
      <c r="H33" s="47"/>
      <c r="I33" s="169" t="s">
        <v>44</v>
      </c>
      <c r="J33" s="52" t="s">
        <v>46</v>
      </c>
      <c r="K33" s="51"/>
    </row>
    <row r="34" s="1" customFormat="1" ht="14.4" customHeight="1">
      <c r="B34" s="46"/>
      <c r="C34" s="47"/>
      <c r="D34" s="55" t="s">
        <v>47</v>
      </c>
      <c r="E34" s="55" t="s">
        <v>48</v>
      </c>
      <c r="F34" s="170">
        <f>ROUND(SUM(BE96:BE128), 2)</f>
        <v>0</v>
      </c>
      <c r="G34" s="47"/>
      <c r="H34" s="47"/>
      <c r="I34" s="171">
        <v>0.20999999999999999</v>
      </c>
      <c r="J34" s="170">
        <f>ROUND(ROUND((SUM(BE96:BE128)), 2)*I34, 2)</f>
        <v>0</v>
      </c>
      <c r="K34" s="51"/>
    </row>
    <row r="35" s="1" customFormat="1" ht="14.4" customHeight="1">
      <c r="B35" s="46"/>
      <c r="C35" s="47"/>
      <c r="D35" s="47"/>
      <c r="E35" s="55" t="s">
        <v>49</v>
      </c>
      <c r="F35" s="170">
        <f>ROUND(SUM(BF96:BF128), 2)</f>
        <v>0</v>
      </c>
      <c r="G35" s="47"/>
      <c r="H35" s="47"/>
      <c r="I35" s="171">
        <v>0.14999999999999999</v>
      </c>
      <c r="J35" s="170">
        <f>ROUND(ROUND((SUM(BF96:BF128)), 2)*I35, 2)</f>
        <v>0</v>
      </c>
      <c r="K35" s="51"/>
    </row>
    <row r="36" hidden="1" s="1" customFormat="1" ht="14.4" customHeight="1">
      <c r="B36" s="46"/>
      <c r="C36" s="47"/>
      <c r="D36" s="47"/>
      <c r="E36" s="55" t="s">
        <v>50</v>
      </c>
      <c r="F36" s="170">
        <f>ROUND(SUM(BG96:BG128), 2)</f>
        <v>0</v>
      </c>
      <c r="G36" s="47"/>
      <c r="H36" s="47"/>
      <c r="I36" s="171">
        <v>0.20999999999999999</v>
      </c>
      <c r="J36" s="170">
        <v>0</v>
      </c>
      <c r="K36" s="51"/>
    </row>
    <row r="37" hidden="1" s="1" customFormat="1" ht="14.4" customHeight="1">
      <c r="B37" s="46"/>
      <c r="C37" s="47"/>
      <c r="D37" s="47"/>
      <c r="E37" s="55" t="s">
        <v>51</v>
      </c>
      <c r="F37" s="170">
        <f>ROUND(SUM(BH96:BH128), 2)</f>
        <v>0</v>
      </c>
      <c r="G37" s="47"/>
      <c r="H37" s="47"/>
      <c r="I37" s="171">
        <v>0.14999999999999999</v>
      </c>
      <c r="J37" s="170">
        <v>0</v>
      </c>
      <c r="K37" s="51"/>
    </row>
    <row r="38" hidden="1" s="1" customFormat="1" ht="14.4" customHeight="1">
      <c r="B38" s="46"/>
      <c r="C38" s="47"/>
      <c r="D38" s="47"/>
      <c r="E38" s="55" t="s">
        <v>52</v>
      </c>
      <c r="F38" s="170">
        <f>ROUND(SUM(BI96:BI128), 2)</f>
        <v>0</v>
      </c>
      <c r="G38" s="47"/>
      <c r="H38" s="47"/>
      <c r="I38" s="171">
        <v>0</v>
      </c>
      <c r="J38" s="170">
        <v>0</v>
      </c>
      <c r="K38" s="51"/>
    </row>
    <row r="39" s="1" customFormat="1" ht="6.96" customHeight="1">
      <c r="B39" s="46"/>
      <c r="C39" s="47"/>
      <c r="D39" s="47"/>
      <c r="E39" s="47"/>
      <c r="F39" s="47"/>
      <c r="G39" s="47"/>
      <c r="H39" s="47"/>
      <c r="I39" s="157"/>
      <c r="J39" s="47"/>
      <c r="K39" s="51"/>
    </row>
    <row r="40" s="1" customFormat="1" ht="25.44" customHeight="1">
      <c r="B40" s="46"/>
      <c r="C40" s="172"/>
      <c r="D40" s="173" t="s">
        <v>53</v>
      </c>
      <c r="E40" s="98"/>
      <c r="F40" s="98"/>
      <c r="G40" s="174" t="s">
        <v>54</v>
      </c>
      <c r="H40" s="175" t="s">
        <v>55</v>
      </c>
      <c r="I40" s="176"/>
      <c r="J40" s="177">
        <f>SUM(J31:J38)</f>
        <v>0</v>
      </c>
      <c r="K40" s="178"/>
    </row>
    <row r="41" s="1" customFormat="1" ht="14.4" customHeight="1">
      <c r="B41" s="67"/>
      <c r="C41" s="68"/>
      <c r="D41" s="68"/>
      <c r="E41" s="68"/>
      <c r="F41" s="68"/>
      <c r="G41" s="68"/>
      <c r="H41" s="68"/>
      <c r="I41" s="179"/>
      <c r="J41" s="68"/>
      <c r="K41" s="69"/>
    </row>
    <row r="45" s="1" customFormat="1" ht="6.96" customHeight="1">
      <c r="B45" s="180"/>
      <c r="C45" s="181"/>
      <c r="D45" s="181"/>
      <c r="E45" s="181"/>
      <c r="F45" s="181"/>
      <c r="G45" s="181"/>
      <c r="H45" s="181"/>
      <c r="I45" s="182"/>
      <c r="J45" s="181"/>
      <c r="K45" s="183"/>
    </row>
    <row r="46" s="1" customFormat="1" ht="36.96" customHeight="1">
      <c r="B46" s="46"/>
      <c r="C46" s="30" t="s">
        <v>512</v>
      </c>
      <c r="D46" s="47"/>
      <c r="E46" s="47"/>
      <c r="F46" s="47"/>
      <c r="G46" s="47"/>
      <c r="H46" s="47"/>
      <c r="I46" s="157"/>
      <c r="J46" s="47"/>
      <c r="K46" s="51"/>
    </row>
    <row r="47" s="1" customFormat="1" ht="6.96" customHeight="1">
      <c r="B47" s="46"/>
      <c r="C47" s="47"/>
      <c r="D47" s="47"/>
      <c r="E47" s="47"/>
      <c r="F47" s="47"/>
      <c r="G47" s="47"/>
      <c r="H47" s="47"/>
      <c r="I47" s="157"/>
      <c r="J47" s="47"/>
      <c r="K47" s="51"/>
    </row>
    <row r="48" s="1" customFormat="1" ht="14.4" customHeight="1">
      <c r="B48" s="46"/>
      <c r="C48" s="40" t="s">
        <v>18</v>
      </c>
      <c r="D48" s="47"/>
      <c r="E48" s="47"/>
      <c r="F48" s="47"/>
      <c r="G48" s="47"/>
      <c r="H48" s="47"/>
      <c r="I48" s="157"/>
      <c r="J48" s="47"/>
      <c r="K48" s="51"/>
    </row>
    <row r="49" s="1" customFormat="1" ht="16.5" customHeight="1">
      <c r="B49" s="46"/>
      <c r="C49" s="47"/>
      <c r="D49" s="47"/>
      <c r="E49" s="156" t="str">
        <f>E7</f>
        <v>Celkové opravy zastávek na koridorové trati Vraňany - Děčín - státní hranice_ZMĚNA č. 1</v>
      </c>
      <c r="F49" s="40"/>
      <c r="G49" s="40"/>
      <c r="H49" s="40"/>
      <c r="I49" s="157"/>
      <c r="J49" s="47"/>
      <c r="K49" s="51"/>
    </row>
    <row r="50">
      <c r="B50" s="28"/>
      <c r="C50" s="40" t="s">
        <v>506</v>
      </c>
      <c r="D50" s="29"/>
      <c r="E50" s="29"/>
      <c r="F50" s="29"/>
      <c r="G50" s="29"/>
      <c r="H50" s="29"/>
      <c r="I50" s="155"/>
      <c r="J50" s="29"/>
      <c r="K50" s="31"/>
    </row>
    <row r="51" ht="16.5" customHeight="1">
      <c r="B51" s="28"/>
      <c r="C51" s="29"/>
      <c r="D51" s="29"/>
      <c r="E51" s="156" t="s">
        <v>507</v>
      </c>
      <c r="F51" s="29"/>
      <c r="G51" s="29"/>
      <c r="H51" s="29"/>
      <c r="I51" s="155"/>
      <c r="J51" s="29"/>
      <c r="K51" s="31"/>
    </row>
    <row r="52">
      <c r="B52" s="28"/>
      <c r="C52" s="40" t="s">
        <v>508</v>
      </c>
      <c r="D52" s="29"/>
      <c r="E52" s="29"/>
      <c r="F52" s="29"/>
      <c r="G52" s="29"/>
      <c r="H52" s="29"/>
      <c r="I52" s="155"/>
      <c r="J52" s="29"/>
      <c r="K52" s="31"/>
    </row>
    <row r="53" s="1" customFormat="1" ht="16.5" customHeight="1">
      <c r="B53" s="46"/>
      <c r="C53" s="47"/>
      <c r="D53" s="47"/>
      <c r="E53" s="55" t="s">
        <v>509</v>
      </c>
      <c r="F53" s="47"/>
      <c r="G53" s="47"/>
      <c r="H53" s="47"/>
      <c r="I53" s="157"/>
      <c r="J53" s="47"/>
      <c r="K53" s="51"/>
    </row>
    <row r="54" s="1" customFormat="1" ht="14.4" customHeight="1">
      <c r="B54" s="46"/>
      <c r="C54" s="40" t="s">
        <v>510</v>
      </c>
      <c r="D54" s="47"/>
      <c r="E54" s="47"/>
      <c r="F54" s="47"/>
      <c r="G54" s="47"/>
      <c r="H54" s="47"/>
      <c r="I54" s="157"/>
      <c r="J54" s="47"/>
      <c r="K54" s="51"/>
    </row>
    <row r="55" s="1" customFormat="1" ht="17.25" customHeight="1">
      <c r="B55" s="46"/>
      <c r="C55" s="47"/>
      <c r="D55" s="47"/>
      <c r="E55" s="158" t="str">
        <f>E13</f>
        <v>SO 01-03-01 - Zábradlí Cítov</v>
      </c>
      <c r="F55" s="47"/>
      <c r="G55" s="47"/>
      <c r="H55" s="47"/>
      <c r="I55" s="157"/>
      <c r="J55" s="47"/>
      <c r="K55" s="51"/>
    </row>
    <row r="56" s="1" customFormat="1" ht="6.96" customHeight="1">
      <c r="B56" s="46"/>
      <c r="C56" s="47"/>
      <c r="D56" s="47"/>
      <c r="E56" s="47"/>
      <c r="F56" s="47"/>
      <c r="G56" s="47"/>
      <c r="H56" s="47"/>
      <c r="I56" s="157"/>
      <c r="J56" s="47"/>
      <c r="K56" s="51"/>
    </row>
    <row r="57" s="1" customFormat="1" ht="18" customHeight="1">
      <c r="B57" s="46"/>
      <c r="C57" s="40" t="s">
        <v>25</v>
      </c>
      <c r="D57" s="47"/>
      <c r="E57" s="47"/>
      <c r="F57" s="35" t="str">
        <f>F16</f>
        <v xml:space="preserve"> </v>
      </c>
      <c r="G57" s="47"/>
      <c r="H57" s="47"/>
      <c r="I57" s="159" t="s">
        <v>27</v>
      </c>
      <c r="J57" s="160" t="str">
        <f>IF(J16="","",J16)</f>
        <v>19. 9. 2018</v>
      </c>
      <c r="K57" s="51"/>
    </row>
    <row r="58" s="1" customFormat="1" ht="6.96" customHeight="1">
      <c r="B58" s="46"/>
      <c r="C58" s="47"/>
      <c r="D58" s="47"/>
      <c r="E58" s="47"/>
      <c r="F58" s="47"/>
      <c r="G58" s="47"/>
      <c r="H58" s="47"/>
      <c r="I58" s="157"/>
      <c r="J58" s="47"/>
      <c r="K58" s="51"/>
    </row>
    <row r="59" s="1" customFormat="1">
      <c r="B59" s="46"/>
      <c r="C59" s="40" t="s">
        <v>31</v>
      </c>
      <c r="D59" s="47"/>
      <c r="E59" s="47"/>
      <c r="F59" s="35" t="str">
        <f>E19</f>
        <v>SŽDC s.o., OŘ Ústí n.L., ST Ústí n.L.</v>
      </c>
      <c r="G59" s="47"/>
      <c r="H59" s="47"/>
      <c r="I59" s="159" t="s">
        <v>39</v>
      </c>
      <c r="J59" s="44" t="str">
        <f>E25</f>
        <v xml:space="preserve"> </v>
      </c>
      <c r="K59" s="51"/>
    </row>
    <row r="60" s="1" customFormat="1" ht="14.4" customHeight="1">
      <c r="B60" s="46"/>
      <c r="C60" s="40" t="s">
        <v>37</v>
      </c>
      <c r="D60" s="47"/>
      <c r="E60" s="47"/>
      <c r="F60" s="35" t="str">
        <f>IF(E22="","",E22)</f>
        <v/>
      </c>
      <c r="G60" s="47"/>
      <c r="H60" s="47"/>
      <c r="I60" s="157"/>
      <c r="J60" s="184"/>
      <c r="K60" s="51"/>
    </row>
    <row r="61" s="1" customFormat="1" ht="10.32" customHeight="1">
      <c r="B61" s="46"/>
      <c r="C61" s="47"/>
      <c r="D61" s="47"/>
      <c r="E61" s="47"/>
      <c r="F61" s="47"/>
      <c r="G61" s="47"/>
      <c r="H61" s="47"/>
      <c r="I61" s="157"/>
      <c r="J61" s="47"/>
      <c r="K61" s="51"/>
    </row>
    <row r="62" s="1" customFormat="1" ht="29.28" customHeight="1">
      <c r="B62" s="46"/>
      <c r="C62" s="185" t="s">
        <v>513</v>
      </c>
      <c r="D62" s="172"/>
      <c r="E62" s="172"/>
      <c r="F62" s="172"/>
      <c r="G62" s="172"/>
      <c r="H62" s="172"/>
      <c r="I62" s="186"/>
      <c r="J62" s="187" t="s">
        <v>514</v>
      </c>
      <c r="K62" s="188"/>
    </row>
    <row r="63" s="1" customFormat="1" ht="10.32" customHeight="1">
      <c r="B63" s="46"/>
      <c r="C63" s="47"/>
      <c r="D63" s="47"/>
      <c r="E63" s="47"/>
      <c r="F63" s="47"/>
      <c r="G63" s="47"/>
      <c r="H63" s="47"/>
      <c r="I63" s="157"/>
      <c r="J63" s="47"/>
      <c r="K63" s="51"/>
    </row>
    <row r="64" s="1" customFormat="1" ht="29.28" customHeight="1">
      <c r="B64" s="46"/>
      <c r="C64" s="189" t="s">
        <v>515</v>
      </c>
      <c r="D64" s="47"/>
      <c r="E64" s="47"/>
      <c r="F64" s="47"/>
      <c r="G64" s="47"/>
      <c r="H64" s="47"/>
      <c r="I64" s="157"/>
      <c r="J64" s="168">
        <f>J96</f>
        <v>0</v>
      </c>
      <c r="K64" s="51"/>
      <c r="AU64" s="24" t="s">
        <v>516</v>
      </c>
    </row>
    <row r="65" s="8" customFormat="1" ht="24.96" customHeight="1">
      <c r="B65" s="190"/>
      <c r="C65" s="191"/>
      <c r="D65" s="192" t="s">
        <v>517</v>
      </c>
      <c r="E65" s="193"/>
      <c r="F65" s="193"/>
      <c r="G65" s="193"/>
      <c r="H65" s="193"/>
      <c r="I65" s="194"/>
      <c r="J65" s="195">
        <f>J97</f>
        <v>0</v>
      </c>
      <c r="K65" s="196"/>
    </row>
    <row r="66" s="9" customFormat="1" ht="19.92" customHeight="1">
      <c r="B66" s="197"/>
      <c r="C66" s="198"/>
      <c r="D66" s="199" t="s">
        <v>518</v>
      </c>
      <c r="E66" s="200"/>
      <c r="F66" s="200"/>
      <c r="G66" s="200"/>
      <c r="H66" s="200"/>
      <c r="I66" s="201"/>
      <c r="J66" s="202">
        <f>J98</f>
        <v>0</v>
      </c>
      <c r="K66" s="203"/>
    </row>
    <row r="67" s="9" customFormat="1" ht="19.92" customHeight="1">
      <c r="B67" s="197"/>
      <c r="C67" s="198"/>
      <c r="D67" s="199" t="s">
        <v>519</v>
      </c>
      <c r="E67" s="200"/>
      <c r="F67" s="200"/>
      <c r="G67" s="200"/>
      <c r="H67" s="200"/>
      <c r="I67" s="201"/>
      <c r="J67" s="202">
        <f>J103</f>
        <v>0</v>
      </c>
      <c r="K67" s="203"/>
    </row>
    <row r="68" s="9" customFormat="1" ht="19.92" customHeight="1">
      <c r="B68" s="197"/>
      <c r="C68" s="198"/>
      <c r="D68" s="199" t="s">
        <v>520</v>
      </c>
      <c r="E68" s="200"/>
      <c r="F68" s="200"/>
      <c r="G68" s="200"/>
      <c r="H68" s="200"/>
      <c r="I68" s="201"/>
      <c r="J68" s="202">
        <f>J106</f>
        <v>0</v>
      </c>
      <c r="K68" s="203"/>
    </row>
    <row r="69" s="9" customFormat="1" ht="19.92" customHeight="1">
      <c r="B69" s="197"/>
      <c r="C69" s="198"/>
      <c r="D69" s="199" t="s">
        <v>521</v>
      </c>
      <c r="E69" s="200"/>
      <c r="F69" s="200"/>
      <c r="G69" s="200"/>
      <c r="H69" s="200"/>
      <c r="I69" s="201"/>
      <c r="J69" s="202">
        <f>J111</f>
        <v>0</v>
      </c>
      <c r="K69" s="203"/>
    </row>
    <row r="70" s="9" customFormat="1" ht="19.92" customHeight="1">
      <c r="B70" s="197"/>
      <c r="C70" s="198"/>
      <c r="D70" s="199" t="s">
        <v>522</v>
      </c>
      <c r="E70" s="200"/>
      <c r="F70" s="200"/>
      <c r="G70" s="200"/>
      <c r="H70" s="200"/>
      <c r="I70" s="201"/>
      <c r="J70" s="202">
        <f>J120</f>
        <v>0</v>
      </c>
      <c r="K70" s="203"/>
    </row>
    <row r="71" s="8" customFormat="1" ht="24.96" customHeight="1">
      <c r="B71" s="190"/>
      <c r="C71" s="191"/>
      <c r="D71" s="192" t="s">
        <v>523</v>
      </c>
      <c r="E71" s="193"/>
      <c r="F71" s="193"/>
      <c r="G71" s="193"/>
      <c r="H71" s="193"/>
      <c r="I71" s="194"/>
      <c r="J71" s="195">
        <f>J123</f>
        <v>0</v>
      </c>
      <c r="K71" s="196"/>
    </row>
    <row r="72" s="9" customFormat="1" ht="19.92" customHeight="1">
      <c r="B72" s="197"/>
      <c r="C72" s="198"/>
      <c r="D72" s="199" t="s">
        <v>524</v>
      </c>
      <c r="E72" s="200"/>
      <c r="F72" s="200"/>
      <c r="G72" s="200"/>
      <c r="H72" s="200"/>
      <c r="I72" s="201"/>
      <c r="J72" s="202">
        <f>J124</f>
        <v>0</v>
      </c>
      <c r="K72" s="203"/>
    </row>
    <row r="73" s="1" customFormat="1" ht="21.84" customHeight="1">
      <c r="B73" s="46"/>
      <c r="C73" s="47"/>
      <c r="D73" s="47"/>
      <c r="E73" s="47"/>
      <c r="F73" s="47"/>
      <c r="G73" s="47"/>
      <c r="H73" s="47"/>
      <c r="I73" s="157"/>
      <c r="J73" s="47"/>
      <c r="K73" s="51"/>
    </row>
    <row r="74" s="1" customFormat="1" ht="6.96" customHeight="1">
      <c r="B74" s="67"/>
      <c r="C74" s="68"/>
      <c r="D74" s="68"/>
      <c r="E74" s="68"/>
      <c r="F74" s="68"/>
      <c r="G74" s="68"/>
      <c r="H74" s="68"/>
      <c r="I74" s="179"/>
      <c r="J74" s="68"/>
      <c r="K74" s="69"/>
    </row>
    <row r="78" s="1" customFormat="1" ht="6.96" customHeight="1">
      <c r="B78" s="70"/>
      <c r="C78" s="71"/>
      <c r="D78" s="71"/>
      <c r="E78" s="71"/>
      <c r="F78" s="71"/>
      <c r="G78" s="71"/>
      <c r="H78" s="71"/>
      <c r="I78" s="182"/>
      <c r="J78" s="71"/>
      <c r="K78" s="71"/>
      <c r="L78" s="72"/>
    </row>
    <row r="79" s="1" customFormat="1" ht="36.96" customHeight="1">
      <c r="B79" s="46"/>
      <c r="C79" s="73" t="s">
        <v>525</v>
      </c>
      <c r="D79" s="74"/>
      <c r="E79" s="74"/>
      <c r="F79" s="74"/>
      <c r="G79" s="74"/>
      <c r="H79" s="74"/>
      <c r="I79" s="204"/>
      <c r="J79" s="74"/>
      <c r="K79" s="74"/>
      <c r="L79" s="72"/>
    </row>
    <row r="80" s="1" customFormat="1" ht="6.96" customHeight="1">
      <c r="B80" s="46"/>
      <c r="C80" s="74"/>
      <c r="D80" s="74"/>
      <c r="E80" s="74"/>
      <c r="F80" s="74"/>
      <c r="G80" s="74"/>
      <c r="H80" s="74"/>
      <c r="I80" s="204"/>
      <c r="J80" s="74"/>
      <c r="K80" s="74"/>
      <c r="L80" s="72"/>
    </row>
    <row r="81" s="1" customFormat="1" ht="14.4" customHeight="1">
      <c r="B81" s="46"/>
      <c r="C81" s="76" t="s">
        <v>18</v>
      </c>
      <c r="D81" s="74"/>
      <c r="E81" s="74"/>
      <c r="F81" s="74"/>
      <c r="G81" s="74"/>
      <c r="H81" s="74"/>
      <c r="I81" s="204"/>
      <c r="J81" s="74"/>
      <c r="K81" s="74"/>
      <c r="L81" s="72"/>
    </row>
    <row r="82" s="1" customFormat="1" ht="16.5" customHeight="1">
      <c r="B82" s="46"/>
      <c r="C82" s="74"/>
      <c r="D82" s="74"/>
      <c r="E82" s="205" t="str">
        <f>E7</f>
        <v>Celkové opravy zastávek na koridorové trati Vraňany - Děčín - státní hranice_ZMĚNA č. 1</v>
      </c>
      <c r="F82" s="76"/>
      <c r="G82" s="76"/>
      <c r="H82" s="76"/>
      <c r="I82" s="204"/>
      <c r="J82" s="74"/>
      <c r="K82" s="74"/>
      <c r="L82" s="72"/>
    </row>
    <row r="83">
      <c r="B83" s="28"/>
      <c r="C83" s="76" t="s">
        <v>506</v>
      </c>
      <c r="D83" s="206"/>
      <c r="E83" s="206"/>
      <c r="F83" s="206"/>
      <c r="G83" s="206"/>
      <c r="H83" s="206"/>
      <c r="I83" s="149"/>
      <c r="J83" s="206"/>
      <c r="K83" s="206"/>
      <c r="L83" s="207"/>
    </row>
    <row r="84" ht="16.5" customHeight="1">
      <c r="B84" s="28"/>
      <c r="C84" s="206"/>
      <c r="D84" s="206"/>
      <c r="E84" s="205" t="s">
        <v>507</v>
      </c>
      <c r="F84" s="206"/>
      <c r="G84" s="206"/>
      <c r="H84" s="206"/>
      <c r="I84" s="149"/>
      <c r="J84" s="206"/>
      <c r="K84" s="206"/>
      <c r="L84" s="207"/>
    </row>
    <row r="85">
      <c r="B85" s="28"/>
      <c r="C85" s="76" t="s">
        <v>508</v>
      </c>
      <c r="D85" s="206"/>
      <c r="E85" s="206"/>
      <c r="F85" s="206"/>
      <c r="G85" s="206"/>
      <c r="H85" s="206"/>
      <c r="I85" s="149"/>
      <c r="J85" s="206"/>
      <c r="K85" s="206"/>
      <c r="L85" s="207"/>
    </row>
    <row r="86" s="1" customFormat="1" ht="16.5" customHeight="1">
      <c r="B86" s="46"/>
      <c r="C86" s="74"/>
      <c r="D86" s="74"/>
      <c r="E86" s="208" t="s">
        <v>509</v>
      </c>
      <c r="F86" s="74"/>
      <c r="G86" s="74"/>
      <c r="H86" s="74"/>
      <c r="I86" s="204"/>
      <c r="J86" s="74"/>
      <c r="K86" s="74"/>
      <c r="L86" s="72"/>
    </row>
    <row r="87" s="1" customFormat="1" ht="14.4" customHeight="1">
      <c r="B87" s="46"/>
      <c r="C87" s="76" t="s">
        <v>510</v>
      </c>
      <c r="D87" s="74"/>
      <c r="E87" s="74"/>
      <c r="F87" s="74"/>
      <c r="G87" s="74"/>
      <c r="H87" s="74"/>
      <c r="I87" s="204"/>
      <c r="J87" s="74"/>
      <c r="K87" s="74"/>
      <c r="L87" s="72"/>
    </row>
    <row r="88" s="1" customFormat="1" ht="17.25" customHeight="1">
      <c r="B88" s="46"/>
      <c r="C88" s="74"/>
      <c r="D88" s="74"/>
      <c r="E88" s="82" t="str">
        <f>E13</f>
        <v>SO 01-03-01 - Zábradlí Cítov</v>
      </c>
      <c r="F88" s="74"/>
      <c r="G88" s="74"/>
      <c r="H88" s="74"/>
      <c r="I88" s="204"/>
      <c r="J88" s="74"/>
      <c r="K88" s="74"/>
      <c r="L88" s="72"/>
    </row>
    <row r="89" s="1" customFormat="1" ht="6.96" customHeight="1">
      <c r="B89" s="46"/>
      <c r="C89" s="74"/>
      <c r="D89" s="74"/>
      <c r="E89" s="74"/>
      <c r="F89" s="74"/>
      <c r="G89" s="74"/>
      <c r="H89" s="74"/>
      <c r="I89" s="204"/>
      <c r="J89" s="74"/>
      <c r="K89" s="74"/>
      <c r="L89" s="72"/>
    </row>
    <row r="90" s="1" customFormat="1" ht="18" customHeight="1">
      <c r="B90" s="46"/>
      <c r="C90" s="76" t="s">
        <v>25</v>
      </c>
      <c r="D90" s="74"/>
      <c r="E90" s="74"/>
      <c r="F90" s="209" t="str">
        <f>F16</f>
        <v xml:space="preserve"> </v>
      </c>
      <c r="G90" s="74"/>
      <c r="H90" s="74"/>
      <c r="I90" s="210" t="s">
        <v>27</v>
      </c>
      <c r="J90" s="85" t="str">
        <f>IF(J16="","",J16)</f>
        <v>19. 9. 2018</v>
      </c>
      <c r="K90" s="74"/>
      <c r="L90" s="72"/>
    </row>
    <row r="91" s="1" customFormat="1" ht="6.96" customHeight="1">
      <c r="B91" s="46"/>
      <c r="C91" s="74"/>
      <c r="D91" s="74"/>
      <c r="E91" s="74"/>
      <c r="F91" s="74"/>
      <c r="G91" s="74"/>
      <c r="H91" s="74"/>
      <c r="I91" s="204"/>
      <c r="J91" s="74"/>
      <c r="K91" s="74"/>
      <c r="L91" s="72"/>
    </row>
    <row r="92" s="1" customFormat="1">
      <c r="B92" s="46"/>
      <c r="C92" s="76" t="s">
        <v>31</v>
      </c>
      <c r="D92" s="74"/>
      <c r="E92" s="74"/>
      <c r="F92" s="209" t="str">
        <f>E19</f>
        <v>SŽDC s.o., OŘ Ústí n.L., ST Ústí n.L.</v>
      </c>
      <c r="G92" s="74"/>
      <c r="H92" s="74"/>
      <c r="I92" s="210" t="s">
        <v>39</v>
      </c>
      <c r="J92" s="209" t="str">
        <f>E25</f>
        <v xml:space="preserve"> </v>
      </c>
      <c r="K92" s="74"/>
      <c r="L92" s="72"/>
    </row>
    <row r="93" s="1" customFormat="1" ht="14.4" customHeight="1">
      <c r="B93" s="46"/>
      <c r="C93" s="76" t="s">
        <v>37</v>
      </c>
      <c r="D93" s="74"/>
      <c r="E93" s="74"/>
      <c r="F93" s="209" t="str">
        <f>IF(E22="","",E22)</f>
        <v/>
      </c>
      <c r="G93" s="74"/>
      <c r="H93" s="74"/>
      <c r="I93" s="204"/>
      <c r="J93" s="74"/>
      <c r="K93" s="74"/>
      <c r="L93" s="72"/>
    </row>
    <row r="94" s="1" customFormat="1" ht="10.32" customHeight="1">
      <c r="B94" s="46"/>
      <c r="C94" s="74"/>
      <c r="D94" s="74"/>
      <c r="E94" s="74"/>
      <c r="F94" s="74"/>
      <c r="G94" s="74"/>
      <c r="H94" s="74"/>
      <c r="I94" s="204"/>
      <c r="J94" s="74"/>
      <c r="K94" s="74"/>
      <c r="L94" s="72"/>
    </row>
    <row r="95" s="10" customFormat="1" ht="29.28" customHeight="1">
      <c r="B95" s="211"/>
      <c r="C95" s="212" t="s">
        <v>526</v>
      </c>
      <c r="D95" s="213" t="s">
        <v>62</v>
      </c>
      <c r="E95" s="213" t="s">
        <v>58</v>
      </c>
      <c r="F95" s="213" t="s">
        <v>527</v>
      </c>
      <c r="G95" s="213" t="s">
        <v>528</v>
      </c>
      <c r="H95" s="213" t="s">
        <v>529</v>
      </c>
      <c r="I95" s="214" t="s">
        <v>530</v>
      </c>
      <c r="J95" s="213" t="s">
        <v>514</v>
      </c>
      <c r="K95" s="215" t="s">
        <v>531</v>
      </c>
      <c r="L95" s="216"/>
      <c r="M95" s="102" t="s">
        <v>532</v>
      </c>
      <c r="N95" s="103" t="s">
        <v>47</v>
      </c>
      <c r="O95" s="103" t="s">
        <v>533</v>
      </c>
      <c r="P95" s="103" t="s">
        <v>534</v>
      </c>
      <c r="Q95" s="103" t="s">
        <v>535</v>
      </c>
      <c r="R95" s="103" t="s">
        <v>536</v>
      </c>
      <c r="S95" s="103" t="s">
        <v>537</v>
      </c>
      <c r="T95" s="104" t="s">
        <v>538</v>
      </c>
    </row>
    <row r="96" s="1" customFormat="1" ht="29.28" customHeight="1">
      <c r="B96" s="46"/>
      <c r="C96" s="108" t="s">
        <v>515</v>
      </c>
      <c r="D96" s="74"/>
      <c r="E96" s="74"/>
      <c r="F96" s="74"/>
      <c r="G96" s="74"/>
      <c r="H96" s="74"/>
      <c r="I96" s="204"/>
      <c r="J96" s="217">
        <f>BK96</f>
        <v>0</v>
      </c>
      <c r="K96" s="74"/>
      <c r="L96" s="72"/>
      <c r="M96" s="105"/>
      <c r="N96" s="106"/>
      <c r="O96" s="106"/>
      <c r="P96" s="218">
        <f>P97+P123</f>
        <v>0</v>
      </c>
      <c r="Q96" s="106"/>
      <c r="R96" s="218">
        <f>R97+R123</f>
        <v>0.28166000000000002</v>
      </c>
      <c r="S96" s="106"/>
      <c r="T96" s="219">
        <f>T97+T123</f>
        <v>0.043999999999999997</v>
      </c>
      <c r="AT96" s="24" t="s">
        <v>76</v>
      </c>
      <c r="AU96" s="24" t="s">
        <v>516</v>
      </c>
      <c r="BK96" s="220">
        <f>BK97+BK123</f>
        <v>0</v>
      </c>
    </row>
    <row r="97" s="11" customFormat="1" ht="37.44" customHeight="1">
      <c r="B97" s="221"/>
      <c r="C97" s="222"/>
      <c r="D97" s="223" t="s">
        <v>76</v>
      </c>
      <c r="E97" s="224" t="s">
        <v>539</v>
      </c>
      <c r="F97" s="224" t="s">
        <v>540</v>
      </c>
      <c r="G97" s="222"/>
      <c r="H97" s="222"/>
      <c r="I97" s="225"/>
      <c r="J97" s="226">
        <f>BK97</f>
        <v>0</v>
      </c>
      <c r="K97" s="222"/>
      <c r="L97" s="227"/>
      <c r="M97" s="228"/>
      <c r="N97" s="229"/>
      <c r="O97" s="229"/>
      <c r="P97" s="230">
        <f>P98+P103+P106+P111+P120</f>
        <v>0</v>
      </c>
      <c r="Q97" s="229"/>
      <c r="R97" s="230">
        <f>R98+R103+R106+R111+R120</f>
        <v>0.28166000000000002</v>
      </c>
      <c r="S97" s="229"/>
      <c r="T97" s="231">
        <f>T98+T103+T106+T111+T120</f>
        <v>0.043999999999999997</v>
      </c>
      <c r="AR97" s="232" t="s">
        <v>24</v>
      </c>
      <c r="AT97" s="233" t="s">
        <v>76</v>
      </c>
      <c r="AU97" s="233" t="s">
        <v>77</v>
      </c>
      <c r="AY97" s="232" t="s">
        <v>541</v>
      </c>
      <c r="BK97" s="234">
        <f>BK98+BK103+BK106+BK111+BK120</f>
        <v>0</v>
      </c>
    </row>
    <row r="98" s="11" customFormat="1" ht="19.92" customHeight="1">
      <c r="B98" s="221"/>
      <c r="C98" s="222"/>
      <c r="D98" s="223" t="s">
        <v>76</v>
      </c>
      <c r="E98" s="235" t="s">
        <v>542</v>
      </c>
      <c r="F98" s="235" t="s">
        <v>543</v>
      </c>
      <c r="G98" s="222"/>
      <c r="H98" s="222"/>
      <c r="I98" s="225"/>
      <c r="J98" s="236">
        <f>BK98</f>
        <v>0</v>
      </c>
      <c r="K98" s="222"/>
      <c r="L98" s="227"/>
      <c r="M98" s="228"/>
      <c r="N98" s="229"/>
      <c r="O98" s="229"/>
      <c r="P98" s="230">
        <f>SUM(P99:P102)</f>
        <v>0</v>
      </c>
      <c r="Q98" s="229"/>
      <c r="R98" s="230">
        <f>SUM(R99:R102)</f>
        <v>0.084080000000000002</v>
      </c>
      <c r="S98" s="229"/>
      <c r="T98" s="231">
        <f>SUM(T99:T102)</f>
        <v>0</v>
      </c>
      <c r="AR98" s="232" t="s">
        <v>24</v>
      </c>
      <c r="AT98" s="233" t="s">
        <v>76</v>
      </c>
      <c r="AU98" s="233" t="s">
        <v>24</v>
      </c>
      <c r="AY98" s="232" t="s">
        <v>541</v>
      </c>
      <c r="BK98" s="234">
        <f>SUM(BK99:BK102)</f>
        <v>0</v>
      </c>
    </row>
    <row r="99" s="1" customFormat="1" ht="25.5" customHeight="1">
      <c r="B99" s="46"/>
      <c r="C99" s="237" t="s">
        <v>24</v>
      </c>
      <c r="D99" s="237" t="s">
        <v>544</v>
      </c>
      <c r="E99" s="238" t="s">
        <v>545</v>
      </c>
      <c r="F99" s="239" t="s">
        <v>546</v>
      </c>
      <c r="G99" s="240" t="s">
        <v>547</v>
      </c>
      <c r="H99" s="241">
        <v>2</v>
      </c>
      <c r="I99" s="242"/>
      <c r="J99" s="243">
        <f>ROUND(I99*H99,2)</f>
        <v>0</v>
      </c>
      <c r="K99" s="239" t="s">
        <v>548</v>
      </c>
      <c r="L99" s="72"/>
      <c r="M99" s="244" t="s">
        <v>22</v>
      </c>
      <c r="N99" s="245" t="s">
        <v>48</v>
      </c>
      <c r="O99" s="47"/>
      <c r="P99" s="246">
        <f>O99*H99</f>
        <v>0</v>
      </c>
      <c r="Q99" s="246">
        <v>0.02102</v>
      </c>
      <c r="R99" s="246">
        <f>Q99*H99</f>
        <v>0.042040000000000001</v>
      </c>
      <c r="S99" s="246">
        <v>0</v>
      </c>
      <c r="T99" s="247">
        <f>S99*H99</f>
        <v>0</v>
      </c>
      <c r="AR99" s="24" t="s">
        <v>542</v>
      </c>
      <c r="AT99" s="24" t="s">
        <v>544</v>
      </c>
      <c r="AU99" s="24" t="s">
        <v>85</v>
      </c>
      <c r="AY99" s="24" t="s">
        <v>541</v>
      </c>
      <c r="BE99" s="248">
        <f>IF(N99="základní",J99,0)</f>
        <v>0</v>
      </c>
      <c r="BF99" s="248">
        <f>IF(N99="snížená",J99,0)</f>
        <v>0</v>
      </c>
      <c r="BG99" s="248">
        <f>IF(N99="zákl. přenesená",J99,0)</f>
        <v>0</v>
      </c>
      <c r="BH99" s="248">
        <f>IF(N99="sníž. přenesená",J99,0)</f>
        <v>0</v>
      </c>
      <c r="BI99" s="248">
        <f>IF(N99="nulová",J99,0)</f>
        <v>0</v>
      </c>
      <c r="BJ99" s="24" t="s">
        <v>24</v>
      </c>
      <c r="BK99" s="248">
        <f>ROUND(I99*H99,2)</f>
        <v>0</v>
      </c>
      <c r="BL99" s="24" t="s">
        <v>542</v>
      </c>
      <c r="BM99" s="24" t="s">
        <v>85</v>
      </c>
    </row>
    <row r="100" s="12" customFormat="1">
      <c r="B100" s="249"/>
      <c r="C100" s="250"/>
      <c r="D100" s="251" t="s">
        <v>549</v>
      </c>
      <c r="E100" s="252" t="s">
        <v>22</v>
      </c>
      <c r="F100" s="253" t="s">
        <v>85</v>
      </c>
      <c r="G100" s="250"/>
      <c r="H100" s="254">
        <v>2</v>
      </c>
      <c r="I100" s="255"/>
      <c r="J100" s="250"/>
      <c r="K100" s="250"/>
      <c r="L100" s="256"/>
      <c r="M100" s="257"/>
      <c r="N100" s="258"/>
      <c r="O100" s="258"/>
      <c r="P100" s="258"/>
      <c r="Q100" s="258"/>
      <c r="R100" s="258"/>
      <c r="S100" s="258"/>
      <c r="T100" s="259"/>
      <c r="AT100" s="260" t="s">
        <v>549</v>
      </c>
      <c r="AU100" s="260" t="s">
        <v>85</v>
      </c>
      <c r="AV100" s="12" t="s">
        <v>85</v>
      </c>
      <c r="AW100" s="12" t="s">
        <v>41</v>
      </c>
      <c r="AX100" s="12" t="s">
        <v>24</v>
      </c>
      <c r="AY100" s="260" t="s">
        <v>541</v>
      </c>
    </row>
    <row r="101" s="1" customFormat="1" ht="25.5" customHeight="1">
      <c r="B101" s="46"/>
      <c r="C101" s="237" t="s">
        <v>85</v>
      </c>
      <c r="D101" s="237" t="s">
        <v>544</v>
      </c>
      <c r="E101" s="238" t="s">
        <v>550</v>
      </c>
      <c r="F101" s="239" t="s">
        <v>551</v>
      </c>
      <c r="G101" s="240" t="s">
        <v>547</v>
      </c>
      <c r="H101" s="241">
        <v>2</v>
      </c>
      <c r="I101" s="242"/>
      <c r="J101" s="243">
        <f>ROUND(I101*H101,2)</f>
        <v>0</v>
      </c>
      <c r="K101" s="239" t="s">
        <v>548</v>
      </c>
      <c r="L101" s="72"/>
      <c r="M101" s="244" t="s">
        <v>22</v>
      </c>
      <c r="N101" s="245" t="s">
        <v>48</v>
      </c>
      <c r="O101" s="47"/>
      <c r="P101" s="246">
        <f>O101*H101</f>
        <v>0</v>
      </c>
      <c r="Q101" s="246">
        <v>0.02102</v>
      </c>
      <c r="R101" s="246">
        <f>Q101*H101</f>
        <v>0.042040000000000001</v>
      </c>
      <c r="S101" s="246">
        <v>0</v>
      </c>
      <c r="T101" s="247">
        <f>S101*H101</f>
        <v>0</v>
      </c>
      <c r="AR101" s="24" t="s">
        <v>542</v>
      </c>
      <c r="AT101" s="24" t="s">
        <v>544</v>
      </c>
      <c r="AU101" s="24" t="s">
        <v>85</v>
      </c>
      <c r="AY101" s="24" t="s">
        <v>541</v>
      </c>
      <c r="BE101" s="248">
        <f>IF(N101="základní",J101,0)</f>
        <v>0</v>
      </c>
      <c r="BF101" s="248">
        <f>IF(N101="snížená",J101,0)</f>
        <v>0</v>
      </c>
      <c r="BG101" s="248">
        <f>IF(N101="zákl. přenesená",J101,0)</f>
        <v>0</v>
      </c>
      <c r="BH101" s="248">
        <f>IF(N101="sníž. přenesená",J101,0)</f>
        <v>0</v>
      </c>
      <c r="BI101" s="248">
        <f>IF(N101="nulová",J101,0)</f>
        <v>0</v>
      </c>
      <c r="BJ101" s="24" t="s">
        <v>24</v>
      </c>
      <c r="BK101" s="248">
        <f>ROUND(I101*H101,2)</f>
        <v>0</v>
      </c>
      <c r="BL101" s="24" t="s">
        <v>542</v>
      </c>
      <c r="BM101" s="24" t="s">
        <v>542</v>
      </c>
    </row>
    <row r="102" s="12" customFormat="1">
      <c r="B102" s="249"/>
      <c r="C102" s="250"/>
      <c r="D102" s="251" t="s">
        <v>549</v>
      </c>
      <c r="E102" s="252" t="s">
        <v>22</v>
      </c>
      <c r="F102" s="253" t="s">
        <v>85</v>
      </c>
      <c r="G102" s="250"/>
      <c r="H102" s="254">
        <v>2</v>
      </c>
      <c r="I102" s="255"/>
      <c r="J102" s="250"/>
      <c r="K102" s="250"/>
      <c r="L102" s="256"/>
      <c r="M102" s="257"/>
      <c r="N102" s="258"/>
      <c r="O102" s="258"/>
      <c r="P102" s="258"/>
      <c r="Q102" s="258"/>
      <c r="R102" s="258"/>
      <c r="S102" s="258"/>
      <c r="T102" s="259"/>
      <c r="AT102" s="260" t="s">
        <v>549</v>
      </c>
      <c r="AU102" s="260" t="s">
        <v>85</v>
      </c>
      <c r="AV102" s="12" t="s">
        <v>85</v>
      </c>
      <c r="AW102" s="12" t="s">
        <v>41</v>
      </c>
      <c r="AX102" s="12" t="s">
        <v>24</v>
      </c>
      <c r="AY102" s="260" t="s">
        <v>541</v>
      </c>
    </row>
    <row r="103" s="11" customFormat="1" ht="29.88" customHeight="1">
      <c r="B103" s="221"/>
      <c r="C103" s="222"/>
      <c r="D103" s="223" t="s">
        <v>76</v>
      </c>
      <c r="E103" s="235" t="s">
        <v>552</v>
      </c>
      <c r="F103" s="235" t="s">
        <v>553</v>
      </c>
      <c r="G103" s="222"/>
      <c r="H103" s="222"/>
      <c r="I103" s="225"/>
      <c r="J103" s="236">
        <f>BK103</f>
        <v>0</v>
      </c>
      <c r="K103" s="222"/>
      <c r="L103" s="227"/>
      <c r="M103" s="228"/>
      <c r="N103" s="229"/>
      <c r="O103" s="229"/>
      <c r="P103" s="230">
        <f>SUM(P104:P105)</f>
        <v>0</v>
      </c>
      <c r="Q103" s="229"/>
      <c r="R103" s="230">
        <f>SUM(R104:R105)</f>
        <v>0.19758000000000001</v>
      </c>
      <c r="S103" s="229"/>
      <c r="T103" s="231">
        <f>SUM(T104:T105)</f>
        <v>0</v>
      </c>
      <c r="AR103" s="232" t="s">
        <v>24</v>
      </c>
      <c r="AT103" s="233" t="s">
        <v>76</v>
      </c>
      <c r="AU103" s="233" t="s">
        <v>24</v>
      </c>
      <c r="AY103" s="232" t="s">
        <v>541</v>
      </c>
      <c r="BK103" s="234">
        <f>SUM(BK104:BK105)</f>
        <v>0</v>
      </c>
    </row>
    <row r="104" s="1" customFormat="1" ht="25.5" customHeight="1">
      <c r="B104" s="46"/>
      <c r="C104" s="237" t="s">
        <v>93</v>
      </c>
      <c r="D104" s="237" t="s">
        <v>544</v>
      </c>
      <c r="E104" s="238" t="s">
        <v>554</v>
      </c>
      <c r="F104" s="239" t="s">
        <v>555</v>
      </c>
      <c r="G104" s="240" t="s">
        <v>547</v>
      </c>
      <c r="H104" s="241">
        <v>178</v>
      </c>
      <c r="I104" s="242"/>
      <c r="J104" s="243">
        <f>ROUND(I104*H104,2)</f>
        <v>0</v>
      </c>
      <c r="K104" s="239" t="s">
        <v>548</v>
      </c>
      <c r="L104" s="72"/>
      <c r="M104" s="244" t="s">
        <v>22</v>
      </c>
      <c r="N104" s="245" t="s">
        <v>48</v>
      </c>
      <c r="O104" s="47"/>
      <c r="P104" s="246">
        <f>O104*H104</f>
        <v>0</v>
      </c>
      <c r="Q104" s="246">
        <v>0.0011100000000000001</v>
      </c>
      <c r="R104" s="246">
        <f>Q104*H104</f>
        <v>0.19758000000000001</v>
      </c>
      <c r="S104" s="246">
        <v>0</v>
      </c>
      <c r="T104" s="247">
        <f>S104*H104</f>
        <v>0</v>
      </c>
      <c r="AR104" s="24" t="s">
        <v>542</v>
      </c>
      <c r="AT104" s="24" t="s">
        <v>544</v>
      </c>
      <c r="AU104" s="24" t="s">
        <v>85</v>
      </c>
      <c r="AY104" s="24" t="s">
        <v>541</v>
      </c>
      <c r="BE104" s="248">
        <f>IF(N104="základní",J104,0)</f>
        <v>0</v>
      </c>
      <c r="BF104" s="248">
        <f>IF(N104="snížená",J104,0)</f>
        <v>0</v>
      </c>
      <c r="BG104" s="248">
        <f>IF(N104="zákl. přenesená",J104,0)</f>
        <v>0</v>
      </c>
      <c r="BH104" s="248">
        <f>IF(N104="sníž. přenesená",J104,0)</f>
        <v>0</v>
      </c>
      <c r="BI104" s="248">
        <f>IF(N104="nulová",J104,0)</f>
        <v>0</v>
      </c>
      <c r="BJ104" s="24" t="s">
        <v>24</v>
      </c>
      <c r="BK104" s="248">
        <f>ROUND(I104*H104,2)</f>
        <v>0</v>
      </c>
      <c r="BL104" s="24" t="s">
        <v>542</v>
      </c>
      <c r="BM104" s="24" t="s">
        <v>552</v>
      </c>
    </row>
    <row r="105" s="12" customFormat="1">
      <c r="B105" s="249"/>
      <c r="C105" s="250"/>
      <c r="D105" s="251" t="s">
        <v>549</v>
      </c>
      <c r="E105" s="252" t="s">
        <v>22</v>
      </c>
      <c r="F105" s="253" t="s">
        <v>556</v>
      </c>
      <c r="G105" s="250"/>
      <c r="H105" s="254">
        <v>178</v>
      </c>
      <c r="I105" s="255"/>
      <c r="J105" s="250"/>
      <c r="K105" s="250"/>
      <c r="L105" s="256"/>
      <c r="M105" s="257"/>
      <c r="N105" s="258"/>
      <c r="O105" s="258"/>
      <c r="P105" s="258"/>
      <c r="Q105" s="258"/>
      <c r="R105" s="258"/>
      <c r="S105" s="258"/>
      <c r="T105" s="259"/>
      <c r="AT105" s="260" t="s">
        <v>549</v>
      </c>
      <c r="AU105" s="260" t="s">
        <v>85</v>
      </c>
      <c r="AV105" s="12" t="s">
        <v>85</v>
      </c>
      <c r="AW105" s="12" t="s">
        <v>41</v>
      </c>
      <c r="AX105" s="12" t="s">
        <v>24</v>
      </c>
      <c r="AY105" s="260" t="s">
        <v>541</v>
      </c>
    </row>
    <row r="106" s="11" customFormat="1" ht="29.88" customHeight="1">
      <c r="B106" s="221"/>
      <c r="C106" s="222"/>
      <c r="D106" s="223" t="s">
        <v>76</v>
      </c>
      <c r="E106" s="235" t="s">
        <v>557</v>
      </c>
      <c r="F106" s="235" t="s">
        <v>558</v>
      </c>
      <c r="G106" s="222"/>
      <c r="H106" s="222"/>
      <c r="I106" s="225"/>
      <c r="J106" s="236">
        <f>BK106</f>
        <v>0</v>
      </c>
      <c r="K106" s="222"/>
      <c r="L106" s="227"/>
      <c r="M106" s="228"/>
      <c r="N106" s="229"/>
      <c r="O106" s="229"/>
      <c r="P106" s="230">
        <f>SUM(P107:P110)</f>
        <v>0</v>
      </c>
      <c r="Q106" s="229"/>
      <c r="R106" s="230">
        <f>SUM(R107:R110)</f>
        <v>0</v>
      </c>
      <c r="S106" s="229"/>
      <c r="T106" s="231">
        <f>SUM(T107:T110)</f>
        <v>0.043999999999999997</v>
      </c>
      <c r="AR106" s="232" t="s">
        <v>24</v>
      </c>
      <c r="AT106" s="233" t="s">
        <v>76</v>
      </c>
      <c r="AU106" s="233" t="s">
        <v>24</v>
      </c>
      <c r="AY106" s="232" t="s">
        <v>541</v>
      </c>
      <c r="BK106" s="234">
        <f>SUM(BK107:BK110)</f>
        <v>0</v>
      </c>
    </row>
    <row r="107" s="1" customFormat="1" ht="16.5" customHeight="1">
      <c r="B107" s="46"/>
      <c r="C107" s="237" t="s">
        <v>542</v>
      </c>
      <c r="D107" s="237" t="s">
        <v>544</v>
      </c>
      <c r="E107" s="238" t="s">
        <v>559</v>
      </c>
      <c r="F107" s="239" t="s">
        <v>560</v>
      </c>
      <c r="G107" s="240" t="s">
        <v>547</v>
      </c>
      <c r="H107" s="241">
        <v>2</v>
      </c>
      <c r="I107" s="242"/>
      <c r="J107" s="243">
        <f>ROUND(I107*H107,2)</f>
        <v>0</v>
      </c>
      <c r="K107" s="239" t="s">
        <v>548</v>
      </c>
      <c r="L107" s="72"/>
      <c r="M107" s="244" t="s">
        <v>22</v>
      </c>
      <c r="N107" s="245" t="s">
        <v>48</v>
      </c>
      <c r="O107" s="47"/>
      <c r="P107" s="246">
        <f>O107*H107</f>
        <v>0</v>
      </c>
      <c r="Q107" s="246">
        <v>0</v>
      </c>
      <c r="R107" s="246">
        <f>Q107*H107</f>
        <v>0</v>
      </c>
      <c r="S107" s="246">
        <v>0.021999999999999999</v>
      </c>
      <c r="T107" s="247">
        <f>S107*H107</f>
        <v>0.043999999999999997</v>
      </c>
      <c r="AR107" s="24" t="s">
        <v>542</v>
      </c>
      <c r="AT107" s="24" t="s">
        <v>544</v>
      </c>
      <c r="AU107" s="24" t="s">
        <v>85</v>
      </c>
      <c r="AY107" s="24" t="s">
        <v>541</v>
      </c>
      <c r="BE107" s="248">
        <f>IF(N107="základní",J107,0)</f>
        <v>0</v>
      </c>
      <c r="BF107" s="248">
        <f>IF(N107="snížená",J107,0)</f>
        <v>0</v>
      </c>
      <c r="BG107" s="248">
        <f>IF(N107="zákl. přenesená",J107,0)</f>
        <v>0</v>
      </c>
      <c r="BH107" s="248">
        <f>IF(N107="sníž. přenesená",J107,0)</f>
        <v>0</v>
      </c>
      <c r="BI107" s="248">
        <f>IF(N107="nulová",J107,0)</f>
        <v>0</v>
      </c>
      <c r="BJ107" s="24" t="s">
        <v>24</v>
      </c>
      <c r="BK107" s="248">
        <f>ROUND(I107*H107,2)</f>
        <v>0</v>
      </c>
      <c r="BL107" s="24" t="s">
        <v>542</v>
      </c>
      <c r="BM107" s="24" t="s">
        <v>561</v>
      </c>
    </row>
    <row r="108" s="12" customFormat="1">
      <c r="B108" s="249"/>
      <c r="C108" s="250"/>
      <c r="D108" s="251" t="s">
        <v>549</v>
      </c>
      <c r="E108" s="252" t="s">
        <v>22</v>
      </c>
      <c r="F108" s="253" t="s">
        <v>85</v>
      </c>
      <c r="G108" s="250"/>
      <c r="H108" s="254">
        <v>2</v>
      </c>
      <c r="I108" s="255"/>
      <c r="J108" s="250"/>
      <c r="K108" s="250"/>
      <c r="L108" s="256"/>
      <c r="M108" s="257"/>
      <c r="N108" s="258"/>
      <c r="O108" s="258"/>
      <c r="P108" s="258"/>
      <c r="Q108" s="258"/>
      <c r="R108" s="258"/>
      <c r="S108" s="258"/>
      <c r="T108" s="259"/>
      <c r="AT108" s="260" t="s">
        <v>549</v>
      </c>
      <c r="AU108" s="260" t="s">
        <v>85</v>
      </c>
      <c r="AV108" s="12" t="s">
        <v>85</v>
      </c>
      <c r="AW108" s="12" t="s">
        <v>41</v>
      </c>
      <c r="AX108" s="12" t="s">
        <v>24</v>
      </c>
      <c r="AY108" s="260" t="s">
        <v>541</v>
      </c>
    </row>
    <row r="109" s="1" customFormat="1" ht="25.5" customHeight="1">
      <c r="B109" s="46"/>
      <c r="C109" s="237" t="s">
        <v>562</v>
      </c>
      <c r="D109" s="237" t="s">
        <v>544</v>
      </c>
      <c r="E109" s="238" t="s">
        <v>563</v>
      </c>
      <c r="F109" s="239" t="s">
        <v>564</v>
      </c>
      <c r="G109" s="240" t="s">
        <v>547</v>
      </c>
      <c r="H109" s="241">
        <v>2</v>
      </c>
      <c r="I109" s="242"/>
      <c r="J109" s="243">
        <f>ROUND(I109*H109,2)</f>
        <v>0</v>
      </c>
      <c r="K109" s="239" t="s">
        <v>548</v>
      </c>
      <c r="L109" s="72"/>
      <c r="M109" s="244" t="s">
        <v>22</v>
      </c>
      <c r="N109" s="245" t="s">
        <v>48</v>
      </c>
      <c r="O109" s="47"/>
      <c r="P109" s="246">
        <f>O109*H109</f>
        <v>0</v>
      </c>
      <c r="Q109" s="246">
        <v>0</v>
      </c>
      <c r="R109" s="246">
        <f>Q109*H109</f>
        <v>0</v>
      </c>
      <c r="S109" s="246">
        <v>0</v>
      </c>
      <c r="T109" s="247">
        <f>S109*H109</f>
        <v>0</v>
      </c>
      <c r="AR109" s="24" t="s">
        <v>542</v>
      </c>
      <c r="AT109" s="24" t="s">
        <v>544</v>
      </c>
      <c r="AU109" s="24" t="s">
        <v>85</v>
      </c>
      <c r="AY109" s="24" t="s">
        <v>541</v>
      </c>
      <c r="BE109" s="248">
        <f>IF(N109="základní",J109,0)</f>
        <v>0</v>
      </c>
      <c r="BF109" s="248">
        <f>IF(N109="snížená",J109,0)</f>
        <v>0</v>
      </c>
      <c r="BG109" s="248">
        <f>IF(N109="zákl. přenesená",J109,0)</f>
        <v>0</v>
      </c>
      <c r="BH109" s="248">
        <f>IF(N109="sníž. přenesená",J109,0)</f>
        <v>0</v>
      </c>
      <c r="BI109" s="248">
        <f>IF(N109="nulová",J109,0)</f>
        <v>0</v>
      </c>
      <c r="BJ109" s="24" t="s">
        <v>24</v>
      </c>
      <c r="BK109" s="248">
        <f>ROUND(I109*H109,2)</f>
        <v>0</v>
      </c>
      <c r="BL109" s="24" t="s">
        <v>542</v>
      </c>
      <c r="BM109" s="24" t="s">
        <v>29</v>
      </c>
    </row>
    <row r="110" s="12" customFormat="1">
      <c r="B110" s="249"/>
      <c r="C110" s="250"/>
      <c r="D110" s="251" t="s">
        <v>549</v>
      </c>
      <c r="E110" s="252" t="s">
        <v>22</v>
      </c>
      <c r="F110" s="253" t="s">
        <v>85</v>
      </c>
      <c r="G110" s="250"/>
      <c r="H110" s="254">
        <v>2</v>
      </c>
      <c r="I110" s="255"/>
      <c r="J110" s="250"/>
      <c r="K110" s="250"/>
      <c r="L110" s="256"/>
      <c r="M110" s="257"/>
      <c r="N110" s="258"/>
      <c r="O110" s="258"/>
      <c r="P110" s="258"/>
      <c r="Q110" s="258"/>
      <c r="R110" s="258"/>
      <c r="S110" s="258"/>
      <c r="T110" s="259"/>
      <c r="AT110" s="260" t="s">
        <v>549</v>
      </c>
      <c r="AU110" s="260" t="s">
        <v>85</v>
      </c>
      <c r="AV110" s="12" t="s">
        <v>85</v>
      </c>
      <c r="AW110" s="12" t="s">
        <v>41</v>
      </c>
      <c r="AX110" s="12" t="s">
        <v>24</v>
      </c>
      <c r="AY110" s="260" t="s">
        <v>541</v>
      </c>
    </row>
    <row r="111" s="11" customFormat="1" ht="29.88" customHeight="1">
      <c r="B111" s="221"/>
      <c r="C111" s="222"/>
      <c r="D111" s="223" t="s">
        <v>76</v>
      </c>
      <c r="E111" s="235" t="s">
        <v>565</v>
      </c>
      <c r="F111" s="235" t="s">
        <v>566</v>
      </c>
      <c r="G111" s="222"/>
      <c r="H111" s="222"/>
      <c r="I111" s="225"/>
      <c r="J111" s="236">
        <f>BK111</f>
        <v>0</v>
      </c>
      <c r="K111" s="222"/>
      <c r="L111" s="227"/>
      <c r="M111" s="228"/>
      <c r="N111" s="229"/>
      <c r="O111" s="229"/>
      <c r="P111" s="230">
        <f>SUM(P112:P119)</f>
        <v>0</v>
      </c>
      <c r="Q111" s="229"/>
      <c r="R111" s="230">
        <f>SUM(R112:R119)</f>
        <v>0</v>
      </c>
      <c r="S111" s="229"/>
      <c r="T111" s="231">
        <f>SUM(T112:T119)</f>
        <v>0</v>
      </c>
      <c r="AR111" s="232" t="s">
        <v>24</v>
      </c>
      <c r="AT111" s="233" t="s">
        <v>76</v>
      </c>
      <c r="AU111" s="233" t="s">
        <v>24</v>
      </c>
      <c r="AY111" s="232" t="s">
        <v>541</v>
      </c>
      <c r="BK111" s="234">
        <f>SUM(BK112:BK119)</f>
        <v>0</v>
      </c>
    </row>
    <row r="112" s="1" customFormat="1" ht="25.5" customHeight="1">
      <c r="B112" s="46"/>
      <c r="C112" s="237" t="s">
        <v>552</v>
      </c>
      <c r="D112" s="237" t="s">
        <v>544</v>
      </c>
      <c r="E112" s="238" t="s">
        <v>567</v>
      </c>
      <c r="F112" s="239" t="s">
        <v>568</v>
      </c>
      <c r="G112" s="240" t="s">
        <v>569</v>
      </c>
      <c r="H112" s="241">
        <v>0.10000000000000001</v>
      </c>
      <c r="I112" s="242"/>
      <c r="J112" s="243">
        <f>ROUND(I112*H112,2)</f>
        <v>0</v>
      </c>
      <c r="K112" s="239" t="s">
        <v>548</v>
      </c>
      <c r="L112" s="72"/>
      <c r="M112" s="244" t="s">
        <v>22</v>
      </c>
      <c r="N112" s="245" t="s">
        <v>48</v>
      </c>
      <c r="O112" s="47"/>
      <c r="P112" s="246">
        <f>O112*H112</f>
        <v>0</v>
      </c>
      <c r="Q112" s="246">
        <v>0</v>
      </c>
      <c r="R112" s="246">
        <f>Q112*H112</f>
        <v>0</v>
      </c>
      <c r="S112" s="246">
        <v>0</v>
      </c>
      <c r="T112" s="247">
        <f>S112*H112</f>
        <v>0</v>
      </c>
      <c r="AR112" s="24" t="s">
        <v>542</v>
      </c>
      <c r="AT112" s="24" t="s">
        <v>544</v>
      </c>
      <c r="AU112" s="24" t="s">
        <v>85</v>
      </c>
      <c r="AY112" s="24" t="s">
        <v>541</v>
      </c>
      <c r="BE112" s="248">
        <f>IF(N112="základní",J112,0)</f>
        <v>0</v>
      </c>
      <c r="BF112" s="248">
        <f>IF(N112="snížená",J112,0)</f>
        <v>0</v>
      </c>
      <c r="BG112" s="248">
        <f>IF(N112="zákl. přenesená",J112,0)</f>
        <v>0</v>
      </c>
      <c r="BH112" s="248">
        <f>IF(N112="sníž. přenesená",J112,0)</f>
        <v>0</v>
      </c>
      <c r="BI112" s="248">
        <f>IF(N112="nulová",J112,0)</f>
        <v>0</v>
      </c>
      <c r="BJ112" s="24" t="s">
        <v>24</v>
      </c>
      <c r="BK112" s="248">
        <f>ROUND(I112*H112,2)</f>
        <v>0</v>
      </c>
      <c r="BL112" s="24" t="s">
        <v>542</v>
      </c>
      <c r="BM112" s="24" t="s">
        <v>570</v>
      </c>
    </row>
    <row r="113" s="12" customFormat="1">
      <c r="B113" s="249"/>
      <c r="C113" s="250"/>
      <c r="D113" s="251" t="s">
        <v>549</v>
      </c>
      <c r="E113" s="252" t="s">
        <v>22</v>
      </c>
      <c r="F113" s="253" t="s">
        <v>20</v>
      </c>
      <c r="G113" s="250"/>
      <c r="H113" s="254">
        <v>0.10000000000000001</v>
      </c>
      <c r="I113" s="255"/>
      <c r="J113" s="250"/>
      <c r="K113" s="250"/>
      <c r="L113" s="256"/>
      <c r="M113" s="257"/>
      <c r="N113" s="258"/>
      <c r="O113" s="258"/>
      <c r="P113" s="258"/>
      <c r="Q113" s="258"/>
      <c r="R113" s="258"/>
      <c r="S113" s="258"/>
      <c r="T113" s="259"/>
      <c r="AT113" s="260" t="s">
        <v>549</v>
      </c>
      <c r="AU113" s="260" t="s">
        <v>85</v>
      </c>
      <c r="AV113" s="12" t="s">
        <v>85</v>
      </c>
      <c r="AW113" s="12" t="s">
        <v>41</v>
      </c>
      <c r="AX113" s="12" t="s">
        <v>24</v>
      </c>
      <c r="AY113" s="260" t="s">
        <v>541</v>
      </c>
    </row>
    <row r="114" s="1" customFormat="1" ht="25.5" customHeight="1">
      <c r="B114" s="46"/>
      <c r="C114" s="237" t="s">
        <v>571</v>
      </c>
      <c r="D114" s="237" t="s">
        <v>544</v>
      </c>
      <c r="E114" s="238" t="s">
        <v>572</v>
      </c>
      <c r="F114" s="239" t="s">
        <v>573</v>
      </c>
      <c r="G114" s="240" t="s">
        <v>569</v>
      </c>
      <c r="H114" s="241">
        <v>0.10000000000000001</v>
      </c>
      <c r="I114" s="242"/>
      <c r="J114" s="243">
        <f>ROUND(I114*H114,2)</f>
        <v>0</v>
      </c>
      <c r="K114" s="239" t="s">
        <v>548</v>
      </c>
      <c r="L114" s="72"/>
      <c r="M114" s="244" t="s">
        <v>22</v>
      </c>
      <c r="N114" s="245" t="s">
        <v>48</v>
      </c>
      <c r="O114" s="47"/>
      <c r="P114" s="246">
        <f>O114*H114</f>
        <v>0</v>
      </c>
      <c r="Q114" s="246">
        <v>0</v>
      </c>
      <c r="R114" s="246">
        <f>Q114*H114</f>
        <v>0</v>
      </c>
      <c r="S114" s="246">
        <v>0</v>
      </c>
      <c r="T114" s="247">
        <f>S114*H114</f>
        <v>0</v>
      </c>
      <c r="AR114" s="24" t="s">
        <v>542</v>
      </c>
      <c r="AT114" s="24" t="s">
        <v>544</v>
      </c>
      <c r="AU114" s="24" t="s">
        <v>85</v>
      </c>
      <c r="AY114" s="24" t="s">
        <v>541</v>
      </c>
      <c r="BE114" s="248">
        <f>IF(N114="základní",J114,0)</f>
        <v>0</v>
      </c>
      <c r="BF114" s="248">
        <f>IF(N114="snížená",J114,0)</f>
        <v>0</v>
      </c>
      <c r="BG114" s="248">
        <f>IF(N114="zákl. přenesená",J114,0)</f>
        <v>0</v>
      </c>
      <c r="BH114" s="248">
        <f>IF(N114="sníž. přenesená",J114,0)</f>
        <v>0</v>
      </c>
      <c r="BI114" s="248">
        <f>IF(N114="nulová",J114,0)</f>
        <v>0</v>
      </c>
      <c r="BJ114" s="24" t="s">
        <v>24</v>
      </c>
      <c r="BK114" s="248">
        <f>ROUND(I114*H114,2)</f>
        <v>0</v>
      </c>
      <c r="BL114" s="24" t="s">
        <v>542</v>
      </c>
      <c r="BM114" s="24" t="s">
        <v>574</v>
      </c>
    </row>
    <row r="115" s="12" customFormat="1">
      <c r="B115" s="249"/>
      <c r="C115" s="250"/>
      <c r="D115" s="251" t="s">
        <v>549</v>
      </c>
      <c r="E115" s="252" t="s">
        <v>22</v>
      </c>
      <c r="F115" s="253" t="s">
        <v>20</v>
      </c>
      <c r="G115" s="250"/>
      <c r="H115" s="254">
        <v>0.10000000000000001</v>
      </c>
      <c r="I115" s="255"/>
      <c r="J115" s="250"/>
      <c r="K115" s="250"/>
      <c r="L115" s="256"/>
      <c r="M115" s="257"/>
      <c r="N115" s="258"/>
      <c r="O115" s="258"/>
      <c r="P115" s="258"/>
      <c r="Q115" s="258"/>
      <c r="R115" s="258"/>
      <c r="S115" s="258"/>
      <c r="T115" s="259"/>
      <c r="AT115" s="260" t="s">
        <v>549</v>
      </c>
      <c r="AU115" s="260" t="s">
        <v>85</v>
      </c>
      <c r="AV115" s="12" t="s">
        <v>85</v>
      </c>
      <c r="AW115" s="12" t="s">
        <v>41</v>
      </c>
      <c r="AX115" s="12" t="s">
        <v>24</v>
      </c>
      <c r="AY115" s="260" t="s">
        <v>541</v>
      </c>
    </row>
    <row r="116" s="1" customFormat="1" ht="38.25" customHeight="1">
      <c r="B116" s="46"/>
      <c r="C116" s="237" t="s">
        <v>561</v>
      </c>
      <c r="D116" s="237" t="s">
        <v>544</v>
      </c>
      <c r="E116" s="238" t="s">
        <v>575</v>
      </c>
      <c r="F116" s="239" t="s">
        <v>576</v>
      </c>
      <c r="G116" s="240" t="s">
        <v>569</v>
      </c>
      <c r="H116" s="241">
        <v>0.10000000000000001</v>
      </c>
      <c r="I116" s="242"/>
      <c r="J116" s="243">
        <f>ROUND(I116*H116,2)</f>
        <v>0</v>
      </c>
      <c r="K116" s="239" t="s">
        <v>548</v>
      </c>
      <c r="L116" s="72"/>
      <c r="M116" s="244" t="s">
        <v>22</v>
      </c>
      <c r="N116" s="245" t="s">
        <v>48</v>
      </c>
      <c r="O116" s="47"/>
      <c r="P116" s="246">
        <f>O116*H116</f>
        <v>0</v>
      </c>
      <c r="Q116" s="246">
        <v>0</v>
      </c>
      <c r="R116" s="246">
        <f>Q116*H116</f>
        <v>0</v>
      </c>
      <c r="S116" s="246">
        <v>0</v>
      </c>
      <c r="T116" s="247">
        <f>S116*H116</f>
        <v>0</v>
      </c>
      <c r="AR116" s="24" t="s">
        <v>542</v>
      </c>
      <c r="AT116" s="24" t="s">
        <v>544</v>
      </c>
      <c r="AU116" s="24" t="s">
        <v>85</v>
      </c>
      <c r="AY116" s="24" t="s">
        <v>541</v>
      </c>
      <c r="BE116" s="248">
        <f>IF(N116="základní",J116,0)</f>
        <v>0</v>
      </c>
      <c r="BF116" s="248">
        <f>IF(N116="snížená",J116,0)</f>
        <v>0</v>
      </c>
      <c r="BG116" s="248">
        <f>IF(N116="zákl. přenesená",J116,0)</f>
        <v>0</v>
      </c>
      <c r="BH116" s="248">
        <f>IF(N116="sníž. přenesená",J116,0)</f>
        <v>0</v>
      </c>
      <c r="BI116" s="248">
        <f>IF(N116="nulová",J116,0)</f>
        <v>0</v>
      </c>
      <c r="BJ116" s="24" t="s">
        <v>24</v>
      </c>
      <c r="BK116" s="248">
        <f>ROUND(I116*H116,2)</f>
        <v>0</v>
      </c>
      <c r="BL116" s="24" t="s">
        <v>542</v>
      </c>
      <c r="BM116" s="24" t="s">
        <v>577</v>
      </c>
    </row>
    <row r="117" s="12" customFormat="1">
      <c r="B117" s="249"/>
      <c r="C117" s="250"/>
      <c r="D117" s="251" t="s">
        <v>549</v>
      </c>
      <c r="E117" s="252" t="s">
        <v>22</v>
      </c>
      <c r="F117" s="253" t="s">
        <v>20</v>
      </c>
      <c r="G117" s="250"/>
      <c r="H117" s="254">
        <v>0.10000000000000001</v>
      </c>
      <c r="I117" s="255"/>
      <c r="J117" s="250"/>
      <c r="K117" s="250"/>
      <c r="L117" s="256"/>
      <c r="M117" s="257"/>
      <c r="N117" s="258"/>
      <c r="O117" s="258"/>
      <c r="P117" s="258"/>
      <c r="Q117" s="258"/>
      <c r="R117" s="258"/>
      <c r="S117" s="258"/>
      <c r="T117" s="259"/>
      <c r="AT117" s="260" t="s">
        <v>549</v>
      </c>
      <c r="AU117" s="260" t="s">
        <v>85</v>
      </c>
      <c r="AV117" s="12" t="s">
        <v>85</v>
      </c>
      <c r="AW117" s="12" t="s">
        <v>41</v>
      </c>
      <c r="AX117" s="12" t="s">
        <v>24</v>
      </c>
      <c r="AY117" s="260" t="s">
        <v>541</v>
      </c>
    </row>
    <row r="118" s="1" customFormat="1" ht="25.5" customHeight="1">
      <c r="B118" s="46"/>
      <c r="C118" s="237" t="s">
        <v>557</v>
      </c>
      <c r="D118" s="237" t="s">
        <v>544</v>
      </c>
      <c r="E118" s="238" t="s">
        <v>578</v>
      </c>
      <c r="F118" s="239" t="s">
        <v>579</v>
      </c>
      <c r="G118" s="240" t="s">
        <v>569</v>
      </c>
      <c r="H118" s="241">
        <v>0.10000000000000001</v>
      </c>
      <c r="I118" s="242"/>
      <c r="J118" s="243">
        <f>ROUND(I118*H118,2)</f>
        <v>0</v>
      </c>
      <c r="K118" s="239" t="s">
        <v>548</v>
      </c>
      <c r="L118" s="72"/>
      <c r="M118" s="244" t="s">
        <v>22</v>
      </c>
      <c r="N118" s="245" t="s">
        <v>48</v>
      </c>
      <c r="O118" s="47"/>
      <c r="P118" s="246">
        <f>O118*H118</f>
        <v>0</v>
      </c>
      <c r="Q118" s="246">
        <v>0</v>
      </c>
      <c r="R118" s="246">
        <f>Q118*H118</f>
        <v>0</v>
      </c>
      <c r="S118" s="246">
        <v>0</v>
      </c>
      <c r="T118" s="247">
        <f>S118*H118</f>
        <v>0</v>
      </c>
      <c r="AR118" s="24" t="s">
        <v>542</v>
      </c>
      <c r="AT118" s="24" t="s">
        <v>544</v>
      </c>
      <c r="AU118" s="24" t="s">
        <v>85</v>
      </c>
      <c r="AY118" s="24" t="s">
        <v>541</v>
      </c>
      <c r="BE118" s="248">
        <f>IF(N118="základní",J118,0)</f>
        <v>0</v>
      </c>
      <c r="BF118" s="248">
        <f>IF(N118="snížená",J118,0)</f>
        <v>0</v>
      </c>
      <c r="BG118" s="248">
        <f>IF(N118="zákl. přenesená",J118,0)</f>
        <v>0</v>
      </c>
      <c r="BH118" s="248">
        <f>IF(N118="sníž. přenesená",J118,0)</f>
        <v>0</v>
      </c>
      <c r="BI118" s="248">
        <f>IF(N118="nulová",J118,0)</f>
        <v>0</v>
      </c>
      <c r="BJ118" s="24" t="s">
        <v>24</v>
      </c>
      <c r="BK118" s="248">
        <f>ROUND(I118*H118,2)</f>
        <v>0</v>
      </c>
      <c r="BL118" s="24" t="s">
        <v>542</v>
      </c>
      <c r="BM118" s="24" t="s">
        <v>580</v>
      </c>
    </row>
    <row r="119" s="12" customFormat="1">
      <c r="B119" s="249"/>
      <c r="C119" s="250"/>
      <c r="D119" s="251" t="s">
        <v>549</v>
      </c>
      <c r="E119" s="252" t="s">
        <v>22</v>
      </c>
      <c r="F119" s="253" t="s">
        <v>20</v>
      </c>
      <c r="G119" s="250"/>
      <c r="H119" s="254">
        <v>0.10000000000000001</v>
      </c>
      <c r="I119" s="255"/>
      <c r="J119" s="250"/>
      <c r="K119" s="250"/>
      <c r="L119" s="256"/>
      <c r="M119" s="257"/>
      <c r="N119" s="258"/>
      <c r="O119" s="258"/>
      <c r="P119" s="258"/>
      <c r="Q119" s="258"/>
      <c r="R119" s="258"/>
      <c r="S119" s="258"/>
      <c r="T119" s="259"/>
      <c r="AT119" s="260" t="s">
        <v>549</v>
      </c>
      <c r="AU119" s="260" t="s">
        <v>85</v>
      </c>
      <c r="AV119" s="12" t="s">
        <v>85</v>
      </c>
      <c r="AW119" s="12" t="s">
        <v>41</v>
      </c>
      <c r="AX119" s="12" t="s">
        <v>24</v>
      </c>
      <c r="AY119" s="260" t="s">
        <v>541</v>
      </c>
    </row>
    <row r="120" s="11" customFormat="1" ht="29.88" customHeight="1">
      <c r="B120" s="221"/>
      <c r="C120" s="222"/>
      <c r="D120" s="223" t="s">
        <v>76</v>
      </c>
      <c r="E120" s="235" t="s">
        <v>581</v>
      </c>
      <c r="F120" s="235" t="s">
        <v>582</v>
      </c>
      <c r="G120" s="222"/>
      <c r="H120" s="222"/>
      <c r="I120" s="225"/>
      <c r="J120" s="236">
        <f>BK120</f>
        <v>0</v>
      </c>
      <c r="K120" s="222"/>
      <c r="L120" s="227"/>
      <c r="M120" s="228"/>
      <c r="N120" s="229"/>
      <c r="O120" s="229"/>
      <c r="P120" s="230">
        <f>SUM(P121:P122)</f>
        <v>0</v>
      </c>
      <c r="Q120" s="229"/>
      <c r="R120" s="230">
        <f>SUM(R121:R122)</f>
        <v>0</v>
      </c>
      <c r="S120" s="229"/>
      <c r="T120" s="231">
        <f>SUM(T121:T122)</f>
        <v>0</v>
      </c>
      <c r="AR120" s="232" t="s">
        <v>24</v>
      </c>
      <c r="AT120" s="233" t="s">
        <v>76</v>
      </c>
      <c r="AU120" s="233" t="s">
        <v>24</v>
      </c>
      <c r="AY120" s="232" t="s">
        <v>541</v>
      </c>
      <c r="BK120" s="234">
        <f>SUM(BK121:BK122)</f>
        <v>0</v>
      </c>
    </row>
    <row r="121" s="1" customFormat="1" ht="38.25" customHeight="1">
      <c r="B121" s="46"/>
      <c r="C121" s="237" t="s">
        <v>29</v>
      </c>
      <c r="D121" s="237" t="s">
        <v>544</v>
      </c>
      <c r="E121" s="238" t="s">
        <v>583</v>
      </c>
      <c r="F121" s="239" t="s">
        <v>584</v>
      </c>
      <c r="G121" s="240" t="s">
        <v>569</v>
      </c>
      <c r="H121" s="241">
        <v>0.10000000000000001</v>
      </c>
      <c r="I121" s="242"/>
      <c r="J121" s="243">
        <f>ROUND(I121*H121,2)</f>
        <v>0</v>
      </c>
      <c r="K121" s="239" t="s">
        <v>548</v>
      </c>
      <c r="L121" s="72"/>
      <c r="M121" s="244" t="s">
        <v>22</v>
      </c>
      <c r="N121" s="245" t="s">
        <v>48</v>
      </c>
      <c r="O121" s="47"/>
      <c r="P121" s="246">
        <f>O121*H121</f>
        <v>0</v>
      </c>
      <c r="Q121" s="246">
        <v>0</v>
      </c>
      <c r="R121" s="246">
        <f>Q121*H121</f>
        <v>0</v>
      </c>
      <c r="S121" s="246">
        <v>0</v>
      </c>
      <c r="T121" s="247">
        <f>S121*H121</f>
        <v>0</v>
      </c>
      <c r="AR121" s="24" t="s">
        <v>542</v>
      </c>
      <c r="AT121" s="24" t="s">
        <v>544</v>
      </c>
      <c r="AU121" s="24" t="s">
        <v>85</v>
      </c>
      <c r="AY121" s="24" t="s">
        <v>541</v>
      </c>
      <c r="BE121" s="248">
        <f>IF(N121="základní",J121,0)</f>
        <v>0</v>
      </c>
      <c r="BF121" s="248">
        <f>IF(N121="snížená",J121,0)</f>
        <v>0</v>
      </c>
      <c r="BG121" s="248">
        <f>IF(N121="zákl. přenesená",J121,0)</f>
        <v>0</v>
      </c>
      <c r="BH121" s="248">
        <f>IF(N121="sníž. přenesená",J121,0)</f>
        <v>0</v>
      </c>
      <c r="BI121" s="248">
        <f>IF(N121="nulová",J121,0)</f>
        <v>0</v>
      </c>
      <c r="BJ121" s="24" t="s">
        <v>24</v>
      </c>
      <c r="BK121" s="248">
        <f>ROUND(I121*H121,2)</f>
        <v>0</v>
      </c>
      <c r="BL121" s="24" t="s">
        <v>542</v>
      </c>
      <c r="BM121" s="24" t="s">
        <v>585</v>
      </c>
    </row>
    <row r="122" s="12" customFormat="1">
      <c r="B122" s="249"/>
      <c r="C122" s="250"/>
      <c r="D122" s="251" t="s">
        <v>549</v>
      </c>
      <c r="E122" s="252" t="s">
        <v>22</v>
      </c>
      <c r="F122" s="253" t="s">
        <v>20</v>
      </c>
      <c r="G122" s="250"/>
      <c r="H122" s="254">
        <v>0.10000000000000001</v>
      </c>
      <c r="I122" s="255"/>
      <c r="J122" s="250"/>
      <c r="K122" s="250"/>
      <c r="L122" s="256"/>
      <c r="M122" s="257"/>
      <c r="N122" s="258"/>
      <c r="O122" s="258"/>
      <c r="P122" s="258"/>
      <c r="Q122" s="258"/>
      <c r="R122" s="258"/>
      <c r="S122" s="258"/>
      <c r="T122" s="259"/>
      <c r="AT122" s="260" t="s">
        <v>549</v>
      </c>
      <c r="AU122" s="260" t="s">
        <v>85</v>
      </c>
      <c r="AV122" s="12" t="s">
        <v>85</v>
      </c>
      <c r="AW122" s="12" t="s">
        <v>41</v>
      </c>
      <c r="AX122" s="12" t="s">
        <v>24</v>
      </c>
      <c r="AY122" s="260" t="s">
        <v>541</v>
      </c>
    </row>
    <row r="123" s="11" customFormat="1" ht="37.44" customHeight="1">
      <c r="B123" s="221"/>
      <c r="C123" s="222"/>
      <c r="D123" s="223" t="s">
        <v>76</v>
      </c>
      <c r="E123" s="224" t="s">
        <v>586</v>
      </c>
      <c r="F123" s="224" t="s">
        <v>587</v>
      </c>
      <c r="G123" s="222"/>
      <c r="H123" s="222"/>
      <c r="I123" s="225"/>
      <c r="J123" s="226">
        <f>BK123</f>
        <v>0</v>
      </c>
      <c r="K123" s="222"/>
      <c r="L123" s="227"/>
      <c r="M123" s="228"/>
      <c r="N123" s="229"/>
      <c r="O123" s="229"/>
      <c r="P123" s="230">
        <f>P124</f>
        <v>0</v>
      </c>
      <c r="Q123" s="229"/>
      <c r="R123" s="230">
        <f>R124</f>
        <v>0</v>
      </c>
      <c r="S123" s="229"/>
      <c r="T123" s="231">
        <f>T124</f>
        <v>0</v>
      </c>
      <c r="AR123" s="232" t="s">
        <v>85</v>
      </c>
      <c r="AT123" s="233" t="s">
        <v>76</v>
      </c>
      <c r="AU123" s="233" t="s">
        <v>77</v>
      </c>
      <c r="AY123" s="232" t="s">
        <v>541</v>
      </c>
      <c r="BK123" s="234">
        <f>BK124</f>
        <v>0</v>
      </c>
    </row>
    <row r="124" s="11" customFormat="1" ht="19.92" customHeight="1">
      <c r="B124" s="221"/>
      <c r="C124" s="222"/>
      <c r="D124" s="223" t="s">
        <v>76</v>
      </c>
      <c r="E124" s="235" t="s">
        <v>588</v>
      </c>
      <c r="F124" s="235" t="s">
        <v>589</v>
      </c>
      <c r="G124" s="222"/>
      <c r="H124" s="222"/>
      <c r="I124" s="225"/>
      <c r="J124" s="236">
        <f>BK124</f>
        <v>0</v>
      </c>
      <c r="K124" s="222"/>
      <c r="L124" s="227"/>
      <c r="M124" s="228"/>
      <c r="N124" s="229"/>
      <c r="O124" s="229"/>
      <c r="P124" s="230">
        <f>SUM(P125:P128)</f>
        <v>0</v>
      </c>
      <c r="Q124" s="229"/>
      <c r="R124" s="230">
        <f>SUM(R125:R128)</f>
        <v>0</v>
      </c>
      <c r="S124" s="229"/>
      <c r="T124" s="231">
        <f>SUM(T125:T128)</f>
        <v>0</v>
      </c>
      <c r="AR124" s="232" t="s">
        <v>85</v>
      </c>
      <c r="AT124" s="233" t="s">
        <v>76</v>
      </c>
      <c r="AU124" s="233" t="s">
        <v>24</v>
      </c>
      <c r="AY124" s="232" t="s">
        <v>541</v>
      </c>
      <c r="BK124" s="234">
        <f>SUM(BK125:BK128)</f>
        <v>0</v>
      </c>
    </row>
    <row r="125" s="1" customFormat="1" ht="25.5" customHeight="1">
      <c r="B125" s="46"/>
      <c r="C125" s="237" t="s">
        <v>590</v>
      </c>
      <c r="D125" s="237" t="s">
        <v>544</v>
      </c>
      <c r="E125" s="238" t="s">
        <v>591</v>
      </c>
      <c r="F125" s="239" t="s">
        <v>592</v>
      </c>
      <c r="G125" s="240" t="s">
        <v>547</v>
      </c>
      <c r="H125" s="241">
        <v>178</v>
      </c>
      <c r="I125" s="242"/>
      <c r="J125" s="243">
        <f>ROUND(I125*H125,2)</f>
        <v>0</v>
      </c>
      <c r="K125" s="239" t="s">
        <v>548</v>
      </c>
      <c r="L125" s="72"/>
      <c r="M125" s="244" t="s">
        <v>22</v>
      </c>
      <c r="N125" s="245" t="s">
        <v>48</v>
      </c>
      <c r="O125" s="47"/>
      <c r="P125" s="246">
        <f>O125*H125</f>
        <v>0</v>
      </c>
      <c r="Q125" s="246">
        <v>0</v>
      </c>
      <c r="R125" s="246">
        <f>Q125*H125</f>
        <v>0</v>
      </c>
      <c r="S125" s="246">
        <v>0</v>
      </c>
      <c r="T125" s="247">
        <f>S125*H125</f>
        <v>0</v>
      </c>
      <c r="AR125" s="24" t="s">
        <v>577</v>
      </c>
      <c r="AT125" s="24" t="s">
        <v>544</v>
      </c>
      <c r="AU125" s="24" t="s">
        <v>85</v>
      </c>
      <c r="AY125" s="24" t="s">
        <v>541</v>
      </c>
      <c r="BE125" s="248">
        <f>IF(N125="základní",J125,0)</f>
        <v>0</v>
      </c>
      <c r="BF125" s="248">
        <f>IF(N125="snížená",J125,0)</f>
        <v>0</v>
      </c>
      <c r="BG125" s="248">
        <f>IF(N125="zákl. přenesená",J125,0)</f>
        <v>0</v>
      </c>
      <c r="BH125" s="248">
        <f>IF(N125="sníž. přenesená",J125,0)</f>
        <v>0</v>
      </c>
      <c r="BI125" s="248">
        <f>IF(N125="nulová",J125,0)</f>
        <v>0</v>
      </c>
      <c r="BJ125" s="24" t="s">
        <v>24</v>
      </c>
      <c r="BK125" s="248">
        <f>ROUND(I125*H125,2)</f>
        <v>0</v>
      </c>
      <c r="BL125" s="24" t="s">
        <v>577</v>
      </c>
      <c r="BM125" s="24" t="s">
        <v>593</v>
      </c>
    </row>
    <row r="126" s="12" customFormat="1">
      <c r="B126" s="249"/>
      <c r="C126" s="250"/>
      <c r="D126" s="251" t="s">
        <v>549</v>
      </c>
      <c r="E126" s="252" t="s">
        <v>22</v>
      </c>
      <c r="F126" s="253" t="s">
        <v>556</v>
      </c>
      <c r="G126" s="250"/>
      <c r="H126" s="254">
        <v>178</v>
      </c>
      <c r="I126" s="255"/>
      <c r="J126" s="250"/>
      <c r="K126" s="250"/>
      <c r="L126" s="256"/>
      <c r="M126" s="257"/>
      <c r="N126" s="258"/>
      <c r="O126" s="258"/>
      <c r="P126" s="258"/>
      <c r="Q126" s="258"/>
      <c r="R126" s="258"/>
      <c r="S126" s="258"/>
      <c r="T126" s="259"/>
      <c r="AT126" s="260" t="s">
        <v>549</v>
      </c>
      <c r="AU126" s="260" t="s">
        <v>85</v>
      </c>
      <c r="AV126" s="12" t="s">
        <v>85</v>
      </c>
      <c r="AW126" s="12" t="s">
        <v>41</v>
      </c>
      <c r="AX126" s="12" t="s">
        <v>24</v>
      </c>
      <c r="AY126" s="260" t="s">
        <v>541</v>
      </c>
    </row>
    <row r="127" s="1" customFormat="1" ht="25.5" customHeight="1">
      <c r="B127" s="46"/>
      <c r="C127" s="237" t="s">
        <v>570</v>
      </c>
      <c r="D127" s="237" t="s">
        <v>544</v>
      </c>
      <c r="E127" s="238" t="s">
        <v>594</v>
      </c>
      <c r="F127" s="239" t="s">
        <v>595</v>
      </c>
      <c r="G127" s="240" t="s">
        <v>547</v>
      </c>
      <c r="H127" s="241">
        <v>178</v>
      </c>
      <c r="I127" s="242"/>
      <c r="J127" s="243">
        <f>ROUND(I127*H127,2)</f>
        <v>0</v>
      </c>
      <c r="K127" s="239" t="s">
        <v>548</v>
      </c>
      <c r="L127" s="72"/>
      <c r="M127" s="244" t="s">
        <v>22</v>
      </c>
      <c r="N127" s="245" t="s">
        <v>48</v>
      </c>
      <c r="O127" s="47"/>
      <c r="P127" s="246">
        <f>O127*H127</f>
        <v>0</v>
      </c>
      <c r="Q127" s="246">
        <v>0</v>
      </c>
      <c r="R127" s="246">
        <f>Q127*H127</f>
        <v>0</v>
      </c>
      <c r="S127" s="246">
        <v>0</v>
      </c>
      <c r="T127" s="247">
        <f>S127*H127</f>
        <v>0</v>
      </c>
      <c r="AR127" s="24" t="s">
        <v>577</v>
      </c>
      <c r="AT127" s="24" t="s">
        <v>544</v>
      </c>
      <c r="AU127" s="24" t="s">
        <v>85</v>
      </c>
      <c r="AY127" s="24" t="s">
        <v>541</v>
      </c>
      <c r="BE127" s="248">
        <f>IF(N127="základní",J127,0)</f>
        <v>0</v>
      </c>
      <c r="BF127" s="248">
        <f>IF(N127="snížená",J127,0)</f>
        <v>0</v>
      </c>
      <c r="BG127" s="248">
        <f>IF(N127="zákl. přenesená",J127,0)</f>
        <v>0</v>
      </c>
      <c r="BH127" s="248">
        <f>IF(N127="sníž. přenesená",J127,0)</f>
        <v>0</v>
      </c>
      <c r="BI127" s="248">
        <f>IF(N127="nulová",J127,0)</f>
        <v>0</v>
      </c>
      <c r="BJ127" s="24" t="s">
        <v>24</v>
      </c>
      <c r="BK127" s="248">
        <f>ROUND(I127*H127,2)</f>
        <v>0</v>
      </c>
      <c r="BL127" s="24" t="s">
        <v>577</v>
      </c>
      <c r="BM127" s="24" t="s">
        <v>596</v>
      </c>
    </row>
    <row r="128" s="12" customFormat="1">
      <c r="B128" s="249"/>
      <c r="C128" s="250"/>
      <c r="D128" s="251" t="s">
        <v>549</v>
      </c>
      <c r="E128" s="252" t="s">
        <v>22</v>
      </c>
      <c r="F128" s="253" t="s">
        <v>556</v>
      </c>
      <c r="G128" s="250"/>
      <c r="H128" s="254">
        <v>178</v>
      </c>
      <c r="I128" s="255"/>
      <c r="J128" s="250"/>
      <c r="K128" s="250"/>
      <c r="L128" s="256"/>
      <c r="M128" s="261"/>
      <c r="N128" s="262"/>
      <c r="O128" s="262"/>
      <c r="P128" s="262"/>
      <c r="Q128" s="262"/>
      <c r="R128" s="262"/>
      <c r="S128" s="262"/>
      <c r="T128" s="263"/>
      <c r="AT128" s="260" t="s">
        <v>549</v>
      </c>
      <c r="AU128" s="260" t="s">
        <v>85</v>
      </c>
      <c r="AV128" s="12" t="s">
        <v>85</v>
      </c>
      <c r="AW128" s="12" t="s">
        <v>41</v>
      </c>
      <c r="AX128" s="12" t="s">
        <v>24</v>
      </c>
      <c r="AY128" s="260" t="s">
        <v>541</v>
      </c>
    </row>
    <row r="129" s="1" customFormat="1" ht="6.96" customHeight="1">
      <c r="B129" s="67"/>
      <c r="C129" s="68"/>
      <c r="D129" s="68"/>
      <c r="E129" s="68"/>
      <c r="F129" s="68"/>
      <c r="G129" s="68"/>
      <c r="H129" s="68"/>
      <c r="I129" s="179"/>
      <c r="J129" s="68"/>
      <c r="K129" s="68"/>
      <c r="L129" s="72"/>
    </row>
  </sheetData>
  <sheetProtection sheet="1" autoFilter="0" formatColumns="0" formatRows="0" objects="1" scenarios="1" spinCount="100000" saltValue="ln8/oDJXcbSd+8qoVYnWaalygTcBIjx9CVjTjBVl4c/lsy/mo+n+ZcRtmJKhaTzPAefjh0cgJl+LjIejdyCkKA==" hashValue="H1zav1yg9GVmbI65Dq4lMpkfNEamGbpwuwK9BK0wrRCBJNgd7TXpQs35e61eRqP/G16MYR+sLdNexregKFf2GQ==" algorithmName="SHA-512" password="CC35"/>
  <autoFilter ref="C95:K128"/>
  <mergeCells count="16">
    <mergeCell ref="E7:H7"/>
    <mergeCell ref="E11:H11"/>
    <mergeCell ref="E9:H9"/>
    <mergeCell ref="E13:H13"/>
    <mergeCell ref="E28:H28"/>
    <mergeCell ref="E49:H49"/>
    <mergeCell ref="E53:H53"/>
    <mergeCell ref="E51:H51"/>
    <mergeCell ref="E55:H55"/>
    <mergeCell ref="J59:J60"/>
    <mergeCell ref="E82:H82"/>
    <mergeCell ref="E86:H86"/>
    <mergeCell ref="E84:H84"/>
    <mergeCell ref="E88:H88"/>
    <mergeCell ref="G1:H1"/>
    <mergeCell ref="L2:V2"/>
  </mergeCells>
  <hyperlinks>
    <hyperlink ref="F1:G1" location="C2" display="1) Krycí list soupisu"/>
    <hyperlink ref="G1:H1" location="C62" display="2) Rekapitulace"/>
    <hyperlink ref="J1" location="C95"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3.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97</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ht="16.5" customHeight="1">
      <c r="B9" s="28"/>
      <c r="C9" s="29"/>
      <c r="D9" s="29"/>
      <c r="E9" s="156" t="s">
        <v>507</v>
      </c>
      <c r="F9" s="29"/>
      <c r="G9" s="29"/>
      <c r="H9" s="29"/>
      <c r="I9" s="155"/>
      <c r="J9" s="29"/>
      <c r="K9" s="31"/>
    </row>
    <row r="10">
      <c r="B10" s="28"/>
      <c r="C10" s="29"/>
      <c r="D10" s="40" t="s">
        <v>508</v>
      </c>
      <c r="E10" s="29"/>
      <c r="F10" s="29"/>
      <c r="G10" s="29"/>
      <c r="H10" s="29"/>
      <c r="I10" s="155"/>
      <c r="J10" s="29"/>
      <c r="K10" s="31"/>
    </row>
    <row r="11" s="1" customFormat="1" ht="16.5" customHeight="1">
      <c r="B11" s="46"/>
      <c r="C11" s="47"/>
      <c r="D11" s="47"/>
      <c r="E11" s="55" t="s">
        <v>509</v>
      </c>
      <c r="F11" s="47"/>
      <c r="G11" s="47"/>
      <c r="H11" s="47"/>
      <c r="I11" s="157"/>
      <c r="J11" s="47"/>
      <c r="K11" s="51"/>
    </row>
    <row r="12" s="1" customFormat="1">
      <c r="B12" s="46"/>
      <c r="C12" s="47"/>
      <c r="D12" s="40" t="s">
        <v>510</v>
      </c>
      <c r="E12" s="47"/>
      <c r="F12" s="47"/>
      <c r="G12" s="47"/>
      <c r="H12" s="47"/>
      <c r="I12" s="157"/>
      <c r="J12" s="47"/>
      <c r="K12" s="51"/>
    </row>
    <row r="13" s="1" customFormat="1" ht="36.96" customHeight="1">
      <c r="B13" s="46"/>
      <c r="C13" s="47"/>
      <c r="D13" s="47"/>
      <c r="E13" s="158" t="s">
        <v>597</v>
      </c>
      <c r="F13" s="47"/>
      <c r="G13" s="47"/>
      <c r="H13" s="47"/>
      <c r="I13" s="157"/>
      <c r="J13" s="47"/>
      <c r="K13" s="51"/>
    </row>
    <row r="14" s="1" customFormat="1">
      <c r="B14" s="46"/>
      <c r="C14" s="47"/>
      <c r="D14" s="47"/>
      <c r="E14" s="47"/>
      <c r="F14" s="47"/>
      <c r="G14" s="47"/>
      <c r="H14" s="47"/>
      <c r="I14" s="157"/>
      <c r="J14" s="47"/>
      <c r="K14" s="51"/>
    </row>
    <row r="15" s="1" customFormat="1" ht="14.4" customHeight="1">
      <c r="B15" s="46"/>
      <c r="C15" s="47"/>
      <c r="D15" s="40" t="s">
        <v>21</v>
      </c>
      <c r="E15" s="47"/>
      <c r="F15" s="35" t="s">
        <v>22</v>
      </c>
      <c r="G15" s="47"/>
      <c r="H15" s="47"/>
      <c r="I15" s="159" t="s">
        <v>23</v>
      </c>
      <c r="J15" s="35" t="s">
        <v>22</v>
      </c>
      <c r="K15" s="51"/>
    </row>
    <row r="16" s="1" customFormat="1" ht="14.4" customHeight="1">
      <c r="B16" s="46"/>
      <c r="C16" s="47"/>
      <c r="D16" s="40" t="s">
        <v>25</v>
      </c>
      <c r="E16" s="47"/>
      <c r="F16" s="35" t="s">
        <v>40</v>
      </c>
      <c r="G16" s="47"/>
      <c r="H16" s="47"/>
      <c r="I16" s="159" t="s">
        <v>27</v>
      </c>
      <c r="J16" s="160" t="str">
        <f>'Rekapitulace stavby'!AN8</f>
        <v>19. 9. 2018</v>
      </c>
      <c r="K16" s="51"/>
    </row>
    <row r="17" s="1" customFormat="1" ht="10.8" customHeight="1">
      <c r="B17" s="46"/>
      <c r="C17" s="47"/>
      <c r="D17" s="47"/>
      <c r="E17" s="47"/>
      <c r="F17" s="47"/>
      <c r="G17" s="47"/>
      <c r="H17" s="47"/>
      <c r="I17" s="157"/>
      <c r="J17" s="47"/>
      <c r="K17" s="51"/>
    </row>
    <row r="18" s="1" customFormat="1" ht="14.4" customHeight="1">
      <c r="B18" s="46"/>
      <c r="C18" s="47"/>
      <c r="D18" s="40" t="s">
        <v>31</v>
      </c>
      <c r="E18" s="47"/>
      <c r="F18" s="47"/>
      <c r="G18" s="47"/>
      <c r="H18" s="47"/>
      <c r="I18" s="159" t="s">
        <v>32</v>
      </c>
      <c r="J18" s="35" t="str">
        <f>IF('Rekapitulace stavby'!AN10="","",'Rekapitulace stavby'!AN10)</f>
        <v>70994234</v>
      </c>
      <c r="K18" s="51"/>
    </row>
    <row r="19" s="1" customFormat="1" ht="18" customHeight="1">
      <c r="B19" s="46"/>
      <c r="C19" s="47"/>
      <c r="D19" s="47"/>
      <c r="E19" s="35" t="str">
        <f>IF('Rekapitulace stavby'!E11="","",'Rekapitulace stavby'!E11)</f>
        <v>SŽDC s.o., OŘ Ústí n.L., ST Ústí n.L.</v>
      </c>
      <c r="F19" s="47"/>
      <c r="G19" s="47"/>
      <c r="H19" s="47"/>
      <c r="I19" s="159" t="s">
        <v>35</v>
      </c>
      <c r="J19" s="35" t="str">
        <f>IF('Rekapitulace stavby'!AN11="","",'Rekapitulace stavby'!AN11)</f>
        <v>CZ70994234</v>
      </c>
      <c r="K19" s="51"/>
    </row>
    <row r="20" s="1" customFormat="1" ht="6.96" customHeight="1">
      <c r="B20" s="46"/>
      <c r="C20" s="47"/>
      <c r="D20" s="47"/>
      <c r="E20" s="47"/>
      <c r="F20" s="47"/>
      <c r="G20" s="47"/>
      <c r="H20" s="47"/>
      <c r="I20" s="157"/>
      <c r="J20" s="47"/>
      <c r="K20" s="51"/>
    </row>
    <row r="21" s="1" customFormat="1" ht="14.4" customHeight="1">
      <c r="B21" s="46"/>
      <c r="C21" s="47"/>
      <c r="D21" s="40" t="s">
        <v>37</v>
      </c>
      <c r="E21" s="47"/>
      <c r="F21" s="47"/>
      <c r="G21" s="47"/>
      <c r="H21" s="47"/>
      <c r="I21" s="159" t="s">
        <v>32</v>
      </c>
      <c r="J21" s="35" t="str">
        <f>IF('Rekapitulace stavby'!AN13="Vyplň údaj","",IF('Rekapitulace stavby'!AN13="","",'Rekapitulace stavby'!AN13))</f>
        <v/>
      </c>
      <c r="K21" s="51"/>
    </row>
    <row r="22" s="1" customFormat="1" ht="18" customHeight="1">
      <c r="B22" s="46"/>
      <c r="C22" s="47"/>
      <c r="D22" s="47"/>
      <c r="E22" s="35" t="str">
        <f>IF('Rekapitulace stavby'!E14="Vyplň údaj","",IF('Rekapitulace stavby'!E14="","",'Rekapitulace stavby'!E14))</f>
        <v/>
      </c>
      <c r="F22" s="47"/>
      <c r="G22" s="47"/>
      <c r="H22" s="47"/>
      <c r="I22" s="159" t="s">
        <v>35</v>
      </c>
      <c r="J22" s="35" t="str">
        <f>IF('Rekapitulace stavby'!AN14="Vyplň údaj","",IF('Rekapitulace stavby'!AN14="","",'Rekapitulace stavby'!AN14))</f>
        <v/>
      </c>
      <c r="K22" s="51"/>
    </row>
    <row r="23" s="1" customFormat="1" ht="6.96" customHeight="1">
      <c r="B23" s="46"/>
      <c r="C23" s="47"/>
      <c r="D23" s="47"/>
      <c r="E23" s="47"/>
      <c r="F23" s="47"/>
      <c r="G23" s="47"/>
      <c r="H23" s="47"/>
      <c r="I23" s="157"/>
      <c r="J23" s="47"/>
      <c r="K23" s="51"/>
    </row>
    <row r="24" s="1" customFormat="1" ht="14.4" customHeight="1">
      <c r="B24" s="46"/>
      <c r="C24" s="47"/>
      <c r="D24" s="40" t="s">
        <v>39</v>
      </c>
      <c r="E24" s="47"/>
      <c r="F24" s="47"/>
      <c r="G24" s="47"/>
      <c r="H24" s="47"/>
      <c r="I24" s="159" t="s">
        <v>32</v>
      </c>
      <c r="J24" s="35" t="str">
        <f>IF('Rekapitulace stavby'!AN16="","",'Rekapitulace stavby'!AN16)</f>
        <v/>
      </c>
      <c r="K24" s="51"/>
    </row>
    <row r="25" s="1" customFormat="1" ht="18" customHeight="1">
      <c r="B25" s="46"/>
      <c r="C25" s="47"/>
      <c r="D25" s="47"/>
      <c r="E25" s="35" t="str">
        <f>IF('Rekapitulace stavby'!E17="","",'Rekapitulace stavby'!E17)</f>
        <v xml:space="preserve"> </v>
      </c>
      <c r="F25" s="47"/>
      <c r="G25" s="47"/>
      <c r="H25" s="47"/>
      <c r="I25" s="159" t="s">
        <v>35</v>
      </c>
      <c r="J25" s="35" t="str">
        <f>IF('Rekapitulace stavby'!AN17="","",'Rekapitulace stavby'!AN17)</f>
        <v/>
      </c>
      <c r="K25" s="51"/>
    </row>
    <row r="26" s="1" customFormat="1" ht="6.96" customHeight="1">
      <c r="B26" s="46"/>
      <c r="C26" s="47"/>
      <c r="D26" s="47"/>
      <c r="E26" s="47"/>
      <c r="F26" s="47"/>
      <c r="G26" s="47"/>
      <c r="H26" s="47"/>
      <c r="I26" s="157"/>
      <c r="J26" s="47"/>
      <c r="K26" s="51"/>
    </row>
    <row r="27" s="1" customFormat="1" ht="14.4" customHeight="1">
      <c r="B27" s="46"/>
      <c r="C27" s="47"/>
      <c r="D27" s="40" t="s">
        <v>42</v>
      </c>
      <c r="E27" s="47"/>
      <c r="F27" s="47"/>
      <c r="G27" s="47"/>
      <c r="H27" s="47"/>
      <c r="I27" s="157"/>
      <c r="J27" s="47"/>
      <c r="K27" s="51"/>
    </row>
    <row r="28" s="7" customFormat="1" ht="16.5" customHeight="1">
      <c r="B28" s="161"/>
      <c r="C28" s="162"/>
      <c r="D28" s="162"/>
      <c r="E28" s="44" t="s">
        <v>22</v>
      </c>
      <c r="F28" s="44"/>
      <c r="G28" s="44"/>
      <c r="H28" s="44"/>
      <c r="I28" s="163"/>
      <c r="J28" s="162"/>
      <c r="K28" s="164"/>
    </row>
    <row r="29" s="1" customFormat="1" ht="6.96" customHeight="1">
      <c r="B29" s="46"/>
      <c r="C29" s="47"/>
      <c r="D29" s="47"/>
      <c r="E29" s="47"/>
      <c r="F29" s="47"/>
      <c r="G29" s="47"/>
      <c r="H29" s="47"/>
      <c r="I29" s="157"/>
      <c r="J29" s="47"/>
      <c r="K29" s="51"/>
    </row>
    <row r="30" s="1" customFormat="1" ht="6.96" customHeight="1">
      <c r="B30" s="46"/>
      <c r="C30" s="47"/>
      <c r="D30" s="106"/>
      <c r="E30" s="106"/>
      <c r="F30" s="106"/>
      <c r="G30" s="106"/>
      <c r="H30" s="106"/>
      <c r="I30" s="165"/>
      <c r="J30" s="106"/>
      <c r="K30" s="166"/>
    </row>
    <row r="31" s="1" customFormat="1" ht="25.44" customHeight="1">
      <c r="B31" s="46"/>
      <c r="C31" s="47"/>
      <c r="D31" s="167" t="s">
        <v>43</v>
      </c>
      <c r="E31" s="47"/>
      <c r="F31" s="47"/>
      <c r="G31" s="47"/>
      <c r="H31" s="47"/>
      <c r="I31" s="157"/>
      <c r="J31" s="168">
        <f>ROUND(J89,2)</f>
        <v>0</v>
      </c>
      <c r="K31" s="51"/>
    </row>
    <row r="32" s="1" customFormat="1" ht="6.96" customHeight="1">
      <c r="B32" s="46"/>
      <c r="C32" s="47"/>
      <c r="D32" s="106"/>
      <c r="E32" s="106"/>
      <c r="F32" s="106"/>
      <c r="G32" s="106"/>
      <c r="H32" s="106"/>
      <c r="I32" s="165"/>
      <c r="J32" s="106"/>
      <c r="K32" s="166"/>
    </row>
    <row r="33" s="1" customFormat="1" ht="14.4" customHeight="1">
      <c r="B33" s="46"/>
      <c r="C33" s="47"/>
      <c r="D33" s="47"/>
      <c r="E33" s="47"/>
      <c r="F33" s="52" t="s">
        <v>45</v>
      </c>
      <c r="G33" s="47"/>
      <c r="H33" s="47"/>
      <c r="I33" s="169" t="s">
        <v>44</v>
      </c>
      <c r="J33" s="52" t="s">
        <v>46</v>
      </c>
      <c r="K33" s="51"/>
    </row>
    <row r="34" s="1" customFormat="1" ht="14.4" customHeight="1">
      <c r="B34" s="46"/>
      <c r="C34" s="47"/>
      <c r="D34" s="55" t="s">
        <v>47</v>
      </c>
      <c r="E34" s="55" t="s">
        <v>48</v>
      </c>
      <c r="F34" s="170">
        <f>ROUND(SUM(BE89:BE94), 2)</f>
        <v>0</v>
      </c>
      <c r="G34" s="47"/>
      <c r="H34" s="47"/>
      <c r="I34" s="171">
        <v>0.20999999999999999</v>
      </c>
      <c r="J34" s="170">
        <f>ROUND(ROUND((SUM(BE89:BE94)), 2)*I34, 2)</f>
        <v>0</v>
      </c>
      <c r="K34" s="51"/>
    </row>
    <row r="35" s="1" customFormat="1" ht="14.4" customHeight="1">
      <c r="B35" s="46"/>
      <c r="C35" s="47"/>
      <c r="D35" s="47"/>
      <c r="E35" s="55" t="s">
        <v>49</v>
      </c>
      <c r="F35" s="170">
        <f>ROUND(SUM(BF89:BF94), 2)</f>
        <v>0</v>
      </c>
      <c r="G35" s="47"/>
      <c r="H35" s="47"/>
      <c r="I35" s="171">
        <v>0.14999999999999999</v>
      </c>
      <c r="J35" s="170">
        <f>ROUND(ROUND((SUM(BF89:BF94)), 2)*I35, 2)</f>
        <v>0</v>
      </c>
      <c r="K35" s="51"/>
    </row>
    <row r="36" hidden="1" s="1" customFormat="1" ht="14.4" customHeight="1">
      <c r="B36" s="46"/>
      <c r="C36" s="47"/>
      <c r="D36" s="47"/>
      <c r="E36" s="55" t="s">
        <v>50</v>
      </c>
      <c r="F36" s="170">
        <f>ROUND(SUM(BG89:BG94), 2)</f>
        <v>0</v>
      </c>
      <c r="G36" s="47"/>
      <c r="H36" s="47"/>
      <c r="I36" s="171">
        <v>0.20999999999999999</v>
      </c>
      <c r="J36" s="170">
        <v>0</v>
      </c>
      <c r="K36" s="51"/>
    </row>
    <row r="37" hidden="1" s="1" customFormat="1" ht="14.4" customHeight="1">
      <c r="B37" s="46"/>
      <c r="C37" s="47"/>
      <c r="D37" s="47"/>
      <c r="E37" s="55" t="s">
        <v>51</v>
      </c>
      <c r="F37" s="170">
        <f>ROUND(SUM(BH89:BH94), 2)</f>
        <v>0</v>
      </c>
      <c r="G37" s="47"/>
      <c r="H37" s="47"/>
      <c r="I37" s="171">
        <v>0.14999999999999999</v>
      </c>
      <c r="J37" s="170">
        <v>0</v>
      </c>
      <c r="K37" s="51"/>
    </row>
    <row r="38" hidden="1" s="1" customFormat="1" ht="14.4" customHeight="1">
      <c r="B38" s="46"/>
      <c r="C38" s="47"/>
      <c r="D38" s="47"/>
      <c r="E38" s="55" t="s">
        <v>52</v>
      </c>
      <c r="F38" s="170">
        <f>ROUND(SUM(BI89:BI94), 2)</f>
        <v>0</v>
      </c>
      <c r="G38" s="47"/>
      <c r="H38" s="47"/>
      <c r="I38" s="171">
        <v>0</v>
      </c>
      <c r="J38" s="170">
        <v>0</v>
      </c>
      <c r="K38" s="51"/>
    </row>
    <row r="39" s="1" customFormat="1" ht="6.96" customHeight="1">
      <c r="B39" s="46"/>
      <c r="C39" s="47"/>
      <c r="D39" s="47"/>
      <c r="E39" s="47"/>
      <c r="F39" s="47"/>
      <c r="G39" s="47"/>
      <c r="H39" s="47"/>
      <c r="I39" s="157"/>
      <c r="J39" s="47"/>
      <c r="K39" s="51"/>
    </row>
    <row r="40" s="1" customFormat="1" ht="25.44" customHeight="1">
      <c r="B40" s="46"/>
      <c r="C40" s="172"/>
      <c r="D40" s="173" t="s">
        <v>53</v>
      </c>
      <c r="E40" s="98"/>
      <c r="F40" s="98"/>
      <c r="G40" s="174" t="s">
        <v>54</v>
      </c>
      <c r="H40" s="175" t="s">
        <v>55</v>
      </c>
      <c r="I40" s="176"/>
      <c r="J40" s="177">
        <f>SUM(J31:J38)</f>
        <v>0</v>
      </c>
      <c r="K40" s="178"/>
    </row>
    <row r="41" s="1" customFormat="1" ht="14.4" customHeight="1">
      <c r="B41" s="67"/>
      <c r="C41" s="68"/>
      <c r="D41" s="68"/>
      <c r="E41" s="68"/>
      <c r="F41" s="68"/>
      <c r="G41" s="68"/>
      <c r="H41" s="68"/>
      <c r="I41" s="179"/>
      <c r="J41" s="68"/>
      <c r="K41" s="69"/>
    </row>
    <row r="45" s="1" customFormat="1" ht="6.96" customHeight="1">
      <c r="B45" s="180"/>
      <c r="C45" s="181"/>
      <c r="D45" s="181"/>
      <c r="E45" s="181"/>
      <c r="F45" s="181"/>
      <c r="G45" s="181"/>
      <c r="H45" s="181"/>
      <c r="I45" s="182"/>
      <c r="J45" s="181"/>
      <c r="K45" s="183"/>
    </row>
    <row r="46" s="1" customFormat="1" ht="36.96" customHeight="1">
      <c r="B46" s="46"/>
      <c r="C46" s="30" t="s">
        <v>512</v>
      </c>
      <c r="D46" s="47"/>
      <c r="E46" s="47"/>
      <c r="F46" s="47"/>
      <c r="G46" s="47"/>
      <c r="H46" s="47"/>
      <c r="I46" s="157"/>
      <c r="J46" s="47"/>
      <c r="K46" s="51"/>
    </row>
    <row r="47" s="1" customFormat="1" ht="6.96" customHeight="1">
      <c r="B47" s="46"/>
      <c r="C47" s="47"/>
      <c r="D47" s="47"/>
      <c r="E47" s="47"/>
      <c r="F47" s="47"/>
      <c r="G47" s="47"/>
      <c r="H47" s="47"/>
      <c r="I47" s="157"/>
      <c r="J47" s="47"/>
      <c r="K47" s="51"/>
    </row>
    <row r="48" s="1" customFormat="1" ht="14.4" customHeight="1">
      <c r="B48" s="46"/>
      <c r="C48" s="40" t="s">
        <v>18</v>
      </c>
      <c r="D48" s="47"/>
      <c r="E48" s="47"/>
      <c r="F48" s="47"/>
      <c r="G48" s="47"/>
      <c r="H48" s="47"/>
      <c r="I48" s="157"/>
      <c r="J48" s="47"/>
      <c r="K48" s="51"/>
    </row>
    <row r="49" s="1" customFormat="1" ht="16.5" customHeight="1">
      <c r="B49" s="46"/>
      <c r="C49" s="47"/>
      <c r="D49" s="47"/>
      <c r="E49" s="156" t="str">
        <f>E7</f>
        <v>Celkové opravy zastávek na koridorové trati Vraňany - Děčín - státní hranice_ZMĚNA č. 1</v>
      </c>
      <c r="F49" s="40"/>
      <c r="G49" s="40"/>
      <c r="H49" s="40"/>
      <c r="I49" s="157"/>
      <c r="J49" s="47"/>
      <c r="K49" s="51"/>
    </row>
    <row r="50">
      <c r="B50" s="28"/>
      <c r="C50" s="40" t="s">
        <v>506</v>
      </c>
      <c r="D50" s="29"/>
      <c r="E50" s="29"/>
      <c r="F50" s="29"/>
      <c r="G50" s="29"/>
      <c r="H50" s="29"/>
      <c r="I50" s="155"/>
      <c r="J50" s="29"/>
      <c r="K50" s="31"/>
    </row>
    <row r="51" ht="16.5" customHeight="1">
      <c r="B51" s="28"/>
      <c r="C51" s="29"/>
      <c r="D51" s="29"/>
      <c r="E51" s="156" t="s">
        <v>507</v>
      </c>
      <c r="F51" s="29"/>
      <c r="G51" s="29"/>
      <c r="H51" s="29"/>
      <c r="I51" s="155"/>
      <c r="J51" s="29"/>
      <c r="K51" s="31"/>
    </row>
    <row r="52">
      <c r="B52" s="28"/>
      <c r="C52" s="40" t="s">
        <v>508</v>
      </c>
      <c r="D52" s="29"/>
      <c r="E52" s="29"/>
      <c r="F52" s="29"/>
      <c r="G52" s="29"/>
      <c r="H52" s="29"/>
      <c r="I52" s="155"/>
      <c r="J52" s="29"/>
      <c r="K52" s="31"/>
    </row>
    <row r="53" s="1" customFormat="1" ht="16.5" customHeight="1">
      <c r="B53" s="46"/>
      <c r="C53" s="47"/>
      <c r="D53" s="47"/>
      <c r="E53" s="55" t="s">
        <v>509</v>
      </c>
      <c r="F53" s="47"/>
      <c r="G53" s="47"/>
      <c r="H53" s="47"/>
      <c r="I53" s="157"/>
      <c r="J53" s="47"/>
      <c r="K53" s="51"/>
    </row>
    <row r="54" s="1" customFormat="1" ht="14.4" customHeight="1">
      <c r="B54" s="46"/>
      <c r="C54" s="40" t="s">
        <v>510</v>
      </c>
      <c r="D54" s="47"/>
      <c r="E54" s="47"/>
      <c r="F54" s="47"/>
      <c r="G54" s="47"/>
      <c r="H54" s="47"/>
      <c r="I54" s="157"/>
      <c r="J54" s="47"/>
      <c r="K54" s="51"/>
    </row>
    <row r="55" s="1" customFormat="1" ht="17.25" customHeight="1">
      <c r="B55" s="46"/>
      <c r="C55" s="47"/>
      <c r="D55" s="47"/>
      <c r="E55" s="158" t="str">
        <f>E13</f>
        <v>SO-01-03-02 - VRN</v>
      </c>
      <c r="F55" s="47"/>
      <c r="G55" s="47"/>
      <c r="H55" s="47"/>
      <c r="I55" s="157"/>
      <c r="J55" s="47"/>
      <c r="K55" s="51"/>
    </row>
    <row r="56" s="1" customFormat="1" ht="6.96" customHeight="1">
      <c r="B56" s="46"/>
      <c r="C56" s="47"/>
      <c r="D56" s="47"/>
      <c r="E56" s="47"/>
      <c r="F56" s="47"/>
      <c r="G56" s="47"/>
      <c r="H56" s="47"/>
      <c r="I56" s="157"/>
      <c r="J56" s="47"/>
      <c r="K56" s="51"/>
    </row>
    <row r="57" s="1" customFormat="1" ht="18" customHeight="1">
      <c r="B57" s="46"/>
      <c r="C57" s="40" t="s">
        <v>25</v>
      </c>
      <c r="D57" s="47"/>
      <c r="E57" s="47"/>
      <c r="F57" s="35" t="str">
        <f>F16</f>
        <v xml:space="preserve"> </v>
      </c>
      <c r="G57" s="47"/>
      <c r="H57" s="47"/>
      <c r="I57" s="159" t="s">
        <v>27</v>
      </c>
      <c r="J57" s="160" t="str">
        <f>IF(J16="","",J16)</f>
        <v>19. 9. 2018</v>
      </c>
      <c r="K57" s="51"/>
    </row>
    <row r="58" s="1" customFormat="1" ht="6.96" customHeight="1">
      <c r="B58" s="46"/>
      <c r="C58" s="47"/>
      <c r="D58" s="47"/>
      <c r="E58" s="47"/>
      <c r="F58" s="47"/>
      <c r="G58" s="47"/>
      <c r="H58" s="47"/>
      <c r="I58" s="157"/>
      <c r="J58" s="47"/>
      <c r="K58" s="51"/>
    </row>
    <row r="59" s="1" customFormat="1">
      <c r="B59" s="46"/>
      <c r="C59" s="40" t="s">
        <v>31</v>
      </c>
      <c r="D59" s="47"/>
      <c r="E59" s="47"/>
      <c r="F59" s="35" t="str">
        <f>E19</f>
        <v>SŽDC s.o., OŘ Ústí n.L., ST Ústí n.L.</v>
      </c>
      <c r="G59" s="47"/>
      <c r="H59" s="47"/>
      <c r="I59" s="159" t="s">
        <v>39</v>
      </c>
      <c r="J59" s="44" t="str">
        <f>E25</f>
        <v xml:space="preserve"> </v>
      </c>
      <c r="K59" s="51"/>
    </row>
    <row r="60" s="1" customFormat="1" ht="14.4" customHeight="1">
      <c r="B60" s="46"/>
      <c r="C60" s="40" t="s">
        <v>37</v>
      </c>
      <c r="D60" s="47"/>
      <c r="E60" s="47"/>
      <c r="F60" s="35" t="str">
        <f>IF(E22="","",E22)</f>
        <v/>
      </c>
      <c r="G60" s="47"/>
      <c r="H60" s="47"/>
      <c r="I60" s="157"/>
      <c r="J60" s="184"/>
      <c r="K60" s="51"/>
    </row>
    <row r="61" s="1" customFormat="1" ht="10.32" customHeight="1">
      <c r="B61" s="46"/>
      <c r="C61" s="47"/>
      <c r="D61" s="47"/>
      <c r="E61" s="47"/>
      <c r="F61" s="47"/>
      <c r="G61" s="47"/>
      <c r="H61" s="47"/>
      <c r="I61" s="157"/>
      <c r="J61" s="47"/>
      <c r="K61" s="51"/>
    </row>
    <row r="62" s="1" customFormat="1" ht="29.28" customHeight="1">
      <c r="B62" s="46"/>
      <c r="C62" s="185" t="s">
        <v>513</v>
      </c>
      <c r="D62" s="172"/>
      <c r="E62" s="172"/>
      <c r="F62" s="172"/>
      <c r="G62" s="172"/>
      <c r="H62" s="172"/>
      <c r="I62" s="186"/>
      <c r="J62" s="187" t="s">
        <v>514</v>
      </c>
      <c r="K62" s="188"/>
    </row>
    <row r="63" s="1" customFormat="1" ht="10.32" customHeight="1">
      <c r="B63" s="46"/>
      <c r="C63" s="47"/>
      <c r="D63" s="47"/>
      <c r="E63" s="47"/>
      <c r="F63" s="47"/>
      <c r="G63" s="47"/>
      <c r="H63" s="47"/>
      <c r="I63" s="157"/>
      <c r="J63" s="47"/>
      <c r="K63" s="51"/>
    </row>
    <row r="64" s="1" customFormat="1" ht="29.28" customHeight="1">
      <c r="B64" s="46"/>
      <c r="C64" s="189" t="s">
        <v>515</v>
      </c>
      <c r="D64" s="47"/>
      <c r="E64" s="47"/>
      <c r="F64" s="47"/>
      <c r="G64" s="47"/>
      <c r="H64" s="47"/>
      <c r="I64" s="157"/>
      <c r="J64" s="168">
        <f>J89</f>
        <v>0</v>
      </c>
      <c r="K64" s="51"/>
      <c r="AU64" s="24" t="s">
        <v>516</v>
      </c>
    </row>
    <row r="65" s="8" customFormat="1" ht="24.96" customHeight="1">
      <c r="B65" s="190"/>
      <c r="C65" s="191"/>
      <c r="D65" s="192" t="s">
        <v>598</v>
      </c>
      <c r="E65" s="193"/>
      <c r="F65" s="193"/>
      <c r="G65" s="193"/>
      <c r="H65" s="193"/>
      <c r="I65" s="194"/>
      <c r="J65" s="195">
        <f>J90</f>
        <v>0</v>
      </c>
      <c r="K65" s="196"/>
    </row>
    <row r="66" s="1" customFormat="1" ht="21.84" customHeight="1">
      <c r="B66" s="46"/>
      <c r="C66" s="47"/>
      <c r="D66" s="47"/>
      <c r="E66" s="47"/>
      <c r="F66" s="47"/>
      <c r="G66" s="47"/>
      <c r="H66" s="47"/>
      <c r="I66" s="157"/>
      <c r="J66" s="47"/>
      <c r="K66" s="51"/>
    </row>
    <row r="67" s="1" customFormat="1" ht="6.96" customHeight="1">
      <c r="B67" s="67"/>
      <c r="C67" s="68"/>
      <c r="D67" s="68"/>
      <c r="E67" s="68"/>
      <c r="F67" s="68"/>
      <c r="G67" s="68"/>
      <c r="H67" s="68"/>
      <c r="I67" s="179"/>
      <c r="J67" s="68"/>
      <c r="K67" s="69"/>
    </row>
    <row r="71" s="1" customFormat="1" ht="6.96" customHeight="1">
      <c r="B71" s="70"/>
      <c r="C71" s="71"/>
      <c r="D71" s="71"/>
      <c r="E71" s="71"/>
      <c r="F71" s="71"/>
      <c r="G71" s="71"/>
      <c r="H71" s="71"/>
      <c r="I71" s="182"/>
      <c r="J71" s="71"/>
      <c r="K71" s="71"/>
      <c r="L71" s="72"/>
    </row>
    <row r="72" s="1" customFormat="1" ht="36.96" customHeight="1">
      <c r="B72" s="46"/>
      <c r="C72" s="73" t="s">
        <v>525</v>
      </c>
      <c r="D72" s="74"/>
      <c r="E72" s="74"/>
      <c r="F72" s="74"/>
      <c r="G72" s="74"/>
      <c r="H72" s="74"/>
      <c r="I72" s="204"/>
      <c r="J72" s="74"/>
      <c r="K72" s="74"/>
      <c r="L72" s="72"/>
    </row>
    <row r="73" s="1" customFormat="1" ht="6.96" customHeight="1">
      <c r="B73" s="46"/>
      <c r="C73" s="74"/>
      <c r="D73" s="74"/>
      <c r="E73" s="74"/>
      <c r="F73" s="74"/>
      <c r="G73" s="74"/>
      <c r="H73" s="74"/>
      <c r="I73" s="204"/>
      <c r="J73" s="74"/>
      <c r="K73" s="74"/>
      <c r="L73" s="72"/>
    </row>
    <row r="74" s="1" customFormat="1" ht="14.4" customHeight="1">
      <c r="B74" s="46"/>
      <c r="C74" s="76" t="s">
        <v>18</v>
      </c>
      <c r="D74" s="74"/>
      <c r="E74" s="74"/>
      <c r="F74" s="74"/>
      <c r="G74" s="74"/>
      <c r="H74" s="74"/>
      <c r="I74" s="204"/>
      <c r="J74" s="74"/>
      <c r="K74" s="74"/>
      <c r="L74" s="72"/>
    </row>
    <row r="75" s="1" customFormat="1" ht="16.5" customHeight="1">
      <c r="B75" s="46"/>
      <c r="C75" s="74"/>
      <c r="D75" s="74"/>
      <c r="E75" s="205" t="str">
        <f>E7</f>
        <v>Celkové opravy zastávek na koridorové trati Vraňany - Děčín - státní hranice_ZMĚNA č. 1</v>
      </c>
      <c r="F75" s="76"/>
      <c r="G75" s="76"/>
      <c r="H75" s="76"/>
      <c r="I75" s="204"/>
      <c r="J75" s="74"/>
      <c r="K75" s="74"/>
      <c r="L75" s="72"/>
    </row>
    <row r="76">
      <c r="B76" s="28"/>
      <c r="C76" s="76" t="s">
        <v>506</v>
      </c>
      <c r="D76" s="206"/>
      <c r="E76" s="206"/>
      <c r="F76" s="206"/>
      <c r="G76" s="206"/>
      <c r="H76" s="206"/>
      <c r="I76" s="149"/>
      <c r="J76" s="206"/>
      <c r="K76" s="206"/>
      <c r="L76" s="207"/>
    </row>
    <row r="77" ht="16.5" customHeight="1">
      <c r="B77" s="28"/>
      <c r="C77" s="206"/>
      <c r="D77" s="206"/>
      <c r="E77" s="205" t="s">
        <v>507</v>
      </c>
      <c r="F77" s="206"/>
      <c r="G77" s="206"/>
      <c r="H77" s="206"/>
      <c r="I77" s="149"/>
      <c r="J77" s="206"/>
      <c r="K77" s="206"/>
      <c r="L77" s="207"/>
    </row>
    <row r="78">
      <c r="B78" s="28"/>
      <c r="C78" s="76" t="s">
        <v>508</v>
      </c>
      <c r="D78" s="206"/>
      <c r="E78" s="206"/>
      <c r="F78" s="206"/>
      <c r="G78" s="206"/>
      <c r="H78" s="206"/>
      <c r="I78" s="149"/>
      <c r="J78" s="206"/>
      <c r="K78" s="206"/>
      <c r="L78" s="207"/>
    </row>
    <row r="79" s="1" customFormat="1" ht="16.5" customHeight="1">
      <c r="B79" s="46"/>
      <c r="C79" s="74"/>
      <c r="D79" s="74"/>
      <c r="E79" s="208" t="s">
        <v>509</v>
      </c>
      <c r="F79" s="74"/>
      <c r="G79" s="74"/>
      <c r="H79" s="74"/>
      <c r="I79" s="204"/>
      <c r="J79" s="74"/>
      <c r="K79" s="74"/>
      <c r="L79" s="72"/>
    </row>
    <row r="80" s="1" customFormat="1" ht="14.4" customHeight="1">
      <c r="B80" s="46"/>
      <c r="C80" s="76" t="s">
        <v>510</v>
      </c>
      <c r="D80" s="74"/>
      <c r="E80" s="74"/>
      <c r="F80" s="74"/>
      <c r="G80" s="74"/>
      <c r="H80" s="74"/>
      <c r="I80" s="204"/>
      <c r="J80" s="74"/>
      <c r="K80" s="74"/>
      <c r="L80" s="72"/>
    </row>
    <row r="81" s="1" customFormat="1" ht="17.25" customHeight="1">
      <c r="B81" s="46"/>
      <c r="C81" s="74"/>
      <c r="D81" s="74"/>
      <c r="E81" s="82" t="str">
        <f>E13</f>
        <v>SO-01-03-02 - VRN</v>
      </c>
      <c r="F81" s="74"/>
      <c r="G81" s="74"/>
      <c r="H81" s="74"/>
      <c r="I81" s="204"/>
      <c r="J81" s="74"/>
      <c r="K81" s="74"/>
      <c r="L81" s="72"/>
    </row>
    <row r="82" s="1" customFormat="1" ht="6.96" customHeight="1">
      <c r="B82" s="46"/>
      <c r="C82" s="74"/>
      <c r="D82" s="74"/>
      <c r="E82" s="74"/>
      <c r="F82" s="74"/>
      <c r="G82" s="74"/>
      <c r="H82" s="74"/>
      <c r="I82" s="204"/>
      <c r="J82" s="74"/>
      <c r="K82" s="74"/>
      <c r="L82" s="72"/>
    </row>
    <row r="83" s="1" customFormat="1" ht="18" customHeight="1">
      <c r="B83" s="46"/>
      <c r="C83" s="76" t="s">
        <v>25</v>
      </c>
      <c r="D83" s="74"/>
      <c r="E83" s="74"/>
      <c r="F83" s="209" t="str">
        <f>F16</f>
        <v xml:space="preserve"> </v>
      </c>
      <c r="G83" s="74"/>
      <c r="H83" s="74"/>
      <c r="I83" s="210" t="s">
        <v>27</v>
      </c>
      <c r="J83" s="85" t="str">
        <f>IF(J16="","",J16)</f>
        <v>19. 9. 2018</v>
      </c>
      <c r="K83" s="74"/>
      <c r="L83" s="72"/>
    </row>
    <row r="84" s="1" customFormat="1" ht="6.96" customHeight="1">
      <c r="B84" s="46"/>
      <c r="C84" s="74"/>
      <c r="D84" s="74"/>
      <c r="E84" s="74"/>
      <c r="F84" s="74"/>
      <c r="G84" s="74"/>
      <c r="H84" s="74"/>
      <c r="I84" s="204"/>
      <c r="J84" s="74"/>
      <c r="K84" s="74"/>
      <c r="L84" s="72"/>
    </row>
    <row r="85" s="1" customFormat="1">
      <c r="B85" s="46"/>
      <c r="C85" s="76" t="s">
        <v>31</v>
      </c>
      <c r="D85" s="74"/>
      <c r="E85" s="74"/>
      <c r="F85" s="209" t="str">
        <f>E19</f>
        <v>SŽDC s.o., OŘ Ústí n.L., ST Ústí n.L.</v>
      </c>
      <c r="G85" s="74"/>
      <c r="H85" s="74"/>
      <c r="I85" s="210" t="s">
        <v>39</v>
      </c>
      <c r="J85" s="209" t="str">
        <f>E25</f>
        <v xml:space="preserve"> </v>
      </c>
      <c r="K85" s="74"/>
      <c r="L85" s="72"/>
    </row>
    <row r="86" s="1" customFormat="1" ht="14.4" customHeight="1">
      <c r="B86" s="46"/>
      <c r="C86" s="76" t="s">
        <v>37</v>
      </c>
      <c r="D86" s="74"/>
      <c r="E86" s="74"/>
      <c r="F86" s="209" t="str">
        <f>IF(E22="","",E22)</f>
        <v/>
      </c>
      <c r="G86" s="74"/>
      <c r="H86" s="74"/>
      <c r="I86" s="204"/>
      <c r="J86" s="74"/>
      <c r="K86" s="74"/>
      <c r="L86" s="72"/>
    </row>
    <row r="87" s="1" customFormat="1" ht="10.32" customHeight="1">
      <c r="B87" s="46"/>
      <c r="C87" s="74"/>
      <c r="D87" s="74"/>
      <c r="E87" s="74"/>
      <c r="F87" s="74"/>
      <c r="G87" s="74"/>
      <c r="H87" s="74"/>
      <c r="I87" s="204"/>
      <c r="J87" s="74"/>
      <c r="K87" s="74"/>
      <c r="L87" s="72"/>
    </row>
    <row r="88" s="10" customFormat="1" ht="29.28" customHeight="1">
      <c r="B88" s="211"/>
      <c r="C88" s="212" t="s">
        <v>526</v>
      </c>
      <c r="D88" s="213" t="s">
        <v>62</v>
      </c>
      <c r="E88" s="213" t="s">
        <v>58</v>
      </c>
      <c r="F88" s="213" t="s">
        <v>527</v>
      </c>
      <c r="G88" s="213" t="s">
        <v>528</v>
      </c>
      <c r="H88" s="213" t="s">
        <v>529</v>
      </c>
      <c r="I88" s="214" t="s">
        <v>530</v>
      </c>
      <c r="J88" s="213" t="s">
        <v>514</v>
      </c>
      <c r="K88" s="215" t="s">
        <v>531</v>
      </c>
      <c r="L88" s="216"/>
      <c r="M88" s="102" t="s">
        <v>532</v>
      </c>
      <c r="N88" s="103" t="s">
        <v>47</v>
      </c>
      <c r="O88" s="103" t="s">
        <v>533</v>
      </c>
      <c r="P88" s="103" t="s">
        <v>534</v>
      </c>
      <c r="Q88" s="103" t="s">
        <v>535</v>
      </c>
      <c r="R88" s="103" t="s">
        <v>536</v>
      </c>
      <c r="S88" s="103" t="s">
        <v>537</v>
      </c>
      <c r="T88" s="104" t="s">
        <v>538</v>
      </c>
    </row>
    <row r="89" s="1" customFormat="1" ht="29.28" customHeight="1">
      <c r="B89" s="46"/>
      <c r="C89" s="108" t="s">
        <v>515</v>
      </c>
      <c r="D89" s="74"/>
      <c r="E89" s="74"/>
      <c r="F89" s="74"/>
      <c r="G89" s="74"/>
      <c r="H89" s="74"/>
      <c r="I89" s="204"/>
      <c r="J89" s="217">
        <f>BK89</f>
        <v>0</v>
      </c>
      <c r="K89" s="74"/>
      <c r="L89" s="72"/>
      <c r="M89" s="105"/>
      <c r="N89" s="106"/>
      <c r="O89" s="106"/>
      <c r="P89" s="218">
        <f>P90</f>
        <v>0</v>
      </c>
      <c r="Q89" s="106"/>
      <c r="R89" s="218">
        <f>R90</f>
        <v>0</v>
      </c>
      <c r="S89" s="106"/>
      <c r="T89" s="219">
        <f>T90</f>
        <v>0</v>
      </c>
      <c r="AT89" s="24" t="s">
        <v>76</v>
      </c>
      <c r="AU89" s="24" t="s">
        <v>516</v>
      </c>
      <c r="BK89" s="220">
        <f>BK90</f>
        <v>0</v>
      </c>
    </row>
    <row r="90" s="11" customFormat="1" ht="37.44" customHeight="1">
      <c r="B90" s="221"/>
      <c r="C90" s="222"/>
      <c r="D90" s="223" t="s">
        <v>76</v>
      </c>
      <c r="E90" s="224" t="s">
        <v>96</v>
      </c>
      <c r="F90" s="224" t="s">
        <v>599</v>
      </c>
      <c r="G90" s="222"/>
      <c r="H90" s="222"/>
      <c r="I90" s="225"/>
      <c r="J90" s="226">
        <f>BK90</f>
        <v>0</v>
      </c>
      <c r="K90" s="222"/>
      <c r="L90" s="227"/>
      <c r="M90" s="228"/>
      <c r="N90" s="229"/>
      <c r="O90" s="229"/>
      <c r="P90" s="230">
        <f>SUM(P91:P94)</f>
        <v>0</v>
      </c>
      <c r="Q90" s="229"/>
      <c r="R90" s="230">
        <f>SUM(R91:R94)</f>
        <v>0</v>
      </c>
      <c r="S90" s="229"/>
      <c r="T90" s="231">
        <f>SUM(T91:T94)</f>
        <v>0</v>
      </c>
      <c r="AR90" s="232" t="s">
        <v>562</v>
      </c>
      <c r="AT90" s="233" t="s">
        <v>76</v>
      </c>
      <c r="AU90" s="233" t="s">
        <v>77</v>
      </c>
      <c r="AY90" s="232" t="s">
        <v>541</v>
      </c>
      <c r="BK90" s="234">
        <f>SUM(BK91:BK94)</f>
        <v>0</v>
      </c>
    </row>
    <row r="91" s="1" customFormat="1" ht="16.5" customHeight="1">
      <c r="B91" s="46"/>
      <c r="C91" s="237" t="s">
        <v>24</v>
      </c>
      <c r="D91" s="237" t="s">
        <v>544</v>
      </c>
      <c r="E91" s="238" t="s">
        <v>600</v>
      </c>
      <c r="F91" s="239" t="s">
        <v>601</v>
      </c>
      <c r="G91" s="240" t="s">
        <v>602</v>
      </c>
      <c r="H91" s="241">
        <v>1</v>
      </c>
      <c r="I91" s="242"/>
      <c r="J91" s="243">
        <f>ROUND(I91*H91,2)</f>
        <v>0</v>
      </c>
      <c r="K91" s="239" t="s">
        <v>603</v>
      </c>
      <c r="L91" s="72"/>
      <c r="M91" s="244" t="s">
        <v>22</v>
      </c>
      <c r="N91" s="245" t="s">
        <v>48</v>
      </c>
      <c r="O91" s="47"/>
      <c r="P91" s="246">
        <f>O91*H91</f>
        <v>0</v>
      </c>
      <c r="Q91" s="246">
        <v>0</v>
      </c>
      <c r="R91" s="246">
        <f>Q91*H91</f>
        <v>0</v>
      </c>
      <c r="S91" s="246">
        <v>0</v>
      </c>
      <c r="T91" s="247">
        <f>S91*H91</f>
        <v>0</v>
      </c>
      <c r="AR91" s="24" t="s">
        <v>542</v>
      </c>
      <c r="AT91" s="24" t="s">
        <v>544</v>
      </c>
      <c r="AU91" s="24" t="s">
        <v>24</v>
      </c>
      <c r="AY91" s="24" t="s">
        <v>541</v>
      </c>
      <c r="BE91" s="248">
        <f>IF(N91="základní",J91,0)</f>
        <v>0</v>
      </c>
      <c r="BF91" s="248">
        <f>IF(N91="snížená",J91,0)</f>
        <v>0</v>
      </c>
      <c r="BG91" s="248">
        <f>IF(N91="zákl. přenesená",J91,0)</f>
        <v>0</v>
      </c>
      <c r="BH91" s="248">
        <f>IF(N91="sníž. přenesená",J91,0)</f>
        <v>0</v>
      </c>
      <c r="BI91" s="248">
        <f>IF(N91="nulová",J91,0)</f>
        <v>0</v>
      </c>
      <c r="BJ91" s="24" t="s">
        <v>24</v>
      </c>
      <c r="BK91" s="248">
        <f>ROUND(I91*H91,2)</f>
        <v>0</v>
      </c>
      <c r="BL91" s="24" t="s">
        <v>542</v>
      </c>
      <c r="BM91" s="24" t="s">
        <v>604</v>
      </c>
    </row>
    <row r="92" s="12" customFormat="1">
      <c r="B92" s="249"/>
      <c r="C92" s="250"/>
      <c r="D92" s="251" t="s">
        <v>549</v>
      </c>
      <c r="E92" s="252" t="s">
        <v>22</v>
      </c>
      <c r="F92" s="253" t="s">
        <v>24</v>
      </c>
      <c r="G92" s="250"/>
      <c r="H92" s="254">
        <v>1</v>
      </c>
      <c r="I92" s="255"/>
      <c r="J92" s="250"/>
      <c r="K92" s="250"/>
      <c r="L92" s="256"/>
      <c r="M92" s="257"/>
      <c r="N92" s="258"/>
      <c r="O92" s="258"/>
      <c r="P92" s="258"/>
      <c r="Q92" s="258"/>
      <c r="R92" s="258"/>
      <c r="S92" s="258"/>
      <c r="T92" s="259"/>
      <c r="AT92" s="260" t="s">
        <v>549</v>
      </c>
      <c r="AU92" s="260" t="s">
        <v>24</v>
      </c>
      <c r="AV92" s="12" t="s">
        <v>85</v>
      </c>
      <c r="AW92" s="12" t="s">
        <v>41</v>
      </c>
      <c r="AX92" s="12" t="s">
        <v>24</v>
      </c>
      <c r="AY92" s="260" t="s">
        <v>541</v>
      </c>
    </row>
    <row r="93" s="1" customFormat="1" ht="16.5" customHeight="1">
      <c r="B93" s="46"/>
      <c r="C93" s="237" t="s">
        <v>85</v>
      </c>
      <c r="D93" s="237" t="s">
        <v>544</v>
      </c>
      <c r="E93" s="238" t="s">
        <v>605</v>
      </c>
      <c r="F93" s="239" t="s">
        <v>606</v>
      </c>
      <c r="G93" s="240" t="s">
        <v>602</v>
      </c>
      <c r="H93" s="241">
        <v>1</v>
      </c>
      <c r="I93" s="242"/>
      <c r="J93" s="243">
        <f>ROUND(I93*H93,2)</f>
        <v>0</v>
      </c>
      <c r="K93" s="239" t="s">
        <v>603</v>
      </c>
      <c r="L93" s="72"/>
      <c r="M93" s="244" t="s">
        <v>22</v>
      </c>
      <c r="N93" s="245" t="s">
        <v>48</v>
      </c>
      <c r="O93" s="47"/>
      <c r="P93" s="246">
        <f>O93*H93</f>
        <v>0</v>
      </c>
      <c r="Q93" s="246">
        <v>0</v>
      </c>
      <c r="R93" s="246">
        <f>Q93*H93</f>
        <v>0</v>
      </c>
      <c r="S93" s="246">
        <v>0</v>
      </c>
      <c r="T93" s="247">
        <f>S93*H93</f>
        <v>0</v>
      </c>
      <c r="AR93" s="24" t="s">
        <v>542</v>
      </c>
      <c r="AT93" s="24" t="s">
        <v>544</v>
      </c>
      <c r="AU93" s="24" t="s">
        <v>24</v>
      </c>
      <c r="AY93" s="24" t="s">
        <v>541</v>
      </c>
      <c r="BE93" s="248">
        <f>IF(N93="základní",J93,0)</f>
        <v>0</v>
      </c>
      <c r="BF93" s="248">
        <f>IF(N93="snížená",J93,0)</f>
        <v>0</v>
      </c>
      <c r="BG93" s="248">
        <f>IF(N93="zákl. přenesená",J93,0)</f>
        <v>0</v>
      </c>
      <c r="BH93" s="248">
        <f>IF(N93="sníž. přenesená",J93,0)</f>
        <v>0</v>
      </c>
      <c r="BI93" s="248">
        <f>IF(N93="nulová",J93,0)</f>
        <v>0</v>
      </c>
      <c r="BJ93" s="24" t="s">
        <v>24</v>
      </c>
      <c r="BK93" s="248">
        <f>ROUND(I93*H93,2)</f>
        <v>0</v>
      </c>
      <c r="BL93" s="24" t="s">
        <v>542</v>
      </c>
      <c r="BM93" s="24" t="s">
        <v>607</v>
      </c>
    </row>
    <row r="94" s="12" customFormat="1">
      <c r="B94" s="249"/>
      <c r="C94" s="250"/>
      <c r="D94" s="251" t="s">
        <v>549</v>
      </c>
      <c r="E94" s="252" t="s">
        <v>22</v>
      </c>
      <c r="F94" s="253" t="s">
        <v>24</v>
      </c>
      <c r="G94" s="250"/>
      <c r="H94" s="254">
        <v>1</v>
      </c>
      <c r="I94" s="255"/>
      <c r="J94" s="250"/>
      <c r="K94" s="250"/>
      <c r="L94" s="256"/>
      <c r="M94" s="261"/>
      <c r="N94" s="262"/>
      <c r="O94" s="262"/>
      <c r="P94" s="262"/>
      <c r="Q94" s="262"/>
      <c r="R94" s="262"/>
      <c r="S94" s="262"/>
      <c r="T94" s="263"/>
      <c r="AT94" s="260" t="s">
        <v>549</v>
      </c>
      <c r="AU94" s="260" t="s">
        <v>24</v>
      </c>
      <c r="AV94" s="12" t="s">
        <v>85</v>
      </c>
      <c r="AW94" s="12" t="s">
        <v>41</v>
      </c>
      <c r="AX94" s="12" t="s">
        <v>24</v>
      </c>
      <c r="AY94" s="260" t="s">
        <v>541</v>
      </c>
    </row>
    <row r="95" s="1" customFormat="1" ht="6.96" customHeight="1">
      <c r="B95" s="67"/>
      <c r="C95" s="68"/>
      <c r="D95" s="68"/>
      <c r="E95" s="68"/>
      <c r="F95" s="68"/>
      <c r="G95" s="68"/>
      <c r="H95" s="68"/>
      <c r="I95" s="179"/>
      <c r="J95" s="68"/>
      <c r="K95" s="68"/>
      <c r="L95" s="72"/>
    </row>
  </sheetData>
  <sheetProtection sheet="1" autoFilter="0" formatColumns="0" formatRows="0" objects="1" scenarios="1" spinCount="100000" saltValue="Whnh8n3qVpiYBN7wVfZN1D2LYpfUInWatGIpy5MI7m0TPajACRp2Vi5q/Dvn57Npo7j+GzWcEJ7bqbmebmd69w==" hashValue="wwdwodf1f/cb6mi1Uop272s8IhcKGEIQWZaIXXv3F13wsrExNaHu9ESac/yQOHbXfjN/49pxOOE2nE5aIeOD+Q==" algorithmName="SHA-512" password="CC35"/>
  <autoFilter ref="C88:K94"/>
  <mergeCells count="16">
    <mergeCell ref="E7:H7"/>
    <mergeCell ref="E11:H11"/>
    <mergeCell ref="E9:H9"/>
    <mergeCell ref="E13:H13"/>
    <mergeCell ref="E28:H28"/>
    <mergeCell ref="E49:H49"/>
    <mergeCell ref="E53:H53"/>
    <mergeCell ref="E51:H51"/>
    <mergeCell ref="E55:H55"/>
    <mergeCell ref="J59:J60"/>
    <mergeCell ref="E75:H75"/>
    <mergeCell ref="E79:H79"/>
    <mergeCell ref="E77:H77"/>
    <mergeCell ref="E81:H81"/>
    <mergeCell ref="G1:H1"/>
    <mergeCell ref="L2:V2"/>
  </mergeCells>
  <hyperlinks>
    <hyperlink ref="F1:G1" location="C2" display="1) Krycí list soupisu"/>
    <hyperlink ref="G1:H1" location="C62" display="2) Rekapitulace"/>
    <hyperlink ref="J1" location="C88"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4.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106</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ht="16.5" customHeight="1">
      <c r="B9" s="28"/>
      <c r="C9" s="29"/>
      <c r="D9" s="29"/>
      <c r="E9" s="156" t="s">
        <v>608</v>
      </c>
      <c r="F9" s="29"/>
      <c r="G9" s="29"/>
      <c r="H9" s="29"/>
      <c r="I9" s="155"/>
      <c r="J9" s="29"/>
      <c r="K9" s="31"/>
    </row>
    <row r="10">
      <c r="B10" s="28"/>
      <c r="C10" s="29"/>
      <c r="D10" s="40" t="s">
        <v>508</v>
      </c>
      <c r="E10" s="29"/>
      <c r="F10" s="29"/>
      <c r="G10" s="29"/>
      <c r="H10" s="29"/>
      <c r="I10" s="155"/>
      <c r="J10" s="29"/>
      <c r="K10" s="31"/>
    </row>
    <row r="11" s="1" customFormat="1" ht="16.5" customHeight="1">
      <c r="B11" s="46"/>
      <c r="C11" s="47"/>
      <c r="D11" s="47"/>
      <c r="E11" s="55" t="s">
        <v>609</v>
      </c>
      <c r="F11" s="47"/>
      <c r="G11" s="47"/>
      <c r="H11" s="47"/>
      <c r="I11" s="157"/>
      <c r="J11" s="47"/>
      <c r="K11" s="51"/>
    </row>
    <row r="12" s="1" customFormat="1">
      <c r="B12" s="46"/>
      <c r="C12" s="47"/>
      <c r="D12" s="40" t="s">
        <v>510</v>
      </c>
      <c r="E12" s="47"/>
      <c r="F12" s="47"/>
      <c r="G12" s="47"/>
      <c r="H12" s="47"/>
      <c r="I12" s="157"/>
      <c r="J12" s="47"/>
      <c r="K12" s="51"/>
    </row>
    <row r="13" s="1" customFormat="1" ht="36.96" customHeight="1">
      <c r="B13" s="46"/>
      <c r="C13" s="47"/>
      <c r="D13" s="47"/>
      <c r="E13" s="158" t="s">
        <v>610</v>
      </c>
      <c r="F13" s="47"/>
      <c r="G13" s="47"/>
      <c r="H13" s="47"/>
      <c r="I13" s="157"/>
      <c r="J13" s="47"/>
      <c r="K13" s="51"/>
    </row>
    <row r="14" s="1" customFormat="1">
      <c r="B14" s="46"/>
      <c r="C14" s="47"/>
      <c r="D14" s="47"/>
      <c r="E14" s="47"/>
      <c r="F14" s="47"/>
      <c r="G14" s="47"/>
      <c r="H14" s="47"/>
      <c r="I14" s="157"/>
      <c r="J14" s="47"/>
      <c r="K14" s="51"/>
    </row>
    <row r="15" s="1" customFormat="1" ht="14.4" customHeight="1">
      <c r="B15" s="46"/>
      <c r="C15" s="47"/>
      <c r="D15" s="40" t="s">
        <v>21</v>
      </c>
      <c r="E15" s="47"/>
      <c r="F15" s="35" t="s">
        <v>22</v>
      </c>
      <c r="G15" s="47"/>
      <c r="H15" s="47"/>
      <c r="I15" s="159" t="s">
        <v>23</v>
      </c>
      <c r="J15" s="35" t="s">
        <v>22</v>
      </c>
      <c r="K15" s="51"/>
    </row>
    <row r="16" s="1" customFormat="1" ht="14.4" customHeight="1">
      <c r="B16" s="46"/>
      <c r="C16" s="47"/>
      <c r="D16" s="40" t="s">
        <v>25</v>
      </c>
      <c r="E16" s="47"/>
      <c r="F16" s="35" t="s">
        <v>40</v>
      </c>
      <c r="G16" s="47"/>
      <c r="H16" s="47"/>
      <c r="I16" s="159" t="s">
        <v>27</v>
      </c>
      <c r="J16" s="160" t="str">
        <f>'Rekapitulace stavby'!AN8</f>
        <v>19. 9. 2018</v>
      </c>
      <c r="K16" s="51"/>
    </row>
    <row r="17" s="1" customFormat="1" ht="10.8" customHeight="1">
      <c r="B17" s="46"/>
      <c r="C17" s="47"/>
      <c r="D17" s="47"/>
      <c r="E17" s="47"/>
      <c r="F17" s="47"/>
      <c r="G17" s="47"/>
      <c r="H17" s="47"/>
      <c r="I17" s="157"/>
      <c r="J17" s="47"/>
      <c r="K17" s="51"/>
    </row>
    <row r="18" s="1" customFormat="1" ht="14.4" customHeight="1">
      <c r="B18" s="46"/>
      <c r="C18" s="47"/>
      <c r="D18" s="40" t="s">
        <v>31</v>
      </c>
      <c r="E18" s="47"/>
      <c r="F18" s="47"/>
      <c r="G18" s="47"/>
      <c r="H18" s="47"/>
      <c r="I18" s="159" t="s">
        <v>32</v>
      </c>
      <c r="J18" s="35" t="str">
        <f>IF('Rekapitulace stavby'!AN10="","",'Rekapitulace stavby'!AN10)</f>
        <v>70994234</v>
      </c>
      <c r="K18" s="51"/>
    </row>
    <row r="19" s="1" customFormat="1" ht="18" customHeight="1">
      <c r="B19" s="46"/>
      <c r="C19" s="47"/>
      <c r="D19" s="47"/>
      <c r="E19" s="35" t="str">
        <f>IF('Rekapitulace stavby'!E11="","",'Rekapitulace stavby'!E11)</f>
        <v>SŽDC s.o., OŘ Ústí n.L., ST Ústí n.L.</v>
      </c>
      <c r="F19" s="47"/>
      <c r="G19" s="47"/>
      <c r="H19" s="47"/>
      <c r="I19" s="159" t="s">
        <v>35</v>
      </c>
      <c r="J19" s="35" t="str">
        <f>IF('Rekapitulace stavby'!AN11="","",'Rekapitulace stavby'!AN11)</f>
        <v>CZ70994234</v>
      </c>
      <c r="K19" s="51"/>
    </row>
    <row r="20" s="1" customFormat="1" ht="6.96" customHeight="1">
      <c r="B20" s="46"/>
      <c r="C20" s="47"/>
      <c r="D20" s="47"/>
      <c r="E20" s="47"/>
      <c r="F20" s="47"/>
      <c r="G20" s="47"/>
      <c r="H20" s="47"/>
      <c r="I20" s="157"/>
      <c r="J20" s="47"/>
      <c r="K20" s="51"/>
    </row>
    <row r="21" s="1" customFormat="1" ht="14.4" customHeight="1">
      <c r="B21" s="46"/>
      <c r="C21" s="47"/>
      <c r="D21" s="40" t="s">
        <v>37</v>
      </c>
      <c r="E21" s="47"/>
      <c r="F21" s="47"/>
      <c r="G21" s="47"/>
      <c r="H21" s="47"/>
      <c r="I21" s="159" t="s">
        <v>32</v>
      </c>
      <c r="J21" s="35" t="str">
        <f>IF('Rekapitulace stavby'!AN13="Vyplň údaj","",IF('Rekapitulace stavby'!AN13="","",'Rekapitulace stavby'!AN13))</f>
        <v/>
      </c>
      <c r="K21" s="51"/>
    </row>
    <row r="22" s="1" customFormat="1" ht="18" customHeight="1">
      <c r="B22" s="46"/>
      <c r="C22" s="47"/>
      <c r="D22" s="47"/>
      <c r="E22" s="35" t="str">
        <f>IF('Rekapitulace stavby'!E14="Vyplň údaj","",IF('Rekapitulace stavby'!E14="","",'Rekapitulace stavby'!E14))</f>
        <v/>
      </c>
      <c r="F22" s="47"/>
      <c r="G22" s="47"/>
      <c r="H22" s="47"/>
      <c r="I22" s="159" t="s">
        <v>35</v>
      </c>
      <c r="J22" s="35" t="str">
        <f>IF('Rekapitulace stavby'!AN14="Vyplň údaj","",IF('Rekapitulace stavby'!AN14="","",'Rekapitulace stavby'!AN14))</f>
        <v/>
      </c>
      <c r="K22" s="51"/>
    </row>
    <row r="23" s="1" customFormat="1" ht="6.96" customHeight="1">
      <c r="B23" s="46"/>
      <c r="C23" s="47"/>
      <c r="D23" s="47"/>
      <c r="E23" s="47"/>
      <c r="F23" s="47"/>
      <c r="G23" s="47"/>
      <c r="H23" s="47"/>
      <c r="I23" s="157"/>
      <c r="J23" s="47"/>
      <c r="K23" s="51"/>
    </row>
    <row r="24" s="1" customFormat="1" ht="14.4" customHeight="1">
      <c r="B24" s="46"/>
      <c r="C24" s="47"/>
      <c r="D24" s="40" t="s">
        <v>39</v>
      </c>
      <c r="E24" s="47"/>
      <c r="F24" s="47"/>
      <c r="G24" s="47"/>
      <c r="H24" s="47"/>
      <c r="I24" s="159" t="s">
        <v>32</v>
      </c>
      <c r="J24" s="35" t="str">
        <f>IF('Rekapitulace stavby'!AN16="","",'Rekapitulace stavby'!AN16)</f>
        <v/>
      </c>
      <c r="K24" s="51"/>
    </row>
    <row r="25" s="1" customFormat="1" ht="18" customHeight="1">
      <c r="B25" s="46"/>
      <c r="C25" s="47"/>
      <c r="D25" s="47"/>
      <c r="E25" s="35" t="str">
        <f>IF('Rekapitulace stavby'!E17="","",'Rekapitulace stavby'!E17)</f>
        <v xml:space="preserve"> </v>
      </c>
      <c r="F25" s="47"/>
      <c r="G25" s="47"/>
      <c r="H25" s="47"/>
      <c r="I25" s="159" t="s">
        <v>35</v>
      </c>
      <c r="J25" s="35" t="str">
        <f>IF('Rekapitulace stavby'!AN17="","",'Rekapitulace stavby'!AN17)</f>
        <v/>
      </c>
      <c r="K25" s="51"/>
    </row>
    <row r="26" s="1" customFormat="1" ht="6.96" customHeight="1">
      <c r="B26" s="46"/>
      <c r="C26" s="47"/>
      <c r="D26" s="47"/>
      <c r="E26" s="47"/>
      <c r="F26" s="47"/>
      <c r="G26" s="47"/>
      <c r="H26" s="47"/>
      <c r="I26" s="157"/>
      <c r="J26" s="47"/>
      <c r="K26" s="51"/>
    </row>
    <row r="27" s="1" customFormat="1" ht="14.4" customHeight="1">
      <c r="B27" s="46"/>
      <c r="C27" s="47"/>
      <c r="D27" s="40" t="s">
        <v>42</v>
      </c>
      <c r="E27" s="47"/>
      <c r="F27" s="47"/>
      <c r="G27" s="47"/>
      <c r="H27" s="47"/>
      <c r="I27" s="157"/>
      <c r="J27" s="47"/>
      <c r="K27" s="51"/>
    </row>
    <row r="28" s="7" customFormat="1" ht="16.5" customHeight="1">
      <c r="B28" s="161"/>
      <c r="C28" s="162"/>
      <c r="D28" s="162"/>
      <c r="E28" s="44" t="s">
        <v>22</v>
      </c>
      <c r="F28" s="44"/>
      <c r="G28" s="44"/>
      <c r="H28" s="44"/>
      <c r="I28" s="163"/>
      <c r="J28" s="162"/>
      <c r="K28" s="164"/>
    </row>
    <row r="29" s="1" customFormat="1" ht="6.96" customHeight="1">
      <c r="B29" s="46"/>
      <c r="C29" s="47"/>
      <c r="D29" s="47"/>
      <c r="E29" s="47"/>
      <c r="F29" s="47"/>
      <c r="G29" s="47"/>
      <c r="H29" s="47"/>
      <c r="I29" s="157"/>
      <c r="J29" s="47"/>
      <c r="K29" s="51"/>
    </row>
    <row r="30" s="1" customFormat="1" ht="6.96" customHeight="1">
      <c r="B30" s="46"/>
      <c r="C30" s="47"/>
      <c r="D30" s="106"/>
      <c r="E30" s="106"/>
      <c r="F30" s="106"/>
      <c r="G30" s="106"/>
      <c r="H30" s="106"/>
      <c r="I30" s="165"/>
      <c r="J30" s="106"/>
      <c r="K30" s="166"/>
    </row>
    <row r="31" s="1" customFormat="1" ht="25.44" customHeight="1">
      <c r="B31" s="46"/>
      <c r="C31" s="47"/>
      <c r="D31" s="167" t="s">
        <v>43</v>
      </c>
      <c r="E31" s="47"/>
      <c r="F31" s="47"/>
      <c r="G31" s="47"/>
      <c r="H31" s="47"/>
      <c r="I31" s="157"/>
      <c r="J31" s="168">
        <f>ROUND(J89,2)</f>
        <v>0</v>
      </c>
      <c r="K31" s="51"/>
    </row>
    <row r="32" s="1" customFormat="1" ht="6.96" customHeight="1">
      <c r="B32" s="46"/>
      <c r="C32" s="47"/>
      <c r="D32" s="106"/>
      <c r="E32" s="106"/>
      <c r="F32" s="106"/>
      <c r="G32" s="106"/>
      <c r="H32" s="106"/>
      <c r="I32" s="165"/>
      <c r="J32" s="106"/>
      <c r="K32" s="166"/>
    </row>
    <row r="33" s="1" customFormat="1" ht="14.4" customHeight="1">
      <c r="B33" s="46"/>
      <c r="C33" s="47"/>
      <c r="D33" s="47"/>
      <c r="E33" s="47"/>
      <c r="F33" s="52" t="s">
        <v>45</v>
      </c>
      <c r="G33" s="47"/>
      <c r="H33" s="47"/>
      <c r="I33" s="169" t="s">
        <v>44</v>
      </c>
      <c r="J33" s="52" t="s">
        <v>46</v>
      </c>
      <c r="K33" s="51"/>
    </row>
    <row r="34" s="1" customFormat="1" ht="14.4" customHeight="1">
      <c r="B34" s="46"/>
      <c r="C34" s="47"/>
      <c r="D34" s="55" t="s">
        <v>47</v>
      </c>
      <c r="E34" s="55" t="s">
        <v>48</v>
      </c>
      <c r="F34" s="170">
        <f>ROUND(SUM(BE89:BE108), 2)</f>
        <v>0</v>
      </c>
      <c r="G34" s="47"/>
      <c r="H34" s="47"/>
      <c r="I34" s="171">
        <v>0.20999999999999999</v>
      </c>
      <c r="J34" s="170">
        <f>ROUND(ROUND((SUM(BE89:BE108)), 2)*I34, 2)</f>
        <v>0</v>
      </c>
      <c r="K34" s="51"/>
    </row>
    <row r="35" s="1" customFormat="1" ht="14.4" customHeight="1">
      <c r="B35" s="46"/>
      <c r="C35" s="47"/>
      <c r="D35" s="47"/>
      <c r="E35" s="55" t="s">
        <v>49</v>
      </c>
      <c r="F35" s="170">
        <f>ROUND(SUM(BF89:BF108), 2)</f>
        <v>0</v>
      </c>
      <c r="G35" s="47"/>
      <c r="H35" s="47"/>
      <c r="I35" s="171">
        <v>0.14999999999999999</v>
      </c>
      <c r="J35" s="170">
        <f>ROUND(ROUND((SUM(BF89:BF108)), 2)*I35, 2)</f>
        <v>0</v>
      </c>
      <c r="K35" s="51"/>
    </row>
    <row r="36" hidden="1" s="1" customFormat="1" ht="14.4" customHeight="1">
      <c r="B36" s="46"/>
      <c r="C36" s="47"/>
      <c r="D36" s="47"/>
      <c r="E36" s="55" t="s">
        <v>50</v>
      </c>
      <c r="F36" s="170">
        <f>ROUND(SUM(BG89:BG108), 2)</f>
        <v>0</v>
      </c>
      <c r="G36" s="47"/>
      <c r="H36" s="47"/>
      <c r="I36" s="171">
        <v>0.20999999999999999</v>
      </c>
      <c r="J36" s="170">
        <v>0</v>
      </c>
      <c r="K36" s="51"/>
    </row>
    <row r="37" hidden="1" s="1" customFormat="1" ht="14.4" customHeight="1">
      <c r="B37" s="46"/>
      <c r="C37" s="47"/>
      <c r="D37" s="47"/>
      <c r="E37" s="55" t="s">
        <v>51</v>
      </c>
      <c r="F37" s="170">
        <f>ROUND(SUM(BH89:BH108), 2)</f>
        <v>0</v>
      </c>
      <c r="G37" s="47"/>
      <c r="H37" s="47"/>
      <c r="I37" s="171">
        <v>0.14999999999999999</v>
      </c>
      <c r="J37" s="170">
        <v>0</v>
      </c>
      <c r="K37" s="51"/>
    </row>
    <row r="38" hidden="1" s="1" customFormat="1" ht="14.4" customHeight="1">
      <c r="B38" s="46"/>
      <c r="C38" s="47"/>
      <c r="D38" s="47"/>
      <c r="E38" s="55" t="s">
        <v>52</v>
      </c>
      <c r="F38" s="170">
        <f>ROUND(SUM(BI89:BI108), 2)</f>
        <v>0</v>
      </c>
      <c r="G38" s="47"/>
      <c r="H38" s="47"/>
      <c r="I38" s="171">
        <v>0</v>
      </c>
      <c r="J38" s="170">
        <v>0</v>
      </c>
      <c r="K38" s="51"/>
    </row>
    <row r="39" s="1" customFormat="1" ht="6.96" customHeight="1">
      <c r="B39" s="46"/>
      <c r="C39" s="47"/>
      <c r="D39" s="47"/>
      <c r="E39" s="47"/>
      <c r="F39" s="47"/>
      <c r="G39" s="47"/>
      <c r="H39" s="47"/>
      <c r="I39" s="157"/>
      <c r="J39" s="47"/>
      <c r="K39" s="51"/>
    </row>
    <row r="40" s="1" customFormat="1" ht="25.44" customHeight="1">
      <c r="B40" s="46"/>
      <c r="C40" s="172"/>
      <c r="D40" s="173" t="s">
        <v>53</v>
      </c>
      <c r="E40" s="98"/>
      <c r="F40" s="98"/>
      <c r="G40" s="174" t="s">
        <v>54</v>
      </c>
      <c r="H40" s="175" t="s">
        <v>55</v>
      </c>
      <c r="I40" s="176"/>
      <c r="J40" s="177">
        <f>SUM(J31:J38)</f>
        <v>0</v>
      </c>
      <c r="K40" s="178"/>
    </row>
    <row r="41" s="1" customFormat="1" ht="14.4" customHeight="1">
      <c r="B41" s="67"/>
      <c r="C41" s="68"/>
      <c r="D41" s="68"/>
      <c r="E41" s="68"/>
      <c r="F41" s="68"/>
      <c r="G41" s="68"/>
      <c r="H41" s="68"/>
      <c r="I41" s="179"/>
      <c r="J41" s="68"/>
      <c r="K41" s="69"/>
    </row>
    <row r="45" s="1" customFormat="1" ht="6.96" customHeight="1">
      <c r="B45" s="180"/>
      <c r="C45" s="181"/>
      <c r="D45" s="181"/>
      <c r="E45" s="181"/>
      <c r="F45" s="181"/>
      <c r="G45" s="181"/>
      <c r="H45" s="181"/>
      <c r="I45" s="182"/>
      <c r="J45" s="181"/>
      <c r="K45" s="183"/>
    </row>
    <row r="46" s="1" customFormat="1" ht="36.96" customHeight="1">
      <c r="B46" s="46"/>
      <c r="C46" s="30" t="s">
        <v>512</v>
      </c>
      <c r="D46" s="47"/>
      <c r="E46" s="47"/>
      <c r="F46" s="47"/>
      <c r="G46" s="47"/>
      <c r="H46" s="47"/>
      <c r="I46" s="157"/>
      <c r="J46" s="47"/>
      <c r="K46" s="51"/>
    </row>
    <row r="47" s="1" customFormat="1" ht="6.96" customHeight="1">
      <c r="B47" s="46"/>
      <c r="C47" s="47"/>
      <c r="D47" s="47"/>
      <c r="E47" s="47"/>
      <c r="F47" s="47"/>
      <c r="G47" s="47"/>
      <c r="H47" s="47"/>
      <c r="I47" s="157"/>
      <c r="J47" s="47"/>
      <c r="K47" s="51"/>
    </row>
    <row r="48" s="1" customFormat="1" ht="14.4" customHeight="1">
      <c r="B48" s="46"/>
      <c r="C48" s="40" t="s">
        <v>18</v>
      </c>
      <c r="D48" s="47"/>
      <c r="E48" s="47"/>
      <c r="F48" s="47"/>
      <c r="G48" s="47"/>
      <c r="H48" s="47"/>
      <c r="I48" s="157"/>
      <c r="J48" s="47"/>
      <c r="K48" s="51"/>
    </row>
    <row r="49" s="1" customFormat="1" ht="16.5" customHeight="1">
      <c r="B49" s="46"/>
      <c r="C49" s="47"/>
      <c r="D49" s="47"/>
      <c r="E49" s="156" t="str">
        <f>E7</f>
        <v>Celkové opravy zastávek na koridorové trati Vraňany - Děčín - státní hranice_ZMĚNA č. 1</v>
      </c>
      <c r="F49" s="40"/>
      <c r="G49" s="40"/>
      <c r="H49" s="40"/>
      <c r="I49" s="157"/>
      <c r="J49" s="47"/>
      <c r="K49" s="51"/>
    </row>
    <row r="50">
      <c r="B50" s="28"/>
      <c r="C50" s="40" t="s">
        <v>506</v>
      </c>
      <c r="D50" s="29"/>
      <c r="E50" s="29"/>
      <c r="F50" s="29"/>
      <c r="G50" s="29"/>
      <c r="H50" s="29"/>
      <c r="I50" s="155"/>
      <c r="J50" s="29"/>
      <c r="K50" s="31"/>
    </row>
    <row r="51" ht="16.5" customHeight="1">
      <c r="B51" s="28"/>
      <c r="C51" s="29"/>
      <c r="D51" s="29"/>
      <c r="E51" s="156" t="s">
        <v>608</v>
      </c>
      <c r="F51" s="29"/>
      <c r="G51" s="29"/>
      <c r="H51" s="29"/>
      <c r="I51" s="155"/>
      <c r="J51" s="29"/>
      <c r="K51" s="31"/>
    </row>
    <row r="52">
      <c r="B52" s="28"/>
      <c r="C52" s="40" t="s">
        <v>508</v>
      </c>
      <c r="D52" s="29"/>
      <c r="E52" s="29"/>
      <c r="F52" s="29"/>
      <c r="G52" s="29"/>
      <c r="H52" s="29"/>
      <c r="I52" s="155"/>
      <c r="J52" s="29"/>
      <c r="K52" s="31"/>
    </row>
    <row r="53" s="1" customFormat="1" ht="16.5" customHeight="1">
      <c r="B53" s="46"/>
      <c r="C53" s="47"/>
      <c r="D53" s="47"/>
      <c r="E53" s="55" t="s">
        <v>609</v>
      </c>
      <c r="F53" s="47"/>
      <c r="G53" s="47"/>
      <c r="H53" s="47"/>
      <c r="I53" s="157"/>
      <c r="J53" s="47"/>
      <c r="K53" s="51"/>
    </row>
    <row r="54" s="1" customFormat="1" ht="14.4" customHeight="1">
      <c r="B54" s="46"/>
      <c r="C54" s="40" t="s">
        <v>510</v>
      </c>
      <c r="D54" s="47"/>
      <c r="E54" s="47"/>
      <c r="F54" s="47"/>
      <c r="G54" s="47"/>
      <c r="H54" s="47"/>
      <c r="I54" s="157"/>
      <c r="J54" s="47"/>
      <c r="K54" s="51"/>
    </row>
    <row r="55" s="1" customFormat="1" ht="17.25" customHeight="1">
      <c r="B55" s="46"/>
      <c r="C55" s="47"/>
      <c r="D55" s="47"/>
      <c r="E55" s="158" t="str">
        <f>E13</f>
        <v>SO-02-04.1 - elektroinstalace</v>
      </c>
      <c r="F55" s="47"/>
      <c r="G55" s="47"/>
      <c r="H55" s="47"/>
      <c r="I55" s="157"/>
      <c r="J55" s="47"/>
      <c r="K55" s="51"/>
    </row>
    <row r="56" s="1" customFormat="1" ht="6.96" customHeight="1">
      <c r="B56" s="46"/>
      <c r="C56" s="47"/>
      <c r="D56" s="47"/>
      <c r="E56" s="47"/>
      <c r="F56" s="47"/>
      <c r="G56" s="47"/>
      <c r="H56" s="47"/>
      <c r="I56" s="157"/>
      <c r="J56" s="47"/>
      <c r="K56" s="51"/>
    </row>
    <row r="57" s="1" customFormat="1" ht="18" customHeight="1">
      <c r="B57" s="46"/>
      <c r="C57" s="40" t="s">
        <v>25</v>
      </c>
      <c r="D57" s="47"/>
      <c r="E57" s="47"/>
      <c r="F57" s="35" t="str">
        <f>F16</f>
        <v xml:space="preserve"> </v>
      </c>
      <c r="G57" s="47"/>
      <c r="H57" s="47"/>
      <c r="I57" s="159" t="s">
        <v>27</v>
      </c>
      <c r="J57" s="160" t="str">
        <f>IF(J16="","",J16)</f>
        <v>19. 9. 2018</v>
      </c>
      <c r="K57" s="51"/>
    </row>
    <row r="58" s="1" customFormat="1" ht="6.96" customHeight="1">
      <c r="B58" s="46"/>
      <c r="C58" s="47"/>
      <c r="D58" s="47"/>
      <c r="E58" s="47"/>
      <c r="F58" s="47"/>
      <c r="G58" s="47"/>
      <c r="H58" s="47"/>
      <c r="I58" s="157"/>
      <c r="J58" s="47"/>
      <c r="K58" s="51"/>
    </row>
    <row r="59" s="1" customFormat="1">
      <c r="B59" s="46"/>
      <c r="C59" s="40" t="s">
        <v>31</v>
      </c>
      <c r="D59" s="47"/>
      <c r="E59" s="47"/>
      <c r="F59" s="35" t="str">
        <f>E19</f>
        <v>SŽDC s.o., OŘ Ústí n.L., ST Ústí n.L.</v>
      </c>
      <c r="G59" s="47"/>
      <c r="H59" s="47"/>
      <c r="I59" s="159" t="s">
        <v>39</v>
      </c>
      <c r="J59" s="44" t="str">
        <f>E25</f>
        <v xml:space="preserve"> </v>
      </c>
      <c r="K59" s="51"/>
    </row>
    <row r="60" s="1" customFormat="1" ht="14.4" customHeight="1">
      <c r="B60" s="46"/>
      <c r="C60" s="40" t="s">
        <v>37</v>
      </c>
      <c r="D60" s="47"/>
      <c r="E60" s="47"/>
      <c r="F60" s="35" t="str">
        <f>IF(E22="","",E22)</f>
        <v/>
      </c>
      <c r="G60" s="47"/>
      <c r="H60" s="47"/>
      <c r="I60" s="157"/>
      <c r="J60" s="184"/>
      <c r="K60" s="51"/>
    </row>
    <row r="61" s="1" customFormat="1" ht="10.32" customHeight="1">
      <c r="B61" s="46"/>
      <c r="C61" s="47"/>
      <c r="D61" s="47"/>
      <c r="E61" s="47"/>
      <c r="F61" s="47"/>
      <c r="G61" s="47"/>
      <c r="H61" s="47"/>
      <c r="I61" s="157"/>
      <c r="J61" s="47"/>
      <c r="K61" s="51"/>
    </row>
    <row r="62" s="1" customFormat="1" ht="29.28" customHeight="1">
      <c r="B62" s="46"/>
      <c r="C62" s="185" t="s">
        <v>513</v>
      </c>
      <c r="D62" s="172"/>
      <c r="E62" s="172"/>
      <c r="F62" s="172"/>
      <c r="G62" s="172"/>
      <c r="H62" s="172"/>
      <c r="I62" s="186"/>
      <c r="J62" s="187" t="s">
        <v>514</v>
      </c>
      <c r="K62" s="188"/>
    </row>
    <row r="63" s="1" customFormat="1" ht="10.32" customHeight="1">
      <c r="B63" s="46"/>
      <c r="C63" s="47"/>
      <c r="D63" s="47"/>
      <c r="E63" s="47"/>
      <c r="F63" s="47"/>
      <c r="G63" s="47"/>
      <c r="H63" s="47"/>
      <c r="I63" s="157"/>
      <c r="J63" s="47"/>
      <c r="K63" s="51"/>
    </row>
    <row r="64" s="1" customFormat="1" ht="29.28" customHeight="1">
      <c r="B64" s="46"/>
      <c r="C64" s="189" t="s">
        <v>515</v>
      </c>
      <c r="D64" s="47"/>
      <c r="E64" s="47"/>
      <c r="F64" s="47"/>
      <c r="G64" s="47"/>
      <c r="H64" s="47"/>
      <c r="I64" s="157"/>
      <c r="J64" s="168">
        <f>J89</f>
        <v>0</v>
      </c>
      <c r="K64" s="51"/>
      <c r="AU64" s="24" t="s">
        <v>516</v>
      </c>
    </row>
    <row r="65" s="8" customFormat="1" ht="24.96" customHeight="1">
      <c r="B65" s="190"/>
      <c r="C65" s="191"/>
      <c r="D65" s="192" t="s">
        <v>611</v>
      </c>
      <c r="E65" s="193"/>
      <c r="F65" s="193"/>
      <c r="G65" s="193"/>
      <c r="H65" s="193"/>
      <c r="I65" s="194"/>
      <c r="J65" s="195">
        <f>J90</f>
        <v>0</v>
      </c>
      <c r="K65" s="196"/>
    </row>
    <row r="66" s="1" customFormat="1" ht="21.84" customHeight="1">
      <c r="B66" s="46"/>
      <c r="C66" s="47"/>
      <c r="D66" s="47"/>
      <c r="E66" s="47"/>
      <c r="F66" s="47"/>
      <c r="G66" s="47"/>
      <c r="H66" s="47"/>
      <c r="I66" s="157"/>
      <c r="J66" s="47"/>
      <c r="K66" s="51"/>
    </row>
    <row r="67" s="1" customFormat="1" ht="6.96" customHeight="1">
      <c r="B67" s="67"/>
      <c r="C67" s="68"/>
      <c r="D67" s="68"/>
      <c r="E67" s="68"/>
      <c r="F67" s="68"/>
      <c r="G67" s="68"/>
      <c r="H67" s="68"/>
      <c r="I67" s="179"/>
      <c r="J67" s="68"/>
      <c r="K67" s="69"/>
    </row>
    <row r="71" s="1" customFormat="1" ht="6.96" customHeight="1">
      <c r="B71" s="70"/>
      <c r="C71" s="71"/>
      <c r="D71" s="71"/>
      <c r="E71" s="71"/>
      <c r="F71" s="71"/>
      <c r="G71" s="71"/>
      <c r="H71" s="71"/>
      <c r="I71" s="182"/>
      <c r="J71" s="71"/>
      <c r="K71" s="71"/>
      <c r="L71" s="72"/>
    </row>
    <row r="72" s="1" customFormat="1" ht="36.96" customHeight="1">
      <c r="B72" s="46"/>
      <c r="C72" s="73" t="s">
        <v>525</v>
      </c>
      <c r="D72" s="74"/>
      <c r="E72" s="74"/>
      <c r="F72" s="74"/>
      <c r="G72" s="74"/>
      <c r="H72" s="74"/>
      <c r="I72" s="204"/>
      <c r="J72" s="74"/>
      <c r="K72" s="74"/>
      <c r="L72" s="72"/>
    </row>
    <row r="73" s="1" customFormat="1" ht="6.96" customHeight="1">
      <c r="B73" s="46"/>
      <c r="C73" s="74"/>
      <c r="D73" s="74"/>
      <c r="E73" s="74"/>
      <c r="F73" s="74"/>
      <c r="G73" s="74"/>
      <c r="H73" s="74"/>
      <c r="I73" s="204"/>
      <c r="J73" s="74"/>
      <c r="K73" s="74"/>
      <c r="L73" s="72"/>
    </row>
    <row r="74" s="1" customFormat="1" ht="14.4" customHeight="1">
      <c r="B74" s="46"/>
      <c r="C74" s="76" t="s">
        <v>18</v>
      </c>
      <c r="D74" s="74"/>
      <c r="E74" s="74"/>
      <c r="F74" s="74"/>
      <c r="G74" s="74"/>
      <c r="H74" s="74"/>
      <c r="I74" s="204"/>
      <c r="J74" s="74"/>
      <c r="K74" s="74"/>
      <c r="L74" s="72"/>
    </row>
    <row r="75" s="1" customFormat="1" ht="16.5" customHeight="1">
      <c r="B75" s="46"/>
      <c r="C75" s="74"/>
      <c r="D75" s="74"/>
      <c r="E75" s="205" t="str">
        <f>E7</f>
        <v>Celkové opravy zastávek na koridorové trati Vraňany - Děčín - státní hranice_ZMĚNA č. 1</v>
      </c>
      <c r="F75" s="76"/>
      <c r="G75" s="76"/>
      <c r="H75" s="76"/>
      <c r="I75" s="204"/>
      <c r="J75" s="74"/>
      <c r="K75" s="74"/>
      <c r="L75" s="72"/>
    </row>
    <row r="76">
      <c r="B76" s="28"/>
      <c r="C76" s="76" t="s">
        <v>506</v>
      </c>
      <c r="D76" s="206"/>
      <c r="E76" s="206"/>
      <c r="F76" s="206"/>
      <c r="G76" s="206"/>
      <c r="H76" s="206"/>
      <c r="I76" s="149"/>
      <c r="J76" s="206"/>
      <c r="K76" s="206"/>
      <c r="L76" s="207"/>
    </row>
    <row r="77" ht="16.5" customHeight="1">
      <c r="B77" s="28"/>
      <c r="C77" s="206"/>
      <c r="D77" s="206"/>
      <c r="E77" s="205" t="s">
        <v>608</v>
      </c>
      <c r="F77" s="206"/>
      <c r="G77" s="206"/>
      <c r="H77" s="206"/>
      <c r="I77" s="149"/>
      <c r="J77" s="206"/>
      <c r="K77" s="206"/>
      <c r="L77" s="207"/>
    </row>
    <row r="78">
      <c r="B78" s="28"/>
      <c r="C78" s="76" t="s">
        <v>508</v>
      </c>
      <c r="D78" s="206"/>
      <c r="E78" s="206"/>
      <c r="F78" s="206"/>
      <c r="G78" s="206"/>
      <c r="H78" s="206"/>
      <c r="I78" s="149"/>
      <c r="J78" s="206"/>
      <c r="K78" s="206"/>
      <c r="L78" s="207"/>
    </row>
    <row r="79" s="1" customFormat="1" ht="16.5" customHeight="1">
      <c r="B79" s="46"/>
      <c r="C79" s="74"/>
      <c r="D79" s="74"/>
      <c r="E79" s="208" t="s">
        <v>609</v>
      </c>
      <c r="F79" s="74"/>
      <c r="G79" s="74"/>
      <c r="H79" s="74"/>
      <c r="I79" s="204"/>
      <c r="J79" s="74"/>
      <c r="K79" s="74"/>
      <c r="L79" s="72"/>
    </row>
    <row r="80" s="1" customFormat="1" ht="14.4" customHeight="1">
      <c r="B80" s="46"/>
      <c r="C80" s="76" t="s">
        <v>510</v>
      </c>
      <c r="D80" s="74"/>
      <c r="E80" s="74"/>
      <c r="F80" s="74"/>
      <c r="G80" s="74"/>
      <c r="H80" s="74"/>
      <c r="I80" s="204"/>
      <c r="J80" s="74"/>
      <c r="K80" s="74"/>
      <c r="L80" s="72"/>
    </row>
    <row r="81" s="1" customFormat="1" ht="17.25" customHeight="1">
      <c r="B81" s="46"/>
      <c r="C81" s="74"/>
      <c r="D81" s="74"/>
      <c r="E81" s="82" t="str">
        <f>E13</f>
        <v>SO-02-04.1 - elektroinstalace</v>
      </c>
      <c r="F81" s="74"/>
      <c r="G81" s="74"/>
      <c r="H81" s="74"/>
      <c r="I81" s="204"/>
      <c r="J81" s="74"/>
      <c r="K81" s="74"/>
      <c r="L81" s="72"/>
    </row>
    <row r="82" s="1" customFormat="1" ht="6.96" customHeight="1">
      <c r="B82" s="46"/>
      <c r="C82" s="74"/>
      <c r="D82" s="74"/>
      <c r="E82" s="74"/>
      <c r="F82" s="74"/>
      <c r="G82" s="74"/>
      <c r="H82" s="74"/>
      <c r="I82" s="204"/>
      <c r="J82" s="74"/>
      <c r="K82" s="74"/>
      <c r="L82" s="72"/>
    </row>
    <row r="83" s="1" customFormat="1" ht="18" customHeight="1">
      <c r="B83" s="46"/>
      <c r="C83" s="76" t="s">
        <v>25</v>
      </c>
      <c r="D83" s="74"/>
      <c r="E83" s="74"/>
      <c r="F83" s="209" t="str">
        <f>F16</f>
        <v xml:space="preserve"> </v>
      </c>
      <c r="G83" s="74"/>
      <c r="H83" s="74"/>
      <c r="I83" s="210" t="s">
        <v>27</v>
      </c>
      <c r="J83" s="85" t="str">
        <f>IF(J16="","",J16)</f>
        <v>19. 9. 2018</v>
      </c>
      <c r="K83" s="74"/>
      <c r="L83" s="72"/>
    </row>
    <row r="84" s="1" customFormat="1" ht="6.96" customHeight="1">
      <c r="B84" s="46"/>
      <c r="C84" s="74"/>
      <c r="D84" s="74"/>
      <c r="E84" s="74"/>
      <c r="F84" s="74"/>
      <c r="G84" s="74"/>
      <c r="H84" s="74"/>
      <c r="I84" s="204"/>
      <c r="J84" s="74"/>
      <c r="K84" s="74"/>
      <c r="L84" s="72"/>
    </row>
    <row r="85" s="1" customFormat="1">
      <c r="B85" s="46"/>
      <c r="C85" s="76" t="s">
        <v>31</v>
      </c>
      <c r="D85" s="74"/>
      <c r="E85" s="74"/>
      <c r="F85" s="209" t="str">
        <f>E19</f>
        <v>SŽDC s.o., OŘ Ústí n.L., ST Ústí n.L.</v>
      </c>
      <c r="G85" s="74"/>
      <c r="H85" s="74"/>
      <c r="I85" s="210" t="s">
        <v>39</v>
      </c>
      <c r="J85" s="209" t="str">
        <f>E25</f>
        <v xml:space="preserve"> </v>
      </c>
      <c r="K85" s="74"/>
      <c r="L85" s="72"/>
    </row>
    <row r="86" s="1" customFormat="1" ht="14.4" customHeight="1">
      <c r="B86" s="46"/>
      <c r="C86" s="76" t="s">
        <v>37</v>
      </c>
      <c r="D86" s="74"/>
      <c r="E86" s="74"/>
      <c r="F86" s="209" t="str">
        <f>IF(E22="","",E22)</f>
        <v/>
      </c>
      <c r="G86" s="74"/>
      <c r="H86" s="74"/>
      <c r="I86" s="204"/>
      <c r="J86" s="74"/>
      <c r="K86" s="74"/>
      <c r="L86" s="72"/>
    </row>
    <row r="87" s="1" customFormat="1" ht="10.32" customHeight="1">
      <c r="B87" s="46"/>
      <c r="C87" s="74"/>
      <c r="D87" s="74"/>
      <c r="E87" s="74"/>
      <c r="F87" s="74"/>
      <c r="G87" s="74"/>
      <c r="H87" s="74"/>
      <c r="I87" s="204"/>
      <c r="J87" s="74"/>
      <c r="K87" s="74"/>
      <c r="L87" s="72"/>
    </row>
    <row r="88" s="10" customFormat="1" ht="29.28" customHeight="1">
      <c r="B88" s="211"/>
      <c r="C88" s="212" t="s">
        <v>526</v>
      </c>
      <c r="D88" s="213" t="s">
        <v>62</v>
      </c>
      <c r="E88" s="213" t="s">
        <v>58</v>
      </c>
      <c r="F88" s="213" t="s">
        <v>527</v>
      </c>
      <c r="G88" s="213" t="s">
        <v>528</v>
      </c>
      <c r="H88" s="213" t="s">
        <v>529</v>
      </c>
      <c r="I88" s="214" t="s">
        <v>530</v>
      </c>
      <c r="J88" s="213" t="s">
        <v>514</v>
      </c>
      <c r="K88" s="215" t="s">
        <v>531</v>
      </c>
      <c r="L88" s="216"/>
      <c r="M88" s="102" t="s">
        <v>532</v>
      </c>
      <c r="N88" s="103" t="s">
        <v>47</v>
      </c>
      <c r="O88" s="103" t="s">
        <v>533</v>
      </c>
      <c r="P88" s="103" t="s">
        <v>534</v>
      </c>
      <c r="Q88" s="103" t="s">
        <v>535</v>
      </c>
      <c r="R88" s="103" t="s">
        <v>536</v>
      </c>
      <c r="S88" s="103" t="s">
        <v>537</v>
      </c>
      <c r="T88" s="104" t="s">
        <v>538</v>
      </c>
    </row>
    <row r="89" s="1" customFormat="1" ht="29.28" customHeight="1">
      <c r="B89" s="46"/>
      <c r="C89" s="108" t="s">
        <v>515</v>
      </c>
      <c r="D89" s="74"/>
      <c r="E89" s="74"/>
      <c r="F89" s="74"/>
      <c r="G89" s="74"/>
      <c r="H89" s="74"/>
      <c r="I89" s="204"/>
      <c r="J89" s="217">
        <f>BK89</f>
        <v>0</v>
      </c>
      <c r="K89" s="74"/>
      <c r="L89" s="72"/>
      <c r="M89" s="105"/>
      <c r="N89" s="106"/>
      <c r="O89" s="106"/>
      <c r="P89" s="218">
        <f>P90</f>
        <v>0</v>
      </c>
      <c r="Q89" s="106"/>
      <c r="R89" s="218">
        <f>R90</f>
        <v>0</v>
      </c>
      <c r="S89" s="106"/>
      <c r="T89" s="219">
        <f>T90</f>
        <v>0</v>
      </c>
      <c r="AT89" s="24" t="s">
        <v>76</v>
      </c>
      <c r="AU89" s="24" t="s">
        <v>516</v>
      </c>
      <c r="BK89" s="220">
        <f>BK90</f>
        <v>0</v>
      </c>
    </row>
    <row r="90" s="11" customFormat="1" ht="37.44" customHeight="1">
      <c r="B90" s="221"/>
      <c r="C90" s="222"/>
      <c r="D90" s="223" t="s">
        <v>76</v>
      </c>
      <c r="E90" s="224" t="s">
        <v>612</v>
      </c>
      <c r="F90" s="224" t="s">
        <v>613</v>
      </c>
      <c r="G90" s="222"/>
      <c r="H90" s="222"/>
      <c r="I90" s="225"/>
      <c r="J90" s="226">
        <f>BK90</f>
        <v>0</v>
      </c>
      <c r="K90" s="222"/>
      <c r="L90" s="227"/>
      <c r="M90" s="228"/>
      <c r="N90" s="229"/>
      <c r="O90" s="229"/>
      <c r="P90" s="230">
        <f>SUM(P91:P108)</f>
        <v>0</v>
      </c>
      <c r="Q90" s="229"/>
      <c r="R90" s="230">
        <f>SUM(R91:R108)</f>
        <v>0</v>
      </c>
      <c r="S90" s="229"/>
      <c r="T90" s="231">
        <f>SUM(T91:T108)</f>
        <v>0</v>
      </c>
      <c r="AR90" s="232" t="s">
        <v>542</v>
      </c>
      <c r="AT90" s="233" t="s">
        <v>76</v>
      </c>
      <c r="AU90" s="233" t="s">
        <v>77</v>
      </c>
      <c r="AY90" s="232" t="s">
        <v>541</v>
      </c>
      <c r="BK90" s="234">
        <f>SUM(BK91:BK108)</f>
        <v>0</v>
      </c>
    </row>
    <row r="91" s="1" customFormat="1" ht="25.5" customHeight="1">
      <c r="B91" s="46"/>
      <c r="C91" s="237" t="s">
        <v>24</v>
      </c>
      <c r="D91" s="237" t="s">
        <v>544</v>
      </c>
      <c r="E91" s="238" t="s">
        <v>614</v>
      </c>
      <c r="F91" s="239" t="s">
        <v>615</v>
      </c>
      <c r="G91" s="240" t="s">
        <v>616</v>
      </c>
      <c r="H91" s="241">
        <v>8</v>
      </c>
      <c r="I91" s="242"/>
      <c r="J91" s="243">
        <f>ROUND(I91*H91,2)</f>
        <v>0</v>
      </c>
      <c r="K91" s="239" t="s">
        <v>603</v>
      </c>
      <c r="L91" s="72"/>
      <c r="M91" s="244" t="s">
        <v>22</v>
      </c>
      <c r="N91" s="245" t="s">
        <v>48</v>
      </c>
      <c r="O91" s="47"/>
      <c r="P91" s="246">
        <f>O91*H91</f>
        <v>0</v>
      </c>
      <c r="Q91" s="246">
        <v>0</v>
      </c>
      <c r="R91" s="246">
        <f>Q91*H91</f>
        <v>0</v>
      </c>
      <c r="S91" s="246">
        <v>0</v>
      </c>
      <c r="T91" s="247">
        <f>S91*H91</f>
        <v>0</v>
      </c>
      <c r="AR91" s="24" t="s">
        <v>617</v>
      </c>
      <c r="AT91" s="24" t="s">
        <v>544</v>
      </c>
      <c r="AU91" s="24" t="s">
        <v>24</v>
      </c>
      <c r="AY91" s="24" t="s">
        <v>541</v>
      </c>
      <c r="BE91" s="248">
        <f>IF(N91="základní",J91,0)</f>
        <v>0</v>
      </c>
      <c r="BF91" s="248">
        <f>IF(N91="snížená",J91,0)</f>
        <v>0</v>
      </c>
      <c r="BG91" s="248">
        <f>IF(N91="zákl. přenesená",J91,0)</f>
        <v>0</v>
      </c>
      <c r="BH91" s="248">
        <f>IF(N91="sníž. přenesená",J91,0)</f>
        <v>0</v>
      </c>
      <c r="BI91" s="248">
        <f>IF(N91="nulová",J91,0)</f>
        <v>0</v>
      </c>
      <c r="BJ91" s="24" t="s">
        <v>24</v>
      </c>
      <c r="BK91" s="248">
        <f>ROUND(I91*H91,2)</f>
        <v>0</v>
      </c>
      <c r="BL91" s="24" t="s">
        <v>617</v>
      </c>
      <c r="BM91" s="24" t="s">
        <v>618</v>
      </c>
    </row>
    <row r="92" s="1" customFormat="1" ht="38.25" customHeight="1">
      <c r="B92" s="46"/>
      <c r="C92" s="237" t="s">
        <v>85</v>
      </c>
      <c r="D92" s="237" t="s">
        <v>544</v>
      </c>
      <c r="E92" s="238" t="s">
        <v>619</v>
      </c>
      <c r="F92" s="239" t="s">
        <v>620</v>
      </c>
      <c r="G92" s="240" t="s">
        <v>616</v>
      </c>
      <c r="H92" s="241">
        <v>8</v>
      </c>
      <c r="I92" s="242"/>
      <c r="J92" s="243">
        <f>ROUND(I92*H92,2)</f>
        <v>0</v>
      </c>
      <c r="K92" s="239" t="s">
        <v>603</v>
      </c>
      <c r="L92" s="72"/>
      <c r="M92" s="244" t="s">
        <v>22</v>
      </c>
      <c r="N92" s="245" t="s">
        <v>48</v>
      </c>
      <c r="O92" s="47"/>
      <c r="P92" s="246">
        <f>O92*H92</f>
        <v>0</v>
      </c>
      <c r="Q92" s="246">
        <v>0</v>
      </c>
      <c r="R92" s="246">
        <f>Q92*H92</f>
        <v>0</v>
      </c>
      <c r="S92" s="246">
        <v>0</v>
      </c>
      <c r="T92" s="247">
        <f>S92*H92</f>
        <v>0</v>
      </c>
      <c r="AR92" s="24" t="s">
        <v>617</v>
      </c>
      <c r="AT92" s="24" t="s">
        <v>544</v>
      </c>
      <c r="AU92" s="24" t="s">
        <v>24</v>
      </c>
      <c r="AY92" s="24" t="s">
        <v>541</v>
      </c>
      <c r="BE92" s="248">
        <f>IF(N92="základní",J92,0)</f>
        <v>0</v>
      </c>
      <c r="BF92" s="248">
        <f>IF(N92="snížená",J92,0)</f>
        <v>0</v>
      </c>
      <c r="BG92" s="248">
        <f>IF(N92="zákl. přenesená",J92,0)</f>
        <v>0</v>
      </c>
      <c r="BH92" s="248">
        <f>IF(N92="sníž. přenesená",J92,0)</f>
        <v>0</v>
      </c>
      <c r="BI92" s="248">
        <f>IF(N92="nulová",J92,0)</f>
        <v>0</v>
      </c>
      <c r="BJ92" s="24" t="s">
        <v>24</v>
      </c>
      <c r="BK92" s="248">
        <f>ROUND(I92*H92,2)</f>
        <v>0</v>
      </c>
      <c r="BL92" s="24" t="s">
        <v>617</v>
      </c>
      <c r="BM92" s="24" t="s">
        <v>621</v>
      </c>
    </row>
    <row r="93" s="1" customFormat="1" ht="38.25" customHeight="1">
      <c r="B93" s="46"/>
      <c r="C93" s="264" t="s">
        <v>93</v>
      </c>
      <c r="D93" s="264" t="s">
        <v>622</v>
      </c>
      <c r="E93" s="265" t="s">
        <v>623</v>
      </c>
      <c r="F93" s="266" t="s">
        <v>624</v>
      </c>
      <c r="G93" s="267" t="s">
        <v>616</v>
      </c>
      <c r="H93" s="268">
        <v>8</v>
      </c>
      <c r="I93" s="269"/>
      <c r="J93" s="270">
        <f>ROUND(I93*H93,2)</f>
        <v>0</v>
      </c>
      <c r="K93" s="266" t="s">
        <v>603</v>
      </c>
      <c r="L93" s="271"/>
      <c r="M93" s="272" t="s">
        <v>22</v>
      </c>
      <c r="N93" s="273" t="s">
        <v>48</v>
      </c>
      <c r="O93" s="47"/>
      <c r="P93" s="246">
        <f>O93*H93</f>
        <v>0</v>
      </c>
      <c r="Q93" s="246">
        <v>0</v>
      </c>
      <c r="R93" s="246">
        <f>Q93*H93</f>
        <v>0</v>
      </c>
      <c r="S93" s="246">
        <v>0</v>
      </c>
      <c r="T93" s="247">
        <f>S93*H93</f>
        <v>0</v>
      </c>
      <c r="AR93" s="24" t="s">
        <v>617</v>
      </c>
      <c r="AT93" s="24" t="s">
        <v>622</v>
      </c>
      <c r="AU93" s="24" t="s">
        <v>24</v>
      </c>
      <c r="AY93" s="24" t="s">
        <v>541</v>
      </c>
      <c r="BE93" s="248">
        <f>IF(N93="základní",J93,0)</f>
        <v>0</v>
      </c>
      <c r="BF93" s="248">
        <f>IF(N93="snížená",J93,0)</f>
        <v>0</v>
      </c>
      <c r="BG93" s="248">
        <f>IF(N93="zákl. přenesená",J93,0)</f>
        <v>0</v>
      </c>
      <c r="BH93" s="248">
        <f>IF(N93="sníž. přenesená",J93,0)</f>
        <v>0</v>
      </c>
      <c r="BI93" s="248">
        <f>IF(N93="nulová",J93,0)</f>
        <v>0</v>
      </c>
      <c r="BJ93" s="24" t="s">
        <v>24</v>
      </c>
      <c r="BK93" s="248">
        <f>ROUND(I93*H93,2)</f>
        <v>0</v>
      </c>
      <c r="BL93" s="24" t="s">
        <v>617</v>
      </c>
      <c r="BM93" s="24" t="s">
        <v>625</v>
      </c>
    </row>
    <row r="94" s="1" customFormat="1">
      <c r="B94" s="46"/>
      <c r="C94" s="74"/>
      <c r="D94" s="251" t="s">
        <v>626</v>
      </c>
      <c r="E94" s="74"/>
      <c r="F94" s="274" t="s">
        <v>627</v>
      </c>
      <c r="G94" s="74"/>
      <c r="H94" s="74"/>
      <c r="I94" s="204"/>
      <c r="J94" s="74"/>
      <c r="K94" s="74"/>
      <c r="L94" s="72"/>
      <c r="M94" s="275"/>
      <c r="N94" s="47"/>
      <c r="O94" s="47"/>
      <c r="P94" s="47"/>
      <c r="Q94" s="47"/>
      <c r="R94" s="47"/>
      <c r="S94" s="47"/>
      <c r="T94" s="95"/>
      <c r="AT94" s="24" t="s">
        <v>626</v>
      </c>
      <c r="AU94" s="24" t="s">
        <v>24</v>
      </c>
    </row>
    <row r="95" s="1" customFormat="1" ht="16.5" customHeight="1">
      <c r="B95" s="46"/>
      <c r="C95" s="237" t="s">
        <v>542</v>
      </c>
      <c r="D95" s="237" t="s">
        <v>544</v>
      </c>
      <c r="E95" s="238" t="s">
        <v>628</v>
      </c>
      <c r="F95" s="239" t="s">
        <v>629</v>
      </c>
      <c r="G95" s="240" t="s">
        <v>616</v>
      </c>
      <c r="H95" s="241">
        <v>21</v>
      </c>
      <c r="I95" s="242"/>
      <c r="J95" s="243">
        <f>ROUND(I95*H95,2)</f>
        <v>0</v>
      </c>
      <c r="K95" s="239" t="s">
        <v>603</v>
      </c>
      <c r="L95" s="72"/>
      <c r="M95" s="244" t="s">
        <v>22</v>
      </c>
      <c r="N95" s="245" t="s">
        <v>48</v>
      </c>
      <c r="O95" s="47"/>
      <c r="P95" s="246">
        <f>O95*H95</f>
        <v>0</v>
      </c>
      <c r="Q95" s="246">
        <v>0</v>
      </c>
      <c r="R95" s="246">
        <f>Q95*H95</f>
        <v>0</v>
      </c>
      <c r="S95" s="246">
        <v>0</v>
      </c>
      <c r="T95" s="247">
        <f>S95*H95</f>
        <v>0</v>
      </c>
      <c r="AR95" s="24" t="s">
        <v>617</v>
      </c>
      <c r="AT95" s="24" t="s">
        <v>544</v>
      </c>
      <c r="AU95" s="24" t="s">
        <v>24</v>
      </c>
      <c r="AY95" s="24" t="s">
        <v>541</v>
      </c>
      <c r="BE95" s="248">
        <f>IF(N95="základní",J95,0)</f>
        <v>0</v>
      </c>
      <c r="BF95" s="248">
        <f>IF(N95="snížená",J95,0)</f>
        <v>0</v>
      </c>
      <c r="BG95" s="248">
        <f>IF(N95="zákl. přenesená",J95,0)</f>
        <v>0</v>
      </c>
      <c r="BH95" s="248">
        <f>IF(N95="sníž. přenesená",J95,0)</f>
        <v>0</v>
      </c>
      <c r="BI95" s="248">
        <f>IF(N95="nulová",J95,0)</f>
        <v>0</v>
      </c>
      <c r="BJ95" s="24" t="s">
        <v>24</v>
      </c>
      <c r="BK95" s="248">
        <f>ROUND(I95*H95,2)</f>
        <v>0</v>
      </c>
      <c r="BL95" s="24" t="s">
        <v>617</v>
      </c>
      <c r="BM95" s="24" t="s">
        <v>630</v>
      </c>
    </row>
    <row r="96" s="1" customFormat="1" ht="38.25" customHeight="1">
      <c r="B96" s="46"/>
      <c r="C96" s="237" t="s">
        <v>552</v>
      </c>
      <c r="D96" s="237" t="s">
        <v>544</v>
      </c>
      <c r="E96" s="238" t="s">
        <v>631</v>
      </c>
      <c r="F96" s="239" t="s">
        <v>632</v>
      </c>
      <c r="G96" s="240" t="s">
        <v>616</v>
      </c>
      <c r="H96" s="241">
        <v>19</v>
      </c>
      <c r="I96" s="242"/>
      <c r="J96" s="243">
        <f>ROUND(I96*H96,2)</f>
        <v>0</v>
      </c>
      <c r="K96" s="239" t="s">
        <v>603</v>
      </c>
      <c r="L96" s="72"/>
      <c r="M96" s="244" t="s">
        <v>22</v>
      </c>
      <c r="N96" s="245" t="s">
        <v>48</v>
      </c>
      <c r="O96" s="47"/>
      <c r="P96" s="246">
        <f>O96*H96</f>
        <v>0</v>
      </c>
      <c r="Q96" s="246">
        <v>0</v>
      </c>
      <c r="R96" s="246">
        <f>Q96*H96</f>
        <v>0</v>
      </c>
      <c r="S96" s="246">
        <v>0</v>
      </c>
      <c r="T96" s="247">
        <f>S96*H96</f>
        <v>0</v>
      </c>
      <c r="AR96" s="24" t="s">
        <v>617</v>
      </c>
      <c r="AT96" s="24" t="s">
        <v>544</v>
      </c>
      <c r="AU96" s="24" t="s">
        <v>24</v>
      </c>
      <c r="AY96" s="24" t="s">
        <v>541</v>
      </c>
      <c r="BE96" s="248">
        <f>IF(N96="základní",J96,0)</f>
        <v>0</v>
      </c>
      <c r="BF96" s="248">
        <f>IF(N96="snížená",J96,0)</f>
        <v>0</v>
      </c>
      <c r="BG96" s="248">
        <f>IF(N96="zákl. přenesená",J96,0)</f>
        <v>0</v>
      </c>
      <c r="BH96" s="248">
        <f>IF(N96="sníž. přenesená",J96,0)</f>
        <v>0</v>
      </c>
      <c r="BI96" s="248">
        <f>IF(N96="nulová",J96,0)</f>
        <v>0</v>
      </c>
      <c r="BJ96" s="24" t="s">
        <v>24</v>
      </c>
      <c r="BK96" s="248">
        <f>ROUND(I96*H96,2)</f>
        <v>0</v>
      </c>
      <c r="BL96" s="24" t="s">
        <v>617</v>
      </c>
      <c r="BM96" s="24" t="s">
        <v>633</v>
      </c>
    </row>
    <row r="97" s="1" customFormat="1" ht="38.25" customHeight="1">
      <c r="B97" s="46"/>
      <c r="C97" s="237" t="s">
        <v>571</v>
      </c>
      <c r="D97" s="237" t="s">
        <v>544</v>
      </c>
      <c r="E97" s="238" t="s">
        <v>634</v>
      </c>
      <c r="F97" s="239" t="s">
        <v>635</v>
      </c>
      <c r="G97" s="240" t="s">
        <v>616</v>
      </c>
      <c r="H97" s="241">
        <v>2</v>
      </c>
      <c r="I97" s="242"/>
      <c r="J97" s="243">
        <f>ROUND(I97*H97,2)</f>
        <v>0</v>
      </c>
      <c r="K97" s="239" t="s">
        <v>603</v>
      </c>
      <c r="L97" s="72"/>
      <c r="M97" s="244" t="s">
        <v>22</v>
      </c>
      <c r="N97" s="245" t="s">
        <v>48</v>
      </c>
      <c r="O97" s="47"/>
      <c r="P97" s="246">
        <f>O97*H97</f>
        <v>0</v>
      </c>
      <c r="Q97" s="246">
        <v>0</v>
      </c>
      <c r="R97" s="246">
        <f>Q97*H97</f>
        <v>0</v>
      </c>
      <c r="S97" s="246">
        <v>0</v>
      </c>
      <c r="T97" s="247">
        <f>S97*H97</f>
        <v>0</v>
      </c>
      <c r="AR97" s="24" t="s">
        <v>617</v>
      </c>
      <c r="AT97" s="24" t="s">
        <v>544</v>
      </c>
      <c r="AU97" s="24" t="s">
        <v>24</v>
      </c>
      <c r="AY97" s="24" t="s">
        <v>541</v>
      </c>
      <c r="BE97" s="248">
        <f>IF(N97="základní",J97,0)</f>
        <v>0</v>
      </c>
      <c r="BF97" s="248">
        <f>IF(N97="snížená",J97,0)</f>
        <v>0</v>
      </c>
      <c r="BG97" s="248">
        <f>IF(N97="zákl. přenesená",J97,0)</f>
        <v>0</v>
      </c>
      <c r="BH97" s="248">
        <f>IF(N97="sníž. přenesená",J97,0)</f>
        <v>0</v>
      </c>
      <c r="BI97" s="248">
        <f>IF(N97="nulová",J97,0)</f>
        <v>0</v>
      </c>
      <c r="BJ97" s="24" t="s">
        <v>24</v>
      </c>
      <c r="BK97" s="248">
        <f>ROUND(I97*H97,2)</f>
        <v>0</v>
      </c>
      <c r="BL97" s="24" t="s">
        <v>617</v>
      </c>
      <c r="BM97" s="24" t="s">
        <v>636</v>
      </c>
    </row>
    <row r="98" s="1" customFormat="1" ht="25.5" customHeight="1">
      <c r="B98" s="46"/>
      <c r="C98" s="264" t="s">
        <v>557</v>
      </c>
      <c r="D98" s="264" t="s">
        <v>622</v>
      </c>
      <c r="E98" s="265" t="s">
        <v>637</v>
      </c>
      <c r="F98" s="266" t="s">
        <v>638</v>
      </c>
      <c r="G98" s="267" t="s">
        <v>616</v>
      </c>
      <c r="H98" s="268">
        <v>13</v>
      </c>
      <c r="I98" s="269"/>
      <c r="J98" s="270">
        <f>ROUND(I98*H98,2)</f>
        <v>0</v>
      </c>
      <c r="K98" s="266" t="s">
        <v>603</v>
      </c>
      <c r="L98" s="271"/>
      <c r="M98" s="272" t="s">
        <v>22</v>
      </c>
      <c r="N98" s="273" t="s">
        <v>48</v>
      </c>
      <c r="O98" s="47"/>
      <c r="P98" s="246">
        <f>O98*H98</f>
        <v>0</v>
      </c>
      <c r="Q98" s="246">
        <v>0</v>
      </c>
      <c r="R98" s="246">
        <f>Q98*H98</f>
        <v>0</v>
      </c>
      <c r="S98" s="246">
        <v>0</v>
      </c>
      <c r="T98" s="247">
        <f>S98*H98</f>
        <v>0</v>
      </c>
      <c r="AR98" s="24" t="s">
        <v>639</v>
      </c>
      <c r="AT98" s="24" t="s">
        <v>622</v>
      </c>
      <c r="AU98" s="24" t="s">
        <v>24</v>
      </c>
      <c r="AY98" s="24" t="s">
        <v>541</v>
      </c>
      <c r="BE98" s="248">
        <f>IF(N98="základní",J98,0)</f>
        <v>0</v>
      </c>
      <c r="BF98" s="248">
        <f>IF(N98="snížená",J98,0)</f>
        <v>0</v>
      </c>
      <c r="BG98" s="248">
        <f>IF(N98="zákl. přenesená",J98,0)</f>
        <v>0</v>
      </c>
      <c r="BH98" s="248">
        <f>IF(N98="sníž. přenesená",J98,0)</f>
        <v>0</v>
      </c>
      <c r="BI98" s="248">
        <f>IF(N98="nulová",J98,0)</f>
        <v>0</v>
      </c>
      <c r="BJ98" s="24" t="s">
        <v>24</v>
      </c>
      <c r="BK98" s="248">
        <f>ROUND(I98*H98,2)</f>
        <v>0</v>
      </c>
      <c r="BL98" s="24" t="s">
        <v>639</v>
      </c>
      <c r="BM98" s="24" t="s">
        <v>640</v>
      </c>
    </row>
    <row r="99" s="1" customFormat="1" ht="25.5" customHeight="1">
      <c r="B99" s="46"/>
      <c r="C99" s="264" t="s">
        <v>29</v>
      </c>
      <c r="D99" s="264" t="s">
        <v>622</v>
      </c>
      <c r="E99" s="265" t="s">
        <v>641</v>
      </c>
      <c r="F99" s="266" t="s">
        <v>642</v>
      </c>
      <c r="G99" s="267" t="s">
        <v>616</v>
      </c>
      <c r="H99" s="268">
        <v>6</v>
      </c>
      <c r="I99" s="269"/>
      <c r="J99" s="270">
        <f>ROUND(I99*H99,2)</f>
        <v>0</v>
      </c>
      <c r="K99" s="266" t="s">
        <v>603</v>
      </c>
      <c r="L99" s="271"/>
      <c r="M99" s="272" t="s">
        <v>22</v>
      </c>
      <c r="N99" s="273" t="s">
        <v>48</v>
      </c>
      <c r="O99" s="47"/>
      <c r="P99" s="246">
        <f>O99*H99</f>
        <v>0</v>
      </c>
      <c r="Q99" s="246">
        <v>0</v>
      </c>
      <c r="R99" s="246">
        <f>Q99*H99</f>
        <v>0</v>
      </c>
      <c r="S99" s="246">
        <v>0</v>
      </c>
      <c r="T99" s="247">
        <f>S99*H99</f>
        <v>0</v>
      </c>
      <c r="AR99" s="24" t="s">
        <v>639</v>
      </c>
      <c r="AT99" s="24" t="s">
        <v>622</v>
      </c>
      <c r="AU99" s="24" t="s">
        <v>24</v>
      </c>
      <c r="AY99" s="24" t="s">
        <v>541</v>
      </c>
      <c r="BE99" s="248">
        <f>IF(N99="základní",J99,0)</f>
        <v>0</v>
      </c>
      <c r="BF99" s="248">
        <f>IF(N99="snížená",J99,0)</f>
        <v>0</v>
      </c>
      <c r="BG99" s="248">
        <f>IF(N99="zákl. přenesená",J99,0)</f>
        <v>0</v>
      </c>
      <c r="BH99" s="248">
        <f>IF(N99="sníž. přenesená",J99,0)</f>
        <v>0</v>
      </c>
      <c r="BI99" s="248">
        <f>IF(N99="nulová",J99,0)</f>
        <v>0</v>
      </c>
      <c r="BJ99" s="24" t="s">
        <v>24</v>
      </c>
      <c r="BK99" s="248">
        <f>ROUND(I99*H99,2)</f>
        <v>0</v>
      </c>
      <c r="BL99" s="24" t="s">
        <v>639</v>
      </c>
      <c r="BM99" s="24" t="s">
        <v>643</v>
      </c>
    </row>
    <row r="100" s="1" customFormat="1">
      <c r="B100" s="46"/>
      <c r="C100" s="74"/>
      <c r="D100" s="251" t="s">
        <v>626</v>
      </c>
      <c r="E100" s="74"/>
      <c r="F100" s="274" t="s">
        <v>644</v>
      </c>
      <c r="G100" s="74"/>
      <c r="H100" s="74"/>
      <c r="I100" s="204"/>
      <c r="J100" s="74"/>
      <c r="K100" s="74"/>
      <c r="L100" s="72"/>
      <c r="M100" s="275"/>
      <c r="N100" s="47"/>
      <c r="O100" s="47"/>
      <c r="P100" s="47"/>
      <c r="Q100" s="47"/>
      <c r="R100" s="47"/>
      <c r="S100" s="47"/>
      <c r="T100" s="95"/>
      <c r="AT100" s="24" t="s">
        <v>626</v>
      </c>
      <c r="AU100" s="24" t="s">
        <v>24</v>
      </c>
    </row>
    <row r="101" s="1" customFormat="1" ht="25.5" customHeight="1">
      <c r="B101" s="46"/>
      <c r="C101" s="264" t="s">
        <v>590</v>
      </c>
      <c r="D101" s="264" t="s">
        <v>622</v>
      </c>
      <c r="E101" s="265" t="s">
        <v>645</v>
      </c>
      <c r="F101" s="266" t="s">
        <v>646</v>
      </c>
      <c r="G101" s="267" t="s">
        <v>616</v>
      </c>
      <c r="H101" s="268">
        <v>2</v>
      </c>
      <c r="I101" s="269"/>
      <c r="J101" s="270">
        <f>ROUND(I101*H101,2)</f>
        <v>0</v>
      </c>
      <c r="K101" s="266" t="s">
        <v>603</v>
      </c>
      <c r="L101" s="271"/>
      <c r="M101" s="272" t="s">
        <v>22</v>
      </c>
      <c r="N101" s="273" t="s">
        <v>48</v>
      </c>
      <c r="O101" s="47"/>
      <c r="P101" s="246">
        <f>O101*H101</f>
        <v>0</v>
      </c>
      <c r="Q101" s="246">
        <v>0</v>
      </c>
      <c r="R101" s="246">
        <f>Q101*H101</f>
        <v>0</v>
      </c>
      <c r="S101" s="246">
        <v>0</v>
      </c>
      <c r="T101" s="247">
        <f>S101*H101</f>
        <v>0</v>
      </c>
      <c r="AR101" s="24" t="s">
        <v>639</v>
      </c>
      <c r="AT101" s="24" t="s">
        <v>622</v>
      </c>
      <c r="AU101" s="24" t="s">
        <v>24</v>
      </c>
      <c r="AY101" s="24" t="s">
        <v>541</v>
      </c>
      <c r="BE101" s="248">
        <f>IF(N101="základní",J101,0)</f>
        <v>0</v>
      </c>
      <c r="BF101" s="248">
        <f>IF(N101="snížená",J101,0)</f>
        <v>0</v>
      </c>
      <c r="BG101" s="248">
        <f>IF(N101="zákl. přenesená",J101,0)</f>
        <v>0</v>
      </c>
      <c r="BH101" s="248">
        <f>IF(N101="sníž. přenesená",J101,0)</f>
        <v>0</v>
      </c>
      <c r="BI101" s="248">
        <f>IF(N101="nulová",J101,0)</f>
        <v>0</v>
      </c>
      <c r="BJ101" s="24" t="s">
        <v>24</v>
      </c>
      <c r="BK101" s="248">
        <f>ROUND(I101*H101,2)</f>
        <v>0</v>
      </c>
      <c r="BL101" s="24" t="s">
        <v>639</v>
      </c>
      <c r="BM101" s="24" t="s">
        <v>647</v>
      </c>
    </row>
    <row r="102" s="1" customFormat="1">
      <c r="B102" s="46"/>
      <c r="C102" s="74"/>
      <c r="D102" s="251" t="s">
        <v>626</v>
      </c>
      <c r="E102" s="74"/>
      <c r="F102" s="274" t="s">
        <v>648</v>
      </c>
      <c r="G102" s="74"/>
      <c r="H102" s="74"/>
      <c r="I102" s="204"/>
      <c r="J102" s="74"/>
      <c r="K102" s="74"/>
      <c r="L102" s="72"/>
      <c r="M102" s="275"/>
      <c r="N102" s="47"/>
      <c r="O102" s="47"/>
      <c r="P102" s="47"/>
      <c r="Q102" s="47"/>
      <c r="R102" s="47"/>
      <c r="S102" s="47"/>
      <c r="T102" s="95"/>
      <c r="AT102" s="24" t="s">
        <v>626</v>
      </c>
      <c r="AU102" s="24" t="s">
        <v>24</v>
      </c>
    </row>
    <row r="103" s="1" customFormat="1" ht="38.25" customHeight="1">
      <c r="B103" s="46"/>
      <c r="C103" s="237" t="s">
        <v>570</v>
      </c>
      <c r="D103" s="237" t="s">
        <v>544</v>
      </c>
      <c r="E103" s="238" t="s">
        <v>649</v>
      </c>
      <c r="F103" s="239" t="s">
        <v>650</v>
      </c>
      <c r="G103" s="240" t="s">
        <v>651</v>
      </c>
      <c r="H103" s="241">
        <v>130</v>
      </c>
      <c r="I103" s="242"/>
      <c r="J103" s="243">
        <f>ROUND(I103*H103,2)</f>
        <v>0</v>
      </c>
      <c r="K103" s="239" t="s">
        <v>603</v>
      </c>
      <c r="L103" s="72"/>
      <c r="M103" s="244" t="s">
        <v>22</v>
      </c>
      <c r="N103" s="245" t="s">
        <v>48</v>
      </c>
      <c r="O103" s="47"/>
      <c r="P103" s="246">
        <f>O103*H103</f>
        <v>0</v>
      </c>
      <c r="Q103" s="246">
        <v>0</v>
      </c>
      <c r="R103" s="246">
        <f>Q103*H103</f>
        <v>0</v>
      </c>
      <c r="S103" s="246">
        <v>0</v>
      </c>
      <c r="T103" s="247">
        <f>S103*H103</f>
        <v>0</v>
      </c>
      <c r="AR103" s="24" t="s">
        <v>617</v>
      </c>
      <c r="AT103" s="24" t="s">
        <v>544</v>
      </c>
      <c r="AU103" s="24" t="s">
        <v>24</v>
      </c>
      <c r="AY103" s="24" t="s">
        <v>541</v>
      </c>
      <c r="BE103" s="248">
        <f>IF(N103="základní",J103,0)</f>
        <v>0</v>
      </c>
      <c r="BF103" s="248">
        <f>IF(N103="snížená",J103,0)</f>
        <v>0</v>
      </c>
      <c r="BG103" s="248">
        <f>IF(N103="zákl. přenesená",J103,0)</f>
        <v>0</v>
      </c>
      <c r="BH103" s="248">
        <f>IF(N103="sníž. přenesená",J103,0)</f>
        <v>0</v>
      </c>
      <c r="BI103" s="248">
        <f>IF(N103="nulová",J103,0)</f>
        <v>0</v>
      </c>
      <c r="BJ103" s="24" t="s">
        <v>24</v>
      </c>
      <c r="BK103" s="248">
        <f>ROUND(I103*H103,2)</f>
        <v>0</v>
      </c>
      <c r="BL103" s="24" t="s">
        <v>617</v>
      </c>
      <c r="BM103" s="24" t="s">
        <v>652</v>
      </c>
    </row>
    <row r="104" s="1" customFormat="1" ht="25.5" customHeight="1">
      <c r="B104" s="46"/>
      <c r="C104" s="264" t="s">
        <v>653</v>
      </c>
      <c r="D104" s="264" t="s">
        <v>622</v>
      </c>
      <c r="E104" s="265" t="s">
        <v>654</v>
      </c>
      <c r="F104" s="266" t="s">
        <v>655</v>
      </c>
      <c r="G104" s="267" t="s">
        <v>651</v>
      </c>
      <c r="H104" s="268">
        <v>130</v>
      </c>
      <c r="I104" s="269"/>
      <c r="J104" s="270">
        <f>ROUND(I104*H104,2)</f>
        <v>0</v>
      </c>
      <c r="K104" s="266" t="s">
        <v>603</v>
      </c>
      <c r="L104" s="271"/>
      <c r="M104" s="272" t="s">
        <v>22</v>
      </c>
      <c r="N104" s="273" t="s">
        <v>48</v>
      </c>
      <c r="O104" s="47"/>
      <c r="P104" s="246">
        <f>O104*H104</f>
        <v>0</v>
      </c>
      <c r="Q104" s="246">
        <v>0</v>
      </c>
      <c r="R104" s="246">
        <f>Q104*H104</f>
        <v>0</v>
      </c>
      <c r="S104" s="246">
        <v>0</v>
      </c>
      <c r="T104" s="247">
        <f>S104*H104</f>
        <v>0</v>
      </c>
      <c r="AR104" s="24" t="s">
        <v>617</v>
      </c>
      <c r="AT104" s="24" t="s">
        <v>622</v>
      </c>
      <c r="AU104" s="24" t="s">
        <v>24</v>
      </c>
      <c r="AY104" s="24" t="s">
        <v>541</v>
      </c>
      <c r="BE104" s="248">
        <f>IF(N104="základní",J104,0)</f>
        <v>0</v>
      </c>
      <c r="BF104" s="248">
        <f>IF(N104="snížená",J104,0)</f>
        <v>0</v>
      </c>
      <c r="BG104" s="248">
        <f>IF(N104="zákl. přenesená",J104,0)</f>
        <v>0</v>
      </c>
      <c r="BH104" s="248">
        <f>IF(N104="sníž. přenesená",J104,0)</f>
        <v>0</v>
      </c>
      <c r="BI104" s="248">
        <f>IF(N104="nulová",J104,0)</f>
        <v>0</v>
      </c>
      <c r="BJ104" s="24" t="s">
        <v>24</v>
      </c>
      <c r="BK104" s="248">
        <f>ROUND(I104*H104,2)</f>
        <v>0</v>
      </c>
      <c r="BL104" s="24" t="s">
        <v>617</v>
      </c>
      <c r="BM104" s="24" t="s">
        <v>656</v>
      </c>
    </row>
    <row r="105" s="1" customFormat="1">
      <c r="B105" s="46"/>
      <c r="C105" s="74"/>
      <c r="D105" s="251" t="s">
        <v>626</v>
      </c>
      <c r="E105" s="74"/>
      <c r="F105" s="274" t="s">
        <v>657</v>
      </c>
      <c r="G105" s="74"/>
      <c r="H105" s="74"/>
      <c r="I105" s="204"/>
      <c r="J105" s="74"/>
      <c r="K105" s="74"/>
      <c r="L105" s="72"/>
      <c r="M105" s="275"/>
      <c r="N105" s="47"/>
      <c r="O105" s="47"/>
      <c r="P105" s="47"/>
      <c r="Q105" s="47"/>
      <c r="R105" s="47"/>
      <c r="S105" s="47"/>
      <c r="T105" s="95"/>
      <c r="AT105" s="24" t="s">
        <v>626</v>
      </c>
      <c r="AU105" s="24" t="s">
        <v>24</v>
      </c>
    </row>
    <row r="106" s="1" customFormat="1" ht="25.5" customHeight="1">
      <c r="B106" s="46"/>
      <c r="C106" s="237" t="s">
        <v>574</v>
      </c>
      <c r="D106" s="237" t="s">
        <v>544</v>
      </c>
      <c r="E106" s="238" t="s">
        <v>658</v>
      </c>
      <c r="F106" s="239" t="s">
        <v>659</v>
      </c>
      <c r="G106" s="240" t="s">
        <v>651</v>
      </c>
      <c r="H106" s="241">
        <v>150</v>
      </c>
      <c r="I106" s="242"/>
      <c r="J106" s="243">
        <f>ROUND(I106*H106,2)</f>
        <v>0</v>
      </c>
      <c r="K106" s="239" t="s">
        <v>603</v>
      </c>
      <c r="L106" s="72"/>
      <c r="M106" s="244" t="s">
        <v>22</v>
      </c>
      <c r="N106" s="245" t="s">
        <v>48</v>
      </c>
      <c r="O106" s="47"/>
      <c r="P106" s="246">
        <f>O106*H106</f>
        <v>0</v>
      </c>
      <c r="Q106" s="246">
        <v>0</v>
      </c>
      <c r="R106" s="246">
        <f>Q106*H106</f>
        <v>0</v>
      </c>
      <c r="S106" s="246">
        <v>0</v>
      </c>
      <c r="T106" s="247">
        <f>S106*H106</f>
        <v>0</v>
      </c>
      <c r="AR106" s="24" t="s">
        <v>617</v>
      </c>
      <c r="AT106" s="24" t="s">
        <v>544</v>
      </c>
      <c r="AU106" s="24" t="s">
        <v>24</v>
      </c>
      <c r="AY106" s="24" t="s">
        <v>541</v>
      </c>
      <c r="BE106" s="248">
        <f>IF(N106="základní",J106,0)</f>
        <v>0</v>
      </c>
      <c r="BF106" s="248">
        <f>IF(N106="snížená",J106,0)</f>
        <v>0</v>
      </c>
      <c r="BG106" s="248">
        <f>IF(N106="zákl. přenesená",J106,0)</f>
        <v>0</v>
      </c>
      <c r="BH106" s="248">
        <f>IF(N106="sníž. přenesená",J106,0)</f>
        <v>0</v>
      </c>
      <c r="BI106" s="248">
        <f>IF(N106="nulová",J106,0)</f>
        <v>0</v>
      </c>
      <c r="BJ106" s="24" t="s">
        <v>24</v>
      </c>
      <c r="BK106" s="248">
        <f>ROUND(I106*H106,2)</f>
        <v>0</v>
      </c>
      <c r="BL106" s="24" t="s">
        <v>617</v>
      </c>
      <c r="BM106" s="24" t="s">
        <v>660</v>
      </c>
    </row>
    <row r="107" s="1" customFormat="1" ht="25.5" customHeight="1">
      <c r="B107" s="46"/>
      <c r="C107" s="264" t="s">
        <v>10</v>
      </c>
      <c r="D107" s="264" t="s">
        <v>622</v>
      </c>
      <c r="E107" s="265" t="s">
        <v>661</v>
      </c>
      <c r="F107" s="266" t="s">
        <v>662</v>
      </c>
      <c r="G107" s="267" t="s">
        <v>651</v>
      </c>
      <c r="H107" s="268">
        <v>150</v>
      </c>
      <c r="I107" s="269"/>
      <c r="J107" s="270">
        <f>ROUND(I107*H107,2)</f>
        <v>0</v>
      </c>
      <c r="K107" s="266" t="s">
        <v>603</v>
      </c>
      <c r="L107" s="271"/>
      <c r="M107" s="272" t="s">
        <v>22</v>
      </c>
      <c r="N107" s="273" t="s">
        <v>48</v>
      </c>
      <c r="O107" s="47"/>
      <c r="P107" s="246">
        <f>O107*H107</f>
        <v>0</v>
      </c>
      <c r="Q107" s="246">
        <v>0</v>
      </c>
      <c r="R107" s="246">
        <f>Q107*H107</f>
        <v>0</v>
      </c>
      <c r="S107" s="246">
        <v>0</v>
      </c>
      <c r="T107" s="247">
        <f>S107*H107</f>
        <v>0</v>
      </c>
      <c r="AR107" s="24" t="s">
        <v>639</v>
      </c>
      <c r="AT107" s="24" t="s">
        <v>622</v>
      </c>
      <c r="AU107" s="24" t="s">
        <v>24</v>
      </c>
      <c r="AY107" s="24" t="s">
        <v>541</v>
      </c>
      <c r="BE107" s="248">
        <f>IF(N107="základní",J107,0)</f>
        <v>0</v>
      </c>
      <c r="BF107" s="248">
        <f>IF(N107="snížená",J107,0)</f>
        <v>0</v>
      </c>
      <c r="BG107" s="248">
        <f>IF(N107="zákl. přenesená",J107,0)</f>
        <v>0</v>
      </c>
      <c r="BH107" s="248">
        <f>IF(N107="sníž. přenesená",J107,0)</f>
        <v>0</v>
      </c>
      <c r="BI107" s="248">
        <f>IF(N107="nulová",J107,0)</f>
        <v>0</v>
      </c>
      <c r="BJ107" s="24" t="s">
        <v>24</v>
      </c>
      <c r="BK107" s="248">
        <f>ROUND(I107*H107,2)</f>
        <v>0</v>
      </c>
      <c r="BL107" s="24" t="s">
        <v>639</v>
      </c>
      <c r="BM107" s="24" t="s">
        <v>663</v>
      </c>
    </row>
    <row r="108" s="1" customFormat="1" ht="38.25" customHeight="1">
      <c r="B108" s="46"/>
      <c r="C108" s="264" t="s">
        <v>577</v>
      </c>
      <c r="D108" s="264" t="s">
        <v>622</v>
      </c>
      <c r="E108" s="265" t="s">
        <v>664</v>
      </c>
      <c r="F108" s="266" t="s">
        <v>665</v>
      </c>
      <c r="G108" s="267" t="s">
        <v>616</v>
      </c>
      <c r="H108" s="268">
        <v>10</v>
      </c>
      <c r="I108" s="269"/>
      <c r="J108" s="270">
        <f>ROUND(I108*H108,2)</f>
        <v>0</v>
      </c>
      <c r="K108" s="266" t="s">
        <v>603</v>
      </c>
      <c r="L108" s="271"/>
      <c r="M108" s="272" t="s">
        <v>22</v>
      </c>
      <c r="N108" s="276" t="s">
        <v>48</v>
      </c>
      <c r="O108" s="277"/>
      <c r="P108" s="278">
        <f>O108*H108</f>
        <v>0</v>
      </c>
      <c r="Q108" s="278">
        <v>0</v>
      </c>
      <c r="R108" s="278">
        <f>Q108*H108</f>
        <v>0</v>
      </c>
      <c r="S108" s="278">
        <v>0</v>
      </c>
      <c r="T108" s="279">
        <f>S108*H108</f>
        <v>0</v>
      </c>
      <c r="AR108" s="24" t="s">
        <v>639</v>
      </c>
      <c r="AT108" s="24" t="s">
        <v>622</v>
      </c>
      <c r="AU108" s="24" t="s">
        <v>24</v>
      </c>
      <c r="AY108" s="24" t="s">
        <v>541</v>
      </c>
      <c r="BE108" s="248">
        <f>IF(N108="základní",J108,0)</f>
        <v>0</v>
      </c>
      <c r="BF108" s="248">
        <f>IF(N108="snížená",J108,0)</f>
        <v>0</v>
      </c>
      <c r="BG108" s="248">
        <f>IF(N108="zákl. přenesená",J108,0)</f>
        <v>0</v>
      </c>
      <c r="BH108" s="248">
        <f>IF(N108="sníž. přenesená",J108,0)</f>
        <v>0</v>
      </c>
      <c r="BI108" s="248">
        <f>IF(N108="nulová",J108,0)</f>
        <v>0</v>
      </c>
      <c r="BJ108" s="24" t="s">
        <v>24</v>
      </c>
      <c r="BK108" s="248">
        <f>ROUND(I108*H108,2)</f>
        <v>0</v>
      </c>
      <c r="BL108" s="24" t="s">
        <v>639</v>
      </c>
      <c r="BM108" s="24" t="s">
        <v>666</v>
      </c>
    </row>
    <row r="109" s="1" customFormat="1" ht="6.96" customHeight="1">
      <c r="B109" s="67"/>
      <c r="C109" s="68"/>
      <c r="D109" s="68"/>
      <c r="E109" s="68"/>
      <c r="F109" s="68"/>
      <c r="G109" s="68"/>
      <c r="H109" s="68"/>
      <c r="I109" s="179"/>
      <c r="J109" s="68"/>
      <c r="K109" s="68"/>
      <c r="L109" s="72"/>
    </row>
  </sheetData>
  <sheetProtection sheet="1" autoFilter="0" formatColumns="0" formatRows="0" objects="1" scenarios="1" spinCount="100000" saltValue="gv8lv8lDLEIYJ1S0rBat+JctxTb6zA1BSuLoc+xKuxmeNN1I1KbBAsOPEjCoa+nJxyihUDK8Ac0QVTQWF68OyQ==" hashValue="iZIyV/ltkbqjgfbT3XsqwcEG20GsTLIqzSbXmjsu3HBdOQ/vcR9guaksIU6HWEmIn17zoo23SriDBhZNLI4D6w==" algorithmName="SHA-512" password="CC35"/>
  <autoFilter ref="C88:K108"/>
  <mergeCells count="16">
    <mergeCell ref="E7:H7"/>
    <mergeCell ref="E11:H11"/>
    <mergeCell ref="E9:H9"/>
    <mergeCell ref="E13:H13"/>
    <mergeCell ref="E28:H28"/>
    <mergeCell ref="E49:H49"/>
    <mergeCell ref="E53:H53"/>
    <mergeCell ref="E51:H51"/>
    <mergeCell ref="E55:H55"/>
    <mergeCell ref="J59:J60"/>
    <mergeCell ref="E75:H75"/>
    <mergeCell ref="E79:H79"/>
    <mergeCell ref="E77:H77"/>
    <mergeCell ref="E81:H81"/>
    <mergeCell ref="G1:H1"/>
    <mergeCell ref="L2:V2"/>
  </mergeCells>
  <hyperlinks>
    <hyperlink ref="F1:G1" location="C2" display="1) Krycí list soupisu"/>
    <hyperlink ref="G1:H1" location="C62" display="2) Rekapitulace"/>
    <hyperlink ref="J1" location="C88"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5.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108</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ht="16.5" customHeight="1">
      <c r="B9" s="28"/>
      <c r="C9" s="29"/>
      <c r="D9" s="29"/>
      <c r="E9" s="156" t="s">
        <v>608</v>
      </c>
      <c r="F9" s="29"/>
      <c r="G9" s="29"/>
      <c r="H9" s="29"/>
      <c r="I9" s="155"/>
      <c r="J9" s="29"/>
      <c r="K9" s="31"/>
    </row>
    <row r="10">
      <c r="B10" s="28"/>
      <c r="C10" s="29"/>
      <c r="D10" s="40" t="s">
        <v>508</v>
      </c>
      <c r="E10" s="29"/>
      <c r="F10" s="29"/>
      <c r="G10" s="29"/>
      <c r="H10" s="29"/>
      <c r="I10" s="155"/>
      <c r="J10" s="29"/>
      <c r="K10" s="31"/>
    </row>
    <row r="11" s="1" customFormat="1" ht="16.5" customHeight="1">
      <c r="B11" s="46"/>
      <c r="C11" s="47"/>
      <c r="D11" s="47"/>
      <c r="E11" s="55" t="s">
        <v>609</v>
      </c>
      <c r="F11" s="47"/>
      <c r="G11" s="47"/>
      <c r="H11" s="47"/>
      <c r="I11" s="157"/>
      <c r="J11" s="47"/>
      <c r="K11" s="51"/>
    </row>
    <row r="12" s="1" customFormat="1">
      <c r="B12" s="46"/>
      <c r="C12" s="47"/>
      <c r="D12" s="40" t="s">
        <v>510</v>
      </c>
      <c r="E12" s="47"/>
      <c r="F12" s="47"/>
      <c r="G12" s="47"/>
      <c r="H12" s="47"/>
      <c r="I12" s="157"/>
      <c r="J12" s="47"/>
      <c r="K12" s="51"/>
    </row>
    <row r="13" s="1" customFormat="1" ht="36.96" customHeight="1">
      <c r="B13" s="46"/>
      <c r="C13" s="47"/>
      <c r="D13" s="47"/>
      <c r="E13" s="158" t="s">
        <v>667</v>
      </c>
      <c r="F13" s="47"/>
      <c r="G13" s="47"/>
      <c r="H13" s="47"/>
      <c r="I13" s="157"/>
      <c r="J13" s="47"/>
      <c r="K13" s="51"/>
    </row>
    <row r="14" s="1" customFormat="1">
      <c r="B14" s="46"/>
      <c r="C14" s="47"/>
      <c r="D14" s="47"/>
      <c r="E14" s="47"/>
      <c r="F14" s="47"/>
      <c r="G14" s="47"/>
      <c r="H14" s="47"/>
      <c r="I14" s="157"/>
      <c r="J14" s="47"/>
      <c r="K14" s="51"/>
    </row>
    <row r="15" s="1" customFormat="1" ht="14.4" customHeight="1">
      <c r="B15" s="46"/>
      <c r="C15" s="47"/>
      <c r="D15" s="40" t="s">
        <v>21</v>
      </c>
      <c r="E15" s="47"/>
      <c r="F15" s="35" t="s">
        <v>22</v>
      </c>
      <c r="G15" s="47"/>
      <c r="H15" s="47"/>
      <c r="I15" s="159" t="s">
        <v>23</v>
      </c>
      <c r="J15" s="35" t="s">
        <v>22</v>
      </c>
      <c r="K15" s="51"/>
    </row>
    <row r="16" s="1" customFormat="1" ht="14.4" customHeight="1">
      <c r="B16" s="46"/>
      <c r="C16" s="47"/>
      <c r="D16" s="40" t="s">
        <v>25</v>
      </c>
      <c r="E16" s="47"/>
      <c r="F16" s="35" t="s">
        <v>40</v>
      </c>
      <c r="G16" s="47"/>
      <c r="H16" s="47"/>
      <c r="I16" s="159" t="s">
        <v>27</v>
      </c>
      <c r="J16" s="160" t="str">
        <f>'Rekapitulace stavby'!AN8</f>
        <v>19. 9. 2018</v>
      </c>
      <c r="K16" s="51"/>
    </row>
    <row r="17" s="1" customFormat="1" ht="10.8" customHeight="1">
      <c r="B17" s="46"/>
      <c r="C17" s="47"/>
      <c r="D17" s="47"/>
      <c r="E17" s="47"/>
      <c r="F17" s="47"/>
      <c r="G17" s="47"/>
      <c r="H17" s="47"/>
      <c r="I17" s="157"/>
      <c r="J17" s="47"/>
      <c r="K17" s="51"/>
    </row>
    <row r="18" s="1" customFormat="1" ht="14.4" customHeight="1">
      <c r="B18" s="46"/>
      <c r="C18" s="47"/>
      <c r="D18" s="40" t="s">
        <v>31</v>
      </c>
      <c r="E18" s="47"/>
      <c r="F18" s="47"/>
      <c r="G18" s="47"/>
      <c r="H18" s="47"/>
      <c r="I18" s="159" t="s">
        <v>32</v>
      </c>
      <c r="J18" s="35" t="str">
        <f>IF('Rekapitulace stavby'!AN10="","",'Rekapitulace stavby'!AN10)</f>
        <v>70994234</v>
      </c>
      <c r="K18" s="51"/>
    </row>
    <row r="19" s="1" customFormat="1" ht="18" customHeight="1">
      <c r="B19" s="46"/>
      <c r="C19" s="47"/>
      <c r="D19" s="47"/>
      <c r="E19" s="35" t="str">
        <f>IF('Rekapitulace stavby'!E11="","",'Rekapitulace stavby'!E11)</f>
        <v>SŽDC s.o., OŘ Ústí n.L., ST Ústí n.L.</v>
      </c>
      <c r="F19" s="47"/>
      <c r="G19" s="47"/>
      <c r="H19" s="47"/>
      <c r="I19" s="159" t="s">
        <v>35</v>
      </c>
      <c r="J19" s="35" t="str">
        <f>IF('Rekapitulace stavby'!AN11="","",'Rekapitulace stavby'!AN11)</f>
        <v>CZ70994234</v>
      </c>
      <c r="K19" s="51"/>
    </row>
    <row r="20" s="1" customFormat="1" ht="6.96" customHeight="1">
      <c r="B20" s="46"/>
      <c r="C20" s="47"/>
      <c r="D20" s="47"/>
      <c r="E20" s="47"/>
      <c r="F20" s="47"/>
      <c r="G20" s="47"/>
      <c r="H20" s="47"/>
      <c r="I20" s="157"/>
      <c r="J20" s="47"/>
      <c r="K20" s="51"/>
    </row>
    <row r="21" s="1" customFormat="1" ht="14.4" customHeight="1">
      <c r="B21" s="46"/>
      <c r="C21" s="47"/>
      <c r="D21" s="40" t="s">
        <v>37</v>
      </c>
      <c r="E21" s="47"/>
      <c r="F21" s="47"/>
      <c r="G21" s="47"/>
      <c r="H21" s="47"/>
      <c r="I21" s="159" t="s">
        <v>32</v>
      </c>
      <c r="J21" s="35" t="str">
        <f>IF('Rekapitulace stavby'!AN13="Vyplň údaj","",IF('Rekapitulace stavby'!AN13="","",'Rekapitulace stavby'!AN13))</f>
        <v/>
      </c>
      <c r="K21" s="51"/>
    </row>
    <row r="22" s="1" customFormat="1" ht="18" customHeight="1">
      <c r="B22" s="46"/>
      <c r="C22" s="47"/>
      <c r="D22" s="47"/>
      <c r="E22" s="35" t="str">
        <f>IF('Rekapitulace stavby'!E14="Vyplň údaj","",IF('Rekapitulace stavby'!E14="","",'Rekapitulace stavby'!E14))</f>
        <v/>
      </c>
      <c r="F22" s="47"/>
      <c r="G22" s="47"/>
      <c r="H22" s="47"/>
      <c r="I22" s="159" t="s">
        <v>35</v>
      </c>
      <c r="J22" s="35" t="str">
        <f>IF('Rekapitulace stavby'!AN14="Vyplň údaj","",IF('Rekapitulace stavby'!AN14="","",'Rekapitulace stavby'!AN14))</f>
        <v/>
      </c>
      <c r="K22" s="51"/>
    </row>
    <row r="23" s="1" customFormat="1" ht="6.96" customHeight="1">
      <c r="B23" s="46"/>
      <c r="C23" s="47"/>
      <c r="D23" s="47"/>
      <c r="E23" s="47"/>
      <c r="F23" s="47"/>
      <c r="G23" s="47"/>
      <c r="H23" s="47"/>
      <c r="I23" s="157"/>
      <c r="J23" s="47"/>
      <c r="K23" s="51"/>
    </row>
    <row r="24" s="1" customFormat="1" ht="14.4" customHeight="1">
      <c r="B24" s="46"/>
      <c r="C24" s="47"/>
      <c r="D24" s="40" t="s">
        <v>39</v>
      </c>
      <c r="E24" s="47"/>
      <c r="F24" s="47"/>
      <c r="G24" s="47"/>
      <c r="H24" s="47"/>
      <c r="I24" s="159" t="s">
        <v>32</v>
      </c>
      <c r="J24" s="35" t="str">
        <f>IF('Rekapitulace stavby'!AN16="","",'Rekapitulace stavby'!AN16)</f>
        <v/>
      </c>
      <c r="K24" s="51"/>
    </row>
    <row r="25" s="1" customFormat="1" ht="18" customHeight="1">
      <c r="B25" s="46"/>
      <c r="C25" s="47"/>
      <c r="D25" s="47"/>
      <c r="E25" s="35" t="str">
        <f>IF('Rekapitulace stavby'!E17="","",'Rekapitulace stavby'!E17)</f>
        <v xml:space="preserve"> </v>
      </c>
      <c r="F25" s="47"/>
      <c r="G25" s="47"/>
      <c r="H25" s="47"/>
      <c r="I25" s="159" t="s">
        <v>35</v>
      </c>
      <c r="J25" s="35" t="str">
        <f>IF('Rekapitulace stavby'!AN17="","",'Rekapitulace stavby'!AN17)</f>
        <v/>
      </c>
      <c r="K25" s="51"/>
    </row>
    <row r="26" s="1" customFormat="1" ht="6.96" customHeight="1">
      <c r="B26" s="46"/>
      <c r="C26" s="47"/>
      <c r="D26" s="47"/>
      <c r="E26" s="47"/>
      <c r="F26" s="47"/>
      <c r="G26" s="47"/>
      <c r="H26" s="47"/>
      <c r="I26" s="157"/>
      <c r="J26" s="47"/>
      <c r="K26" s="51"/>
    </row>
    <row r="27" s="1" customFormat="1" ht="14.4" customHeight="1">
      <c r="B27" s="46"/>
      <c r="C27" s="47"/>
      <c r="D27" s="40" t="s">
        <v>42</v>
      </c>
      <c r="E27" s="47"/>
      <c r="F27" s="47"/>
      <c r="G27" s="47"/>
      <c r="H27" s="47"/>
      <c r="I27" s="157"/>
      <c r="J27" s="47"/>
      <c r="K27" s="51"/>
    </row>
    <row r="28" s="7" customFormat="1" ht="16.5" customHeight="1">
      <c r="B28" s="161"/>
      <c r="C28" s="162"/>
      <c r="D28" s="162"/>
      <c r="E28" s="44" t="s">
        <v>22</v>
      </c>
      <c r="F28" s="44"/>
      <c r="G28" s="44"/>
      <c r="H28" s="44"/>
      <c r="I28" s="163"/>
      <c r="J28" s="162"/>
      <c r="K28" s="164"/>
    </row>
    <row r="29" s="1" customFormat="1" ht="6.96" customHeight="1">
      <c r="B29" s="46"/>
      <c r="C29" s="47"/>
      <c r="D29" s="47"/>
      <c r="E29" s="47"/>
      <c r="F29" s="47"/>
      <c r="G29" s="47"/>
      <c r="H29" s="47"/>
      <c r="I29" s="157"/>
      <c r="J29" s="47"/>
      <c r="K29" s="51"/>
    </row>
    <row r="30" s="1" customFormat="1" ht="6.96" customHeight="1">
      <c r="B30" s="46"/>
      <c r="C30" s="47"/>
      <c r="D30" s="106"/>
      <c r="E30" s="106"/>
      <c r="F30" s="106"/>
      <c r="G30" s="106"/>
      <c r="H30" s="106"/>
      <c r="I30" s="165"/>
      <c r="J30" s="106"/>
      <c r="K30" s="166"/>
    </row>
    <row r="31" s="1" customFormat="1" ht="25.44" customHeight="1">
      <c r="B31" s="46"/>
      <c r="C31" s="47"/>
      <c r="D31" s="167" t="s">
        <v>43</v>
      </c>
      <c r="E31" s="47"/>
      <c r="F31" s="47"/>
      <c r="G31" s="47"/>
      <c r="H31" s="47"/>
      <c r="I31" s="157"/>
      <c r="J31" s="168">
        <f>ROUND(J90,2)</f>
        <v>0</v>
      </c>
      <c r="K31" s="51"/>
    </row>
    <row r="32" s="1" customFormat="1" ht="6.96" customHeight="1">
      <c r="B32" s="46"/>
      <c r="C32" s="47"/>
      <c r="D32" s="106"/>
      <c r="E32" s="106"/>
      <c r="F32" s="106"/>
      <c r="G32" s="106"/>
      <c r="H32" s="106"/>
      <c r="I32" s="165"/>
      <c r="J32" s="106"/>
      <c r="K32" s="166"/>
    </row>
    <row r="33" s="1" customFormat="1" ht="14.4" customHeight="1">
      <c r="B33" s="46"/>
      <c r="C33" s="47"/>
      <c r="D33" s="47"/>
      <c r="E33" s="47"/>
      <c r="F33" s="52" t="s">
        <v>45</v>
      </c>
      <c r="G33" s="47"/>
      <c r="H33" s="47"/>
      <c r="I33" s="169" t="s">
        <v>44</v>
      </c>
      <c r="J33" s="52" t="s">
        <v>46</v>
      </c>
      <c r="K33" s="51"/>
    </row>
    <row r="34" s="1" customFormat="1" ht="14.4" customHeight="1">
      <c r="B34" s="46"/>
      <c r="C34" s="47"/>
      <c r="D34" s="55" t="s">
        <v>47</v>
      </c>
      <c r="E34" s="55" t="s">
        <v>48</v>
      </c>
      <c r="F34" s="170">
        <f>ROUND(SUM(BE90:BE93), 2)</f>
        <v>0</v>
      </c>
      <c r="G34" s="47"/>
      <c r="H34" s="47"/>
      <c r="I34" s="171">
        <v>0.20999999999999999</v>
      </c>
      <c r="J34" s="170">
        <f>ROUND(ROUND((SUM(BE90:BE93)), 2)*I34, 2)</f>
        <v>0</v>
      </c>
      <c r="K34" s="51"/>
    </row>
    <row r="35" s="1" customFormat="1" ht="14.4" customHeight="1">
      <c r="B35" s="46"/>
      <c r="C35" s="47"/>
      <c r="D35" s="47"/>
      <c r="E35" s="55" t="s">
        <v>49</v>
      </c>
      <c r="F35" s="170">
        <f>ROUND(SUM(BF90:BF93), 2)</f>
        <v>0</v>
      </c>
      <c r="G35" s="47"/>
      <c r="H35" s="47"/>
      <c r="I35" s="171">
        <v>0.14999999999999999</v>
      </c>
      <c r="J35" s="170">
        <f>ROUND(ROUND((SUM(BF90:BF93)), 2)*I35, 2)</f>
        <v>0</v>
      </c>
      <c r="K35" s="51"/>
    </row>
    <row r="36" hidden="1" s="1" customFormat="1" ht="14.4" customHeight="1">
      <c r="B36" s="46"/>
      <c r="C36" s="47"/>
      <c r="D36" s="47"/>
      <c r="E36" s="55" t="s">
        <v>50</v>
      </c>
      <c r="F36" s="170">
        <f>ROUND(SUM(BG90:BG93), 2)</f>
        <v>0</v>
      </c>
      <c r="G36" s="47"/>
      <c r="H36" s="47"/>
      <c r="I36" s="171">
        <v>0.20999999999999999</v>
      </c>
      <c r="J36" s="170">
        <v>0</v>
      </c>
      <c r="K36" s="51"/>
    </row>
    <row r="37" hidden="1" s="1" customFormat="1" ht="14.4" customHeight="1">
      <c r="B37" s="46"/>
      <c r="C37" s="47"/>
      <c r="D37" s="47"/>
      <c r="E37" s="55" t="s">
        <v>51</v>
      </c>
      <c r="F37" s="170">
        <f>ROUND(SUM(BH90:BH93), 2)</f>
        <v>0</v>
      </c>
      <c r="G37" s="47"/>
      <c r="H37" s="47"/>
      <c r="I37" s="171">
        <v>0.14999999999999999</v>
      </c>
      <c r="J37" s="170">
        <v>0</v>
      </c>
      <c r="K37" s="51"/>
    </row>
    <row r="38" hidden="1" s="1" customFormat="1" ht="14.4" customHeight="1">
      <c r="B38" s="46"/>
      <c r="C38" s="47"/>
      <c r="D38" s="47"/>
      <c r="E38" s="55" t="s">
        <v>52</v>
      </c>
      <c r="F38" s="170">
        <f>ROUND(SUM(BI90:BI93), 2)</f>
        <v>0</v>
      </c>
      <c r="G38" s="47"/>
      <c r="H38" s="47"/>
      <c r="I38" s="171">
        <v>0</v>
      </c>
      <c r="J38" s="170">
        <v>0</v>
      </c>
      <c r="K38" s="51"/>
    </row>
    <row r="39" s="1" customFormat="1" ht="6.96" customHeight="1">
      <c r="B39" s="46"/>
      <c r="C39" s="47"/>
      <c r="D39" s="47"/>
      <c r="E39" s="47"/>
      <c r="F39" s="47"/>
      <c r="G39" s="47"/>
      <c r="H39" s="47"/>
      <c r="I39" s="157"/>
      <c r="J39" s="47"/>
      <c r="K39" s="51"/>
    </row>
    <row r="40" s="1" customFormat="1" ht="25.44" customHeight="1">
      <c r="B40" s="46"/>
      <c r="C40" s="172"/>
      <c r="D40" s="173" t="s">
        <v>53</v>
      </c>
      <c r="E40" s="98"/>
      <c r="F40" s="98"/>
      <c r="G40" s="174" t="s">
        <v>54</v>
      </c>
      <c r="H40" s="175" t="s">
        <v>55</v>
      </c>
      <c r="I40" s="176"/>
      <c r="J40" s="177">
        <f>SUM(J31:J38)</f>
        <v>0</v>
      </c>
      <c r="K40" s="178"/>
    </row>
    <row r="41" s="1" customFormat="1" ht="14.4" customHeight="1">
      <c r="B41" s="67"/>
      <c r="C41" s="68"/>
      <c r="D41" s="68"/>
      <c r="E41" s="68"/>
      <c r="F41" s="68"/>
      <c r="G41" s="68"/>
      <c r="H41" s="68"/>
      <c r="I41" s="179"/>
      <c r="J41" s="68"/>
      <c r="K41" s="69"/>
    </row>
    <row r="45" s="1" customFormat="1" ht="6.96" customHeight="1">
      <c r="B45" s="180"/>
      <c r="C45" s="181"/>
      <c r="D45" s="181"/>
      <c r="E45" s="181"/>
      <c r="F45" s="181"/>
      <c r="G45" s="181"/>
      <c r="H45" s="181"/>
      <c r="I45" s="182"/>
      <c r="J45" s="181"/>
      <c r="K45" s="183"/>
    </row>
    <row r="46" s="1" customFormat="1" ht="36.96" customHeight="1">
      <c r="B46" s="46"/>
      <c r="C46" s="30" t="s">
        <v>512</v>
      </c>
      <c r="D46" s="47"/>
      <c r="E46" s="47"/>
      <c r="F46" s="47"/>
      <c r="G46" s="47"/>
      <c r="H46" s="47"/>
      <c r="I46" s="157"/>
      <c r="J46" s="47"/>
      <c r="K46" s="51"/>
    </row>
    <row r="47" s="1" customFormat="1" ht="6.96" customHeight="1">
      <c r="B47" s="46"/>
      <c r="C47" s="47"/>
      <c r="D47" s="47"/>
      <c r="E47" s="47"/>
      <c r="F47" s="47"/>
      <c r="G47" s="47"/>
      <c r="H47" s="47"/>
      <c r="I47" s="157"/>
      <c r="J47" s="47"/>
      <c r="K47" s="51"/>
    </row>
    <row r="48" s="1" customFormat="1" ht="14.4" customHeight="1">
      <c r="B48" s="46"/>
      <c r="C48" s="40" t="s">
        <v>18</v>
      </c>
      <c r="D48" s="47"/>
      <c r="E48" s="47"/>
      <c r="F48" s="47"/>
      <c r="G48" s="47"/>
      <c r="H48" s="47"/>
      <c r="I48" s="157"/>
      <c r="J48" s="47"/>
      <c r="K48" s="51"/>
    </row>
    <row r="49" s="1" customFormat="1" ht="16.5" customHeight="1">
      <c r="B49" s="46"/>
      <c r="C49" s="47"/>
      <c r="D49" s="47"/>
      <c r="E49" s="156" t="str">
        <f>E7</f>
        <v>Celkové opravy zastávek na koridorové trati Vraňany - Děčín - státní hranice_ZMĚNA č. 1</v>
      </c>
      <c r="F49" s="40"/>
      <c r="G49" s="40"/>
      <c r="H49" s="40"/>
      <c r="I49" s="157"/>
      <c r="J49" s="47"/>
      <c r="K49" s="51"/>
    </row>
    <row r="50">
      <c r="B50" s="28"/>
      <c r="C50" s="40" t="s">
        <v>506</v>
      </c>
      <c r="D50" s="29"/>
      <c r="E50" s="29"/>
      <c r="F50" s="29"/>
      <c r="G50" s="29"/>
      <c r="H50" s="29"/>
      <c r="I50" s="155"/>
      <c r="J50" s="29"/>
      <c r="K50" s="31"/>
    </row>
    <row r="51" ht="16.5" customHeight="1">
      <c r="B51" s="28"/>
      <c r="C51" s="29"/>
      <c r="D51" s="29"/>
      <c r="E51" s="156" t="s">
        <v>608</v>
      </c>
      <c r="F51" s="29"/>
      <c r="G51" s="29"/>
      <c r="H51" s="29"/>
      <c r="I51" s="155"/>
      <c r="J51" s="29"/>
      <c r="K51" s="31"/>
    </row>
    <row r="52">
      <c r="B52" s="28"/>
      <c r="C52" s="40" t="s">
        <v>508</v>
      </c>
      <c r="D52" s="29"/>
      <c r="E52" s="29"/>
      <c r="F52" s="29"/>
      <c r="G52" s="29"/>
      <c r="H52" s="29"/>
      <c r="I52" s="155"/>
      <c r="J52" s="29"/>
      <c r="K52" s="31"/>
    </row>
    <row r="53" s="1" customFormat="1" ht="16.5" customHeight="1">
      <c r="B53" s="46"/>
      <c r="C53" s="47"/>
      <c r="D53" s="47"/>
      <c r="E53" s="55" t="s">
        <v>609</v>
      </c>
      <c r="F53" s="47"/>
      <c r="G53" s="47"/>
      <c r="H53" s="47"/>
      <c r="I53" s="157"/>
      <c r="J53" s="47"/>
      <c r="K53" s="51"/>
    </row>
    <row r="54" s="1" customFormat="1" ht="14.4" customHeight="1">
      <c r="B54" s="46"/>
      <c r="C54" s="40" t="s">
        <v>510</v>
      </c>
      <c r="D54" s="47"/>
      <c r="E54" s="47"/>
      <c r="F54" s="47"/>
      <c r="G54" s="47"/>
      <c r="H54" s="47"/>
      <c r="I54" s="157"/>
      <c r="J54" s="47"/>
      <c r="K54" s="51"/>
    </row>
    <row r="55" s="1" customFormat="1" ht="17.25" customHeight="1">
      <c r="B55" s="46"/>
      <c r="C55" s="47"/>
      <c r="D55" s="47"/>
      <c r="E55" s="158" t="str">
        <f>E13</f>
        <v>SO-02-04.2 - VRN</v>
      </c>
      <c r="F55" s="47"/>
      <c r="G55" s="47"/>
      <c r="H55" s="47"/>
      <c r="I55" s="157"/>
      <c r="J55" s="47"/>
      <c r="K55" s="51"/>
    </row>
    <row r="56" s="1" customFormat="1" ht="6.96" customHeight="1">
      <c r="B56" s="46"/>
      <c r="C56" s="47"/>
      <c r="D56" s="47"/>
      <c r="E56" s="47"/>
      <c r="F56" s="47"/>
      <c r="G56" s="47"/>
      <c r="H56" s="47"/>
      <c r="I56" s="157"/>
      <c r="J56" s="47"/>
      <c r="K56" s="51"/>
    </row>
    <row r="57" s="1" customFormat="1" ht="18" customHeight="1">
      <c r="B57" s="46"/>
      <c r="C57" s="40" t="s">
        <v>25</v>
      </c>
      <c r="D57" s="47"/>
      <c r="E57" s="47"/>
      <c r="F57" s="35" t="str">
        <f>F16</f>
        <v xml:space="preserve"> </v>
      </c>
      <c r="G57" s="47"/>
      <c r="H57" s="47"/>
      <c r="I57" s="159" t="s">
        <v>27</v>
      </c>
      <c r="J57" s="160" t="str">
        <f>IF(J16="","",J16)</f>
        <v>19. 9. 2018</v>
      </c>
      <c r="K57" s="51"/>
    </row>
    <row r="58" s="1" customFormat="1" ht="6.96" customHeight="1">
      <c r="B58" s="46"/>
      <c r="C58" s="47"/>
      <c r="D58" s="47"/>
      <c r="E58" s="47"/>
      <c r="F58" s="47"/>
      <c r="G58" s="47"/>
      <c r="H58" s="47"/>
      <c r="I58" s="157"/>
      <c r="J58" s="47"/>
      <c r="K58" s="51"/>
    </row>
    <row r="59" s="1" customFormat="1">
      <c r="B59" s="46"/>
      <c r="C59" s="40" t="s">
        <v>31</v>
      </c>
      <c r="D59" s="47"/>
      <c r="E59" s="47"/>
      <c r="F59" s="35" t="str">
        <f>E19</f>
        <v>SŽDC s.o., OŘ Ústí n.L., ST Ústí n.L.</v>
      </c>
      <c r="G59" s="47"/>
      <c r="H59" s="47"/>
      <c r="I59" s="159" t="s">
        <v>39</v>
      </c>
      <c r="J59" s="44" t="str">
        <f>E25</f>
        <v xml:space="preserve"> </v>
      </c>
      <c r="K59" s="51"/>
    </row>
    <row r="60" s="1" customFormat="1" ht="14.4" customHeight="1">
      <c r="B60" s="46"/>
      <c r="C60" s="40" t="s">
        <v>37</v>
      </c>
      <c r="D60" s="47"/>
      <c r="E60" s="47"/>
      <c r="F60" s="35" t="str">
        <f>IF(E22="","",E22)</f>
        <v/>
      </c>
      <c r="G60" s="47"/>
      <c r="H60" s="47"/>
      <c r="I60" s="157"/>
      <c r="J60" s="184"/>
      <c r="K60" s="51"/>
    </row>
    <row r="61" s="1" customFormat="1" ht="10.32" customHeight="1">
      <c r="B61" s="46"/>
      <c r="C61" s="47"/>
      <c r="D61" s="47"/>
      <c r="E61" s="47"/>
      <c r="F61" s="47"/>
      <c r="G61" s="47"/>
      <c r="H61" s="47"/>
      <c r="I61" s="157"/>
      <c r="J61" s="47"/>
      <c r="K61" s="51"/>
    </row>
    <row r="62" s="1" customFormat="1" ht="29.28" customHeight="1">
      <c r="B62" s="46"/>
      <c r="C62" s="185" t="s">
        <v>513</v>
      </c>
      <c r="D62" s="172"/>
      <c r="E62" s="172"/>
      <c r="F62" s="172"/>
      <c r="G62" s="172"/>
      <c r="H62" s="172"/>
      <c r="I62" s="186"/>
      <c r="J62" s="187" t="s">
        <v>514</v>
      </c>
      <c r="K62" s="188"/>
    </row>
    <row r="63" s="1" customFormat="1" ht="10.32" customHeight="1">
      <c r="B63" s="46"/>
      <c r="C63" s="47"/>
      <c r="D63" s="47"/>
      <c r="E63" s="47"/>
      <c r="F63" s="47"/>
      <c r="G63" s="47"/>
      <c r="H63" s="47"/>
      <c r="I63" s="157"/>
      <c r="J63" s="47"/>
      <c r="K63" s="51"/>
    </row>
    <row r="64" s="1" customFormat="1" ht="29.28" customHeight="1">
      <c r="B64" s="46"/>
      <c r="C64" s="189" t="s">
        <v>515</v>
      </c>
      <c r="D64" s="47"/>
      <c r="E64" s="47"/>
      <c r="F64" s="47"/>
      <c r="G64" s="47"/>
      <c r="H64" s="47"/>
      <c r="I64" s="157"/>
      <c r="J64" s="168">
        <f>J90</f>
        <v>0</v>
      </c>
      <c r="K64" s="51"/>
      <c r="AU64" s="24" t="s">
        <v>516</v>
      </c>
    </row>
    <row r="65" s="8" customFormat="1" ht="24.96" customHeight="1">
      <c r="B65" s="190"/>
      <c r="C65" s="191"/>
      <c r="D65" s="192" t="s">
        <v>598</v>
      </c>
      <c r="E65" s="193"/>
      <c r="F65" s="193"/>
      <c r="G65" s="193"/>
      <c r="H65" s="193"/>
      <c r="I65" s="194"/>
      <c r="J65" s="195">
        <f>J91</f>
        <v>0</v>
      </c>
      <c r="K65" s="196"/>
    </row>
    <row r="66" s="9" customFormat="1" ht="19.92" customHeight="1">
      <c r="B66" s="197"/>
      <c r="C66" s="198"/>
      <c r="D66" s="199" t="s">
        <v>668</v>
      </c>
      <c r="E66" s="200"/>
      <c r="F66" s="200"/>
      <c r="G66" s="200"/>
      <c r="H66" s="200"/>
      <c r="I66" s="201"/>
      <c r="J66" s="202">
        <f>J92</f>
        <v>0</v>
      </c>
      <c r="K66" s="203"/>
    </row>
    <row r="67" s="1" customFormat="1" ht="21.84" customHeight="1">
      <c r="B67" s="46"/>
      <c r="C67" s="47"/>
      <c r="D67" s="47"/>
      <c r="E67" s="47"/>
      <c r="F67" s="47"/>
      <c r="G67" s="47"/>
      <c r="H67" s="47"/>
      <c r="I67" s="157"/>
      <c r="J67" s="47"/>
      <c r="K67" s="51"/>
    </row>
    <row r="68" s="1" customFormat="1" ht="6.96" customHeight="1">
      <c r="B68" s="67"/>
      <c r="C68" s="68"/>
      <c r="D68" s="68"/>
      <c r="E68" s="68"/>
      <c r="F68" s="68"/>
      <c r="G68" s="68"/>
      <c r="H68" s="68"/>
      <c r="I68" s="179"/>
      <c r="J68" s="68"/>
      <c r="K68" s="69"/>
    </row>
    <row r="72" s="1" customFormat="1" ht="6.96" customHeight="1">
      <c r="B72" s="70"/>
      <c r="C72" s="71"/>
      <c r="D72" s="71"/>
      <c r="E72" s="71"/>
      <c r="F72" s="71"/>
      <c r="G72" s="71"/>
      <c r="H72" s="71"/>
      <c r="I72" s="182"/>
      <c r="J72" s="71"/>
      <c r="K72" s="71"/>
      <c r="L72" s="72"/>
    </row>
    <row r="73" s="1" customFormat="1" ht="36.96" customHeight="1">
      <c r="B73" s="46"/>
      <c r="C73" s="73" t="s">
        <v>525</v>
      </c>
      <c r="D73" s="74"/>
      <c r="E73" s="74"/>
      <c r="F73" s="74"/>
      <c r="G73" s="74"/>
      <c r="H73" s="74"/>
      <c r="I73" s="204"/>
      <c r="J73" s="74"/>
      <c r="K73" s="74"/>
      <c r="L73" s="72"/>
    </row>
    <row r="74" s="1" customFormat="1" ht="6.96" customHeight="1">
      <c r="B74" s="46"/>
      <c r="C74" s="74"/>
      <c r="D74" s="74"/>
      <c r="E74" s="74"/>
      <c r="F74" s="74"/>
      <c r="G74" s="74"/>
      <c r="H74" s="74"/>
      <c r="I74" s="204"/>
      <c r="J74" s="74"/>
      <c r="K74" s="74"/>
      <c r="L74" s="72"/>
    </row>
    <row r="75" s="1" customFormat="1" ht="14.4" customHeight="1">
      <c r="B75" s="46"/>
      <c r="C75" s="76" t="s">
        <v>18</v>
      </c>
      <c r="D75" s="74"/>
      <c r="E75" s="74"/>
      <c r="F75" s="74"/>
      <c r="G75" s="74"/>
      <c r="H75" s="74"/>
      <c r="I75" s="204"/>
      <c r="J75" s="74"/>
      <c r="K75" s="74"/>
      <c r="L75" s="72"/>
    </row>
    <row r="76" s="1" customFormat="1" ht="16.5" customHeight="1">
      <c r="B76" s="46"/>
      <c r="C76" s="74"/>
      <c r="D76" s="74"/>
      <c r="E76" s="205" t="str">
        <f>E7</f>
        <v>Celkové opravy zastávek na koridorové trati Vraňany - Děčín - státní hranice_ZMĚNA č. 1</v>
      </c>
      <c r="F76" s="76"/>
      <c r="G76" s="76"/>
      <c r="H76" s="76"/>
      <c r="I76" s="204"/>
      <c r="J76" s="74"/>
      <c r="K76" s="74"/>
      <c r="L76" s="72"/>
    </row>
    <row r="77">
      <c r="B77" s="28"/>
      <c r="C77" s="76" t="s">
        <v>506</v>
      </c>
      <c r="D77" s="206"/>
      <c r="E77" s="206"/>
      <c r="F77" s="206"/>
      <c r="G77" s="206"/>
      <c r="H77" s="206"/>
      <c r="I77" s="149"/>
      <c r="J77" s="206"/>
      <c r="K77" s="206"/>
      <c r="L77" s="207"/>
    </row>
    <row r="78" ht="16.5" customHeight="1">
      <c r="B78" s="28"/>
      <c r="C78" s="206"/>
      <c r="D78" s="206"/>
      <c r="E78" s="205" t="s">
        <v>608</v>
      </c>
      <c r="F78" s="206"/>
      <c r="G78" s="206"/>
      <c r="H78" s="206"/>
      <c r="I78" s="149"/>
      <c r="J78" s="206"/>
      <c r="K78" s="206"/>
      <c r="L78" s="207"/>
    </row>
    <row r="79">
      <c r="B79" s="28"/>
      <c r="C79" s="76" t="s">
        <v>508</v>
      </c>
      <c r="D79" s="206"/>
      <c r="E79" s="206"/>
      <c r="F79" s="206"/>
      <c r="G79" s="206"/>
      <c r="H79" s="206"/>
      <c r="I79" s="149"/>
      <c r="J79" s="206"/>
      <c r="K79" s="206"/>
      <c r="L79" s="207"/>
    </row>
    <row r="80" s="1" customFormat="1" ht="16.5" customHeight="1">
      <c r="B80" s="46"/>
      <c r="C80" s="74"/>
      <c r="D80" s="74"/>
      <c r="E80" s="208" t="s">
        <v>609</v>
      </c>
      <c r="F80" s="74"/>
      <c r="G80" s="74"/>
      <c r="H80" s="74"/>
      <c r="I80" s="204"/>
      <c r="J80" s="74"/>
      <c r="K80" s="74"/>
      <c r="L80" s="72"/>
    </row>
    <row r="81" s="1" customFormat="1" ht="14.4" customHeight="1">
      <c r="B81" s="46"/>
      <c r="C81" s="76" t="s">
        <v>510</v>
      </c>
      <c r="D81" s="74"/>
      <c r="E81" s="74"/>
      <c r="F81" s="74"/>
      <c r="G81" s="74"/>
      <c r="H81" s="74"/>
      <c r="I81" s="204"/>
      <c r="J81" s="74"/>
      <c r="K81" s="74"/>
      <c r="L81" s="72"/>
    </row>
    <row r="82" s="1" customFormat="1" ht="17.25" customHeight="1">
      <c r="B82" s="46"/>
      <c r="C82" s="74"/>
      <c r="D82" s="74"/>
      <c r="E82" s="82" t="str">
        <f>E13</f>
        <v>SO-02-04.2 - VRN</v>
      </c>
      <c r="F82" s="74"/>
      <c r="G82" s="74"/>
      <c r="H82" s="74"/>
      <c r="I82" s="204"/>
      <c r="J82" s="74"/>
      <c r="K82" s="74"/>
      <c r="L82" s="72"/>
    </row>
    <row r="83" s="1" customFormat="1" ht="6.96" customHeight="1">
      <c r="B83" s="46"/>
      <c r="C83" s="74"/>
      <c r="D83" s="74"/>
      <c r="E83" s="74"/>
      <c r="F83" s="74"/>
      <c r="G83" s="74"/>
      <c r="H83" s="74"/>
      <c r="I83" s="204"/>
      <c r="J83" s="74"/>
      <c r="K83" s="74"/>
      <c r="L83" s="72"/>
    </row>
    <row r="84" s="1" customFormat="1" ht="18" customHeight="1">
      <c r="B84" s="46"/>
      <c r="C84" s="76" t="s">
        <v>25</v>
      </c>
      <c r="D84" s="74"/>
      <c r="E84" s="74"/>
      <c r="F84" s="209" t="str">
        <f>F16</f>
        <v xml:space="preserve"> </v>
      </c>
      <c r="G84" s="74"/>
      <c r="H84" s="74"/>
      <c r="I84" s="210" t="s">
        <v>27</v>
      </c>
      <c r="J84" s="85" t="str">
        <f>IF(J16="","",J16)</f>
        <v>19. 9. 2018</v>
      </c>
      <c r="K84" s="74"/>
      <c r="L84" s="72"/>
    </row>
    <row r="85" s="1" customFormat="1" ht="6.96" customHeight="1">
      <c r="B85" s="46"/>
      <c r="C85" s="74"/>
      <c r="D85" s="74"/>
      <c r="E85" s="74"/>
      <c r="F85" s="74"/>
      <c r="G85" s="74"/>
      <c r="H85" s="74"/>
      <c r="I85" s="204"/>
      <c r="J85" s="74"/>
      <c r="K85" s="74"/>
      <c r="L85" s="72"/>
    </row>
    <row r="86" s="1" customFormat="1">
      <c r="B86" s="46"/>
      <c r="C86" s="76" t="s">
        <v>31</v>
      </c>
      <c r="D86" s="74"/>
      <c r="E86" s="74"/>
      <c r="F86" s="209" t="str">
        <f>E19</f>
        <v>SŽDC s.o., OŘ Ústí n.L., ST Ústí n.L.</v>
      </c>
      <c r="G86" s="74"/>
      <c r="H86" s="74"/>
      <c r="I86" s="210" t="s">
        <v>39</v>
      </c>
      <c r="J86" s="209" t="str">
        <f>E25</f>
        <v xml:space="preserve"> </v>
      </c>
      <c r="K86" s="74"/>
      <c r="L86" s="72"/>
    </row>
    <row r="87" s="1" customFormat="1" ht="14.4" customHeight="1">
      <c r="B87" s="46"/>
      <c r="C87" s="76" t="s">
        <v>37</v>
      </c>
      <c r="D87" s="74"/>
      <c r="E87" s="74"/>
      <c r="F87" s="209" t="str">
        <f>IF(E22="","",E22)</f>
        <v/>
      </c>
      <c r="G87" s="74"/>
      <c r="H87" s="74"/>
      <c r="I87" s="204"/>
      <c r="J87" s="74"/>
      <c r="K87" s="74"/>
      <c r="L87" s="72"/>
    </row>
    <row r="88" s="1" customFormat="1" ht="10.32" customHeight="1">
      <c r="B88" s="46"/>
      <c r="C88" s="74"/>
      <c r="D88" s="74"/>
      <c r="E88" s="74"/>
      <c r="F88" s="74"/>
      <c r="G88" s="74"/>
      <c r="H88" s="74"/>
      <c r="I88" s="204"/>
      <c r="J88" s="74"/>
      <c r="K88" s="74"/>
      <c r="L88" s="72"/>
    </row>
    <row r="89" s="10" customFormat="1" ht="29.28" customHeight="1">
      <c r="B89" s="211"/>
      <c r="C89" s="212" t="s">
        <v>526</v>
      </c>
      <c r="D89" s="213" t="s">
        <v>62</v>
      </c>
      <c r="E89" s="213" t="s">
        <v>58</v>
      </c>
      <c r="F89" s="213" t="s">
        <v>527</v>
      </c>
      <c r="G89" s="213" t="s">
        <v>528</v>
      </c>
      <c r="H89" s="213" t="s">
        <v>529</v>
      </c>
      <c r="I89" s="214" t="s">
        <v>530</v>
      </c>
      <c r="J89" s="213" t="s">
        <v>514</v>
      </c>
      <c r="K89" s="215" t="s">
        <v>531</v>
      </c>
      <c r="L89" s="216"/>
      <c r="M89" s="102" t="s">
        <v>532</v>
      </c>
      <c r="N89" s="103" t="s">
        <v>47</v>
      </c>
      <c r="O89" s="103" t="s">
        <v>533</v>
      </c>
      <c r="P89" s="103" t="s">
        <v>534</v>
      </c>
      <c r="Q89" s="103" t="s">
        <v>535</v>
      </c>
      <c r="R89" s="103" t="s">
        <v>536</v>
      </c>
      <c r="S89" s="103" t="s">
        <v>537</v>
      </c>
      <c r="T89" s="104" t="s">
        <v>538</v>
      </c>
    </row>
    <row r="90" s="1" customFormat="1" ht="29.28" customHeight="1">
      <c r="B90" s="46"/>
      <c r="C90" s="108" t="s">
        <v>515</v>
      </c>
      <c r="D90" s="74"/>
      <c r="E90" s="74"/>
      <c r="F90" s="74"/>
      <c r="G90" s="74"/>
      <c r="H90" s="74"/>
      <c r="I90" s="204"/>
      <c r="J90" s="217">
        <f>BK90</f>
        <v>0</v>
      </c>
      <c r="K90" s="74"/>
      <c r="L90" s="72"/>
      <c r="M90" s="105"/>
      <c r="N90" s="106"/>
      <c r="O90" s="106"/>
      <c r="P90" s="218">
        <f>P91</f>
        <v>0</v>
      </c>
      <c r="Q90" s="106"/>
      <c r="R90" s="218">
        <f>R91</f>
        <v>0</v>
      </c>
      <c r="S90" s="106"/>
      <c r="T90" s="219">
        <f>T91</f>
        <v>0</v>
      </c>
      <c r="AT90" s="24" t="s">
        <v>76</v>
      </c>
      <c r="AU90" s="24" t="s">
        <v>516</v>
      </c>
      <c r="BK90" s="220">
        <f>BK91</f>
        <v>0</v>
      </c>
    </row>
    <row r="91" s="11" customFormat="1" ht="37.44" customHeight="1">
      <c r="B91" s="221"/>
      <c r="C91" s="222"/>
      <c r="D91" s="223" t="s">
        <v>76</v>
      </c>
      <c r="E91" s="224" t="s">
        <v>96</v>
      </c>
      <c r="F91" s="224" t="s">
        <v>599</v>
      </c>
      <c r="G91" s="222"/>
      <c r="H91" s="222"/>
      <c r="I91" s="225"/>
      <c r="J91" s="226">
        <f>BK91</f>
        <v>0</v>
      </c>
      <c r="K91" s="222"/>
      <c r="L91" s="227"/>
      <c r="M91" s="228"/>
      <c r="N91" s="229"/>
      <c r="O91" s="229"/>
      <c r="P91" s="230">
        <f>P92</f>
        <v>0</v>
      </c>
      <c r="Q91" s="229"/>
      <c r="R91" s="230">
        <f>R92</f>
        <v>0</v>
      </c>
      <c r="S91" s="229"/>
      <c r="T91" s="231">
        <f>T92</f>
        <v>0</v>
      </c>
      <c r="AR91" s="232" t="s">
        <v>562</v>
      </c>
      <c r="AT91" s="233" t="s">
        <v>76</v>
      </c>
      <c r="AU91" s="233" t="s">
        <v>77</v>
      </c>
      <c r="AY91" s="232" t="s">
        <v>541</v>
      </c>
      <c r="BK91" s="234">
        <f>BK92</f>
        <v>0</v>
      </c>
    </row>
    <row r="92" s="11" customFormat="1" ht="19.92" customHeight="1">
      <c r="B92" s="221"/>
      <c r="C92" s="222"/>
      <c r="D92" s="223" t="s">
        <v>76</v>
      </c>
      <c r="E92" s="235" t="s">
        <v>669</v>
      </c>
      <c r="F92" s="235" t="s">
        <v>601</v>
      </c>
      <c r="G92" s="222"/>
      <c r="H92" s="222"/>
      <c r="I92" s="225"/>
      <c r="J92" s="236">
        <f>BK92</f>
        <v>0</v>
      </c>
      <c r="K92" s="222"/>
      <c r="L92" s="227"/>
      <c r="M92" s="228"/>
      <c r="N92" s="229"/>
      <c r="O92" s="229"/>
      <c r="P92" s="230">
        <f>P93</f>
        <v>0</v>
      </c>
      <c r="Q92" s="229"/>
      <c r="R92" s="230">
        <f>R93</f>
        <v>0</v>
      </c>
      <c r="S92" s="229"/>
      <c r="T92" s="231">
        <f>T93</f>
        <v>0</v>
      </c>
      <c r="AR92" s="232" t="s">
        <v>562</v>
      </c>
      <c r="AT92" s="233" t="s">
        <v>76</v>
      </c>
      <c r="AU92" s="233" t="s">
        <v>24</v>
      </c>
      <c r="AY92" s="232" t="s">
        <v>541</v>
      </c>
      <c r="BK92" s="234">
        <f>BK93</f>
        <v>0</v>
      </c>
    </row>
    <row r="93" s="1" customFormat="1" ht="16.5" customHeight="1">
      <c r="B93" s="46"/>
      <c r="C93" s="237" t="s">
        <v>24</v>
      </c>
      <c r="D93" s="237" t="s">
        <v>544</v>
      </c>
      <c r="E93" s="238" t="s">
        <v>670</v>
      </c>
      <c r="F93" s="239" t="s">
        <v>671</v>
      </c>
      <c r="G93" s="240" t="s">
        <v>672</v>
      </c>
      <c r="H93" s="280"/>
      <c r="I93" s="242"/>
      <c r="J93" s="243">
        <f>ROUND(I93*H93,2)</f>
        <v>0</v>
      </c>
      <c r="K93" s="239" t="s">
        <v>673</v>
      </c>
      <c r="L93" s="72"/>
      <c r="M93" s="244" t="s">
        <v>22</v>
      </c>
      <c r="N93" s="281" t="s">
        <v>48</v>
      </c>
      <c r="O93" s="277"/>
      <c r="P93" s="278">
        <f>O93*H93</f>
        <v>0</v>
      </c>
      <c r="Q93" s="278">
        <v>0</v>
      </c>
      <c r="R93" s="278">
        <f>Q93*H93</f>
        <v>0</v>
      </c>
      <c r="S93" s="278">
        <v>0</v>
      </c>
      <c r="T93" s="279">
        <f>S93*H93</f>
        <v>0</v>
      </c>
      <c r="AR93" s="24" t="s">
        <v>674</v>
      </c>
      <c r="AT93" s="24" t="s">
        <v>544</v>
      </c>
      <c r="AU93" s="24" t="s">
        <v>85</v>
      </c>
      <c r="AY93" s="24" t="s">
        <v>541</v>
      </c>
      <c r="BE93" s="248">
        <f>IF(N93="základní",J93,0)</f>
        <v>0</v>
      </c>
      <c r="BF93" s="248">
        <f>IF(N93="snížená",J93,0)</f>
        <v>0</v>
      </c>
      <c r="BG93" s="248">
        <f>IF(N93="zákl. přenesená",J93,0)</f>
        <v>0</v>
      </c>
      <c r="BH93" s="248">
        <f>IF(N93="sníž. přenesená",J93,0)</f>
        <v>0</v>
      </c>
      <c r="BI93" s="248">
        <f>IF(N93="nulová",J93,0)</f>
        <v>0</v>
      </c>
      <c r="BJ93" s="24" t="s">
        <v>24</v>
      </c>
      <c r="BK93" s="248">
        <f>ROUND(I93*H93,2)</f>
        <v>0</v>
      </c>
      <c r="BL93" s="24" t="s">
        <v>674</v>
      </c>
      <c r="BM93" s="24" t="s">
        <v>675</v>
      </c>
    </row>
    <row r="94" s="1" customFormat="1" ht="6.96" customHeight="1">
      <c r="B94" s="67"/>
      <c r="C94" s="68"/>
      <c r="D94" s="68"/>
      <c r="E94" s="68"/>
      <c r="F94" s="68"/>
      <c r="G94" s="68"/>
      <c r="H94" s="68"/>
      <c r="I94" s="179"/>
      <c r="J94" s="68"/>
      <c r="K94" s="68"/>
      <c r="L94" s="72"/>
    </row>
  </sheetData>
  <sheetProtection sheet="1" autoFilter="0" formatColumns="0" formatRows="0" objects="1" scenarios="1" spinCount="100000" saltValue="zOKx5rQzR8vzIu6zVZxBa4huKsJFztwEWJ5xqcPY2uZujY17x7PAvqKbCvT+ZtNhlH6PqFvoBB/iygeXJxP85w==" hashValue="7eX/4jmG3HmcaW//Orw3i/ojLKtKRM9XNet5fuU0UJyfRgYq+XxMV2t6zz7TI5JccUka4jmUrWcom9Ka2mjujw==" algorithmName="SHA-512" password="CC35"/>
  <autoFilter ref="C89:K93"/>
  <mergeCells count="16">
    <mergeCell ref="E7:H7"/>
    <mergeCell ref="E11:H11"/>
    <mergeCell ref="E9:H9"/>
    <mergeCell ref="E13:H13"/>
    <mergeCell ref="E28:H28"/>
    <mergeCell ref="E49:H49"/>
    <mergeCell ref="E53:H53"/>
    <mergeCell ref="E51:H51"/>
    <mergeCell ref="E55:H55"/>
    <mergeCell ref="J59:J60"/>
    <mergeCell ref="E76:H76"/>
    <mergeCell ref="E80:H80"/>
    <mergeCell ref="E78:H78"/>
    <mergeCell ref="E82:H82"/>
    <mergeCell ref="G1:H1"/>
    <mergeCell ref="L2:V2"/>
  </mergeCells>
  <hyperlinks>
    <hyperlink ref="F1:G1" location="C2" display="1) Krycí list soupisu"/>
    <hyperlink ref="G1:H1" location="C62" display="2) Rekapitulace"/>
    <hyperlink ref="J1" location="C89"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6.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114</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ht="16.5" customHeight="1">
      <c r="B9" s="28"/>
      <c r="C9" s="29"/>
      <c r="D9" s="29"/>
      <c r="E9" s="156" t="s">
        <v>608</v>
      </c>
      <c r="F9" s="29"/>
      <c r="G9" s="29"/>
      <c r="H9" s="29"/>
      <c r="I9" s="155"/>
      <c r="J9" s="29"/>
      <c r="K9" s="31"/>
    </row>
    <row r="10">
      <c r="B10" s="28"/>
      <c r="C10" s="29"/>
      <c r="D10" s="40" t="s">
        <v>508</v>
      </c>
      <c r="E10" s="29"/>
      <c r="F10" s="29"/>
      <c r="G10" s="29"/>
      <c r="H10" s="29"/>
      <c r="I10" s="155"/>
      <c r="J10" s="29"/>
      <c r="K10" s="31"/>
    </row>
    <row r="11" s="1" customFormat="1" ht="16.5" customHeight="1">
      <c r="B11" s="46"/>
      <c r="C11" s="47"/>
      <c r="D11" s="47"/>
      <c r="E11" s="55" t="s">
        <v>676</v>
      </c>
      <c r="F11" s="47"/>
      <c r="G11" s="47"/>
      <c r="H11" s="47"/>
      <c r="I11" s="157"/>
      <c r="J11" s="47"/>
      <c r="K11" s="51"/>
    </row>
    <row r="12" s="1" customFormat="1">
      <c r="B12" s="46"/>
      <c r="C12" s="47"/>
      <c r="D12" s="40" t="s">
        <v>510</v>
      </c>
      <c r="E12" s="47"/>
      <c r="F12" s="47"/>
      <c r="G12" s="47"/>
      <c r="H12" s="47"/>
      <c r="I12" s="157"/>
      <c r="J12" s="47"/>
      <c r="K12" s="51"/>
    </row>
    <row r="13" s="1" customFormat="1" ht="36.96" customHeight="1">
      <c r="B13" s="46"/>
      <c r="C13" s="47"/>
      <c r="D13" s="47"/>
      <c r="E13" s="158" t="s">
        <v>677</v>
      </c>
      <c r="F13" s="47"/>
      <c r="G13" s="47"/>
      <c r="H13" s="47"/>
      <c r="I13" s="157"/>
      <c r="J13" s="47"/>
      <c r="K13" s="51"/>
    </row>
    <row r="14" s="1" customFormat="1">
      <c r="B14" s="46"/>
      <c r="C14" s="47"/>
      <c r="D14" s="47"/>
      <c r="E14" s="47"/>
      <c r="F14" s="47"/>
      <c r="G14" s="47"/>
      <c r="H14" s="47"/>
      <c r="I14" s="157"/>
      <c r="J14" s="47"/>
      <c r="K14" s="51"/>
    </row>
    <row r="15" s="1" customFormat="1" ht="14.4" customHeight="1">
      <c r="B15" s="46"/>
      <c r="C15" s="47"/>
      <c r="D15" s="40" t="s">
        <v>21</v>
      </c>
      <c r="E15" s="47"/>
      <c r="F15" s="35" t="s">
        <v>22</v>
      </c>
      <c r="G15" s="47"/>
      <c r="H15" s="47"/>
      <c r="I15" s="159" t="s">
        <v>23</v>
      </c>
      <c r="J15" s="35" t="s">
        <v>22</v>
      </c>
      <c r="K15" s="51"/>
    </row>
    <row r="16" s="1" customFormat="1" ht="14.4" customHeight="1">
      <c r="B16" s="46"/>
      <c r="C16" s="47"/>
      <c r="D16" s="40" t="s">
        <v>25</v>
      </c>
      <c r="E16" s="47"/>
      <c r="F16" s="35" t="s">
        <v>40</v>
      </c>
      <c r="G16" s="47"/>
      <c r="H16" s="47"/>
      <c r="I16" s="159" t="s">
        <v>27</v>
      </c>
      <c r="J16" s="160" t="str">
        <f>'Rekapitulace stavby'!AN8</f>
        <v>19. 9. 2018</v>
      </c>
      <c r="K16" s="51"/>
    </row>
    <row r="17" s="1" customFormat="1" ht="10.8" customHeight="1">
      <c r="B17" s="46"/>
      <c r="C17" s="47"/>
      <c r="D17" s="47"/>
      <c r="E17" s="47"/>
      <c r="F17" s="47"/>
      <c r="G17" s="47"/>
      <c r="H17" s="47"/>
      <c r="I17" s="157"/>
      <c r="J17" s="47"/>
      <c r="K17" s="51"/>
    </row>
    <row r="18" s="1" customFormat="1" ht="14.4" customHeight="1">
      <c r="B18" s="46"/>
      <c r="C18" s="47"/>
      <c r="D18" s="40" t="s">
        <v>31</v>
      </c>
      <c r="E18" s="47"/>
      <c r="F18" s="47"/>
      <c r="G18" s="47"/>
      <c r="H18" s="47"/>
      <c r="I18" s="159" t="s">
        <v>32</v>
      </c>
      <c r="J18" s="35" t="str">
        <f>IF('Rekapitulace stavby'!AN10="","",'Rekapitulace stavby'!AN10)</f>
        <v>70994234</v>
      </c>
      <c r="K18" s="51"/>
    </row>
    <row r="19" s="1" customFormat="1" ht="18" customHeight="1">
      <c r="B19" s="46"/>
      <c r="C19" s="47"/>
      <c r="D19" s="47"/>
      <c r="E19" s="35" t="str">
        <f>IF('Rekapitulace stavby'!E11="","",'Rekapitulace stavby'!E11)</f>
        <v>SŽDC s.o., OŘ Ústí n.L., ST Ústí n.L.</v>
      </c>
      <c r="F19" s="47"/>
      <c r="G19" s="47"/>
      <c r="H19" s="47"/>
      <c r="I19" s="159" t="s">
        <v>35</v>
      </c>
      <c r="J19" s="35" t="str">
        <f>IF('Rekapitulace stavby'!AN11="","",'Rekapitulace stavby'!AN11)</f>
        <v>CZ70994234</v>
      </c>
      <c r="K19" s="51"/>
    </row>
    <row r="20" s="1" customFormat="1" ht="6.96" customHeight="1">
      <c r="B20" s="46"/>
      <c r="C20" s="47"/>
      <c r="D20" s="47"/>
      <c r="E20" s="47"/>
      <c r="F20" s="47"/>
      <c r="G20" s="47"/>
      <c r="H20" s="47"/>
      <c r="I20" s="157"/>
      <c r="J20" s="47"/>
      <c r="K20" s="51"/>
    </row>
    <row r="21" s="1" customFormat="1" ht="14.4" customHeight="1">
      <c r="B21" s="46"/>
      <c r="C21" s="47"/>
      <c r="D21" s="40" t="s">
        <v>37</v>
      </c>
      <c r="E21" s="47"/>
      <c r="F21" s="47"/>
      <c r="G21" s="47"/>
      <c r="H21" s="47"/>
      <c r="I21" s="159" t="s">
        <v>32</v>
      </c>
      <c r="J21" s="35" t="str">
        <f>IF('Rekapitulace stavby'!AN13="Vyplň údaj","",IF('Rekapitulace stavby'!AN13="","",'Rekapitulace stavby'!AN13))</f>
        <v/>
      </c>
      <c r="K21" s="51"/>
    </row>
    <row r="22" s="1" customFormat="1" ht="18" customHeight="1">
      <c r="B22" s="46"/>
      <c r="C22" s="47"/>
      <c r="D22" s="47"/>
      <c r="E22" s="35" t="str">
        <f>IF('Rekapitulace stavby'!E14="Vyplň údaj","",IF('Rekapitulace stavby'!E14="","",'Rekapitulace stavby'!E14))</f>
        <v/>
      </c>
      <c r="F22" s="47"/>
      <c r="G22" s="47"/>
      <c r="H22" s="47"/>
      <c r="I22" s="159" t="s">
        <v>35</v>
      </c>
      <c r="J22" s="35" t="str">
        <f>IF('Rekapitulace stavby'!AN14="Vyplň údaj","",IF('Rekapitulace stavby'!AN14="","",'Rekapitulace stavby'!AN14))</f>
        <v/>
      </c>
      <c r="K22" s="51"/>
    </row>
    <row r="23" s="1" customFormat="1" ht="6.96" customHeight="1">
      <c r="B23" s="46"/>
      <c r="C23" s="47"/>
      <c r="D23" s="47"/>
      <c r="E23" s="47"/>
      <c r="F23" s="47"/>
      <c r="G23" s="47"/>
      <c r="H23" s="47"/>
      <c r="I23" s="157"/>
      <c r="J23" s="47"/>
      <c r="K23" s="51"/>
    </row>
    <row r="24" s="1" customFormat="1" ht="14.4" customHeight="1">
      <c r="B24" s="46"/>
      <c r="C24" s="47"/>
      <c r="D24" s="40" t="s">
        <v>39</v>
      </c>
      <c r="E24" s="47"/>
      <c r="F24" s="47"/>
      <c r="G24" s="47"/>
      <c r="H24" s="47"/>
      <c r="I24" s="159" t="s">
        <v>32</v>
      </c>
      <c r="J24" s="35" t="str">
        <f>IF('Rekapitulace stavby'!AN16="","",'Rekapitulace stavby'!AN16)</f>
        <v/>
      </c>
      <c r="K24" s="51"/>
    </row>
    <row r="25" s="1" customFormat="1" ht="18" customHeight="1">
      <c r="B25" s="46"/>
      <c r="C25" s="47"/>
      <c r="D25" s="47"/>
      <c r="E25" s="35" t="str">
        <f>IF('Rekapitulace stavby'!E17="","",'Rekapitulace stavby'!E17)</f>
        <v xml:space="preserve"> </v>
      </c>
      <c r="F25" s="47"/>
      <c r="G25" s="47"/>
      <c r="H25" s="47"/>
      <c r="I25" s="159" t="s">
        <v>35</v>
      </c>
      <c r="J25" s="35" t="str">
        <f>IF('Rekapitulace stavby'!AN17="","",'Rekapitulace stavby'!AN17)</f>
        <v/>
      </c>
      <c r="K25" s="51"/>
    </row>
    <row r="26" s="1" customFormat="1" ht="6.96" customHeight="1">
      <c r="B26" s="46"/>
      <c r="C26" s="47"/>
      <c r="D26" s="47"/>
      <c r="E26" s="47"/>
      <c r="F26" s="47"/>
      <c r="G26" s="47"/>
      <c r="H26" s="47"/>
      <c r="I26" s="157"/>
      <c r="J26" s="47"/>
      <c r="K26" s="51"/>
    </row>
    <row r="27" s="1" customFormat="1" ht="14.4" customHeight="1">
      <c r="B27" s="46"/>
      <c r="C27" s="47"/>
      <c r="D27" s="40" t="s">
        <v>42</v>
      </c>
      <c r="E27" s="47"/>
      <c r="F27" s="47"/>
      <c r="G27" s="47"/>
      <c r="H27" s="47"/>
      <c r="I27" s="157"/>
      <c r="J27" s="47"/>
      <c r="K27" s="51"/>
    </row>
    <row r="28" s="7" customFormat="1" ht="16.5" customHeight="1">
      <c r="B28" s="161"/>
      <c r="C28" s="162"/>
      <c r="D28" s="162"/>
      <c r="E28" s="44" t="s">
        <v>22</v>
      </c>
      <c r="F28" s="44"/>
      <c r="G28" s="44"/>
      <c r="H28" s="44"/>
      <c r="I28" s="163"/>
      <c r="J28" s="162"/>
      <c r="K28" s="164"/>
    </row>
    <row r="29" s="1" customFormat="1" ht="6.96" customHeight="1">
      <c r="B29" s="46"/>
      <c r="C29" s="47"/>
      <c r="D29" s="47"/>
      <c r="E29" s="47"/>
      <c r="F29" s="47"/>
      <c r="G29" s="47"/>
      <c r="H29" s="47"/>
      <c r="I29" s="157"/>
      <c r="J29" s="47"/>
      <c r="K29" s="51"/>
    </row>
    <row r="30" s="1" customFormat="1" ht="6.96" customHeight="1">
      <c r="B30" s="46"/>
      <c r="C30" s="47"/>
      <c r="D30" s="106"/>
      <c r="E30" s="106"/>
      <c r="F30" s="106"/>
      <c r="G30" s="106"/>
      <c r="H30" s="106"/>
      <c r="I30" s="165"/>
      <c r="J30" s="106"/>
      <c r="K30" s="166"/>
    </row>
    <row r="31" s="1" customFormat="1" ht="25.44" customHeight="1">
      <c r="B31" s="46"/>
      <c r="C31" s="47"/>
      <c r="D31" s="167" t="s">
        <v>43</v>
      </c>
      <c r="E31" s="47"/>
      <c r="F31" s="47"/>
      <c r="G31" s="47"/>
      <c r="H31" s="47"/>
      <c r="I31" s="157"/>
      <c r="J31" s="168">
        <f>ROUND(J97,2)</f>
        <v>0</v>
      </c>
      <c r="K31" s="51"/>
    </row>
    <row r="32" s="1" customFormat="1" ht="6.96" customHeight="1">
      <c r="B32" s="46"/>
      <c r="C32" s="47"/>
      <c r="D32" s="106"/>
      <c r="E32" s="106"/>
      <c r="F32" s="106"/>
      <c r="G32" s="106"/>
      <c r="H32" s="106"/>
      <c r="I32" s="165"/>
      <c r="J32" s="106"/>
      <c r="K32" s="166"/>
    </row>
    <row r="33" s="1" customFormat="1" ht="14.4" customHeight="1">
      <c r="B33" s="46"/>
      <c r="C33" s="47"/>
      <c r="D33" s="47"/>
      <c r="E33" s="47"/>
      <c r="F33" s="52" t="s">
        <v>45</v>
      </c>
      <c r="G33" s="47"/>
      <c r="H33" s="47"/>
      <c r="I33" s="169" t="s">
        <v>44</v>
      </c>
      <c r="J33" s="52" t="s">
        <v>46</v>
      </c>
      <c r="K33" s="51"/>
    </row>
    <row r="34" s="1" customFormat="1" ht="14.4" customHeight="1">
      <c r="B34" s="46"/>
      <c r="C34" s="47"/>
      <c r="D34" s="55" t="s">
        <v>47</v>
      </c>
      <c r="E34" s="55" t="s">
        <v>48</v>
      </c>
      <c r="F34" s="170">
        <f>ROUND(SUM(BE97:BE140), 2)</f>
        <v>0</v>
      </c>
      <c r="G34" s="47"/>
      <c r="H34" s="47"/>
      <c r="I34" s="171">
        <v>0.20999999999999999</v>
      </c>
      <c r="J34" s="170">
        <f>ROUND(ROUND((SUM(BE97:BE140)), 2)*I34, 2)</f>
        <v>0</v>
      </c>
      <c r="K34" s="51"/>
    </row>
    <row r="35" s="1" customFormat="1" ht="14.4" customHeight="1">
      <c r="B35" s="46"/>
      <c r="C35" s="47"/>
      <c r="D35" s="47"/>
      <c r="E35" s="55" t="s">
        <v>49</v>
      </c>
      <c r="F35" s="170">
        <f>ROUND(SUM(BF97:BF140), 2)</f>
        <v>0</v>
      </c>
      <c r="G35" s="47"/>
      <c r="H35" s="47"/>
      <c r="I35" s="171">
        <v>0.14999999999999999</v>
      </c>
      <c r="J35" s="170">
        <f>ROUND(ROUND((SUM(BF97:BF140)), 2)*I35, 2)</f>
        <v>0</v>
      </c>
      <c r="K35" s="51"/>
    </row>
    <row r="36" hidden="1" s="1" customFormat="1" ht="14.4" customHeight="1">
      <c r="B36" s="46"/>
      <c r="C36" s="47"/>
      <c r="D36" s="47"/>
      <c r="E36" s="55" t="s">
        <v>50</v>
      </c>
      <c r="F36" s="170">
        <f>ROUND(SUM(BG97:BG140), 2)</f>
        <v>0</v>
      </c>
      <c r="G36" s="47"/>
      <c r="H36" s="47"/>
      <c r="I36" s="171">
        <v>0.20999999999999999</v>
      </c>
      <c r="J36" s="170">
        <v>0</v>
      </c>
      <c r="K36" s="51"/>
    </row>
    <row r="37" hidden="1" s="1" customFormat="1" ht="14.4" customHeight="1">
      <c r="B37" s="46"/>
      <c r="C37" s="47"/>
      <c r="D37" s="47"/>
      <c r="E37" s="55" t="s">
        <v>51</v>
      </c>
      <c r="F37" s="170">
        <f>ROUND(SUM(BH97:BH140), 2)</f>
        <v>0</v>
      </c>
      <c r="G37" s="47"/>
      <c r="H37" s="47"/>
      <c r="I37" s="171">
        <v>0.14999999999999999</v>
      </c>
      <c r="J37" s="170">
        <v>0</v>
      </c>
      <c r="K37" s="51"/>
    </row>
    <row r="38" hidden="1" s="1" customFormat="1" ht="14.4" customHeight="1">
      <c r="B38" s="46"/>
      <c r="C38" s="47"/>
      <c r="D38" s="47"/>
      <c r="E38" s="55" t="s">
        <v>52</v>
      </c>
      <c r="F38" s="170">
        <f>ROUND(SUM(BI97:BI140), 2)</f>
        <v>0</v>
      </c>
      <c r="G38" s="47"/>
      <c r="H38" s="47"/>
      <c r="I38" s="171">
        <v>0</v>
      </c>
      <c r="J38" s="170">
        <v>0</v>
      </c>
      <c r="K38" s="51"/>
    </row>
    <row r="39" s="1" customFormat="1" ht="6.96" customHeight="1">
      <c r="B39" s="46"/>
      <c r="C39" s="47"/>
      <c r="D39" s="47"/>
      <c r="E39" s="47"/>
      <c r="F39" s="47"/>
      <c r="G39" s="47"/>
      <c r="H39" s="47"/>
      <c r="I39" s="157"/>
      <c r="J39" s="47"/>
      <c r="K39" s="51"/>
    </row>
    <row r="40" s="1" customFormat="1" ht="25.44" customHeight="1">
      <c r="B40" s="46"/>
      <c r="C40" s="172"/>
      <c r="D40" s="173" t="s">
        <v>53</v>
      </c>
      <c r="E40" s="98"/>
      <c r="F40" s="98"/>
      <c r="G40" s="174" t="s">
        <v>54</v>
      </c>
      <c r="H40" s="175" t="s">
        <v>55</v>
      </c>
      <c r="I40" s="176"/>
      <c r="J40" s="177">
        <f>SUM(J31:J38)</f>
        <v>0</v>
      </c>
      <c r="K40" s="178"/>
    </row>
    <row r="41" s="1" customFormat="1" ht="14.4" customHeight="1">
      <c r="B41" s="67"/>
      <c r="C41" s="68"/>
      <c r="D41" s="68"/>
      <c r="E41" s="68"/>
      <c r="F41" s="68"/>
      <c r="G41" s="68"/>
      <c r="H41" s="68"/>
      <c r="I41" s="179"/>
      <c r="J41" s="68"/>
      <c r="K41" s="69"/>
    </row>
    <row r="45" s="1" customFormat="1" ht="6.96" customHeight="1">
      <c r="B45" s="180"/>
      <c r="C45" s="181"/>
      <c r="D45" s="181"/>
      <c r="E45" s="181"/>
      <c r="F45" s="181"/>
      <c r="G45" s="181"/>
      <c r="H45" s="181"/>
      <c r="I45" s="182"/>
      <c r="J45" s="181"/>
      <c r="K45" s="183"/>
    </row>
    <row r="46" s="1" customFormat="1" ht="36.96" customHeight="1">
      <c r="B46" s="46"/>
      <c r="C46" s="30" t="s">
        <v>512</v>
      </c>
      <c r="D46" s="47"/>
      <c r="E46" s="47"/>
      <c r="F46" s="47"/>
      <c r="G46" s="47"/>
      <c r="H46" s="47"/>
      <c r="I46" s="157"/>
      <c r="J46" s="47"/>
      <c r="K46" s="51"/>
    </row>
    <row r="47" s="1" customFormat="1" ht="6.96" customHeight="1">
      <c r="B47" s="46"/>
      <c r="C47" s="47"/>
      <c r="D47" s="47"/>
      <c r="E47" s="47"/>
      <c r="F47" s="47"/>
      <c r="G47" s="47"/>
      <c r="H47" s="47"/>
      <c r="I47" s="157"/>
      <c r="J47" s="47"/>
      <c r="K47" s="51"/>
    </row>
    <row r="48" s="1" customFormat="1" ht="14.4" customHeight="1">
      <c r="B48" s="46"/>
      <c r="C48" s="40" t="s">
        <v>18</v>
      </c>
      <c r="D48" s="47"/>
      <c r="E48" s="47"/>
      <c r="F48" s="47"/>
      <c r="G48" s="47"/>
      <c r="H48" s="47"/>
      <c r="I48" s="157"/>
      <c r="J48" s="47"/>
      <c r="K48" s="51"/>
    </row>
    <row r="49" s="1" customFormat="1" ht="16.5" customHeight="1">
      <c r="B49" s="46"/>
      <c r="C49" s="47"/>
      <c r="D49" s="47"/>
      <c r="E49" s="156" t="str">
        <f>E7</f>
        <v>Celkové opravy zastávek na koridorové trati Vraňany - Děčín - státní hranice_ZMĚNA č. 1</v>
      </c>
      <c r="F49" s="40"/>
      <c r="G49" s="40"/>
      <c r="H49" s="40"/>
      <c r="I49" s="157"/>
      <c r="J49" s="47"/>
      <c r="K49" s="51"/>
    </row>
    <row r="50">
      <c r="B50" s="28"/>
      <c r="C50" s="40" t="s">
        <v>506</v>
      </c>
      <c r="D50" s="29"/>
      <c r="E50" s="29"/>
      <c r="F50" s="29"/>
      <c r="G50" s="29"/>
      <c r="H50" s="29"/>
      <c r="I50" s="155"/>
      <c r="J50" s="29"/>
      <c r="K50" s="31"/>
    </row>
    <row r="51" ht="16.5" customHeight="1">
      <c r="B51" s="28"/>
      <c r="C51" s="29"/>
      <c r="D51" s="29"/>
      <c r="E51" s="156" t="s">
        <v>608</v>
      </c>
      <c r="F51" s="29"/>
      <c r="G51" s="29"/>
      <c r="H51" s="29"/>
      <c r="I51" s="155"/>
      <c r="J51" s="29"/>
      <c r="K51" s="31"/>
    </row>
    <row r="52">
      <c r="B52" s="28"/>
      <c r="C52" s="40" t="s">
        <v>508</v>
      </c>
      <c r="D52" s="29"/>
      <c r="E52" s="29"/>
      <c r="F52" s="29"/>
      <c r="G52" s="29"/>
      <c r="H52" s="29"/>
      <c r="I52" s="155"/>
      <c r="J52" s="29"/>
      <c r="K52" s="31"/>
    </row>
    <row r="53" s="1" customFormat="1" ht="16.5" customHeight="1">
      <c r="B53" s="46"/>
      <c r="C53" s="47"/>
      <c r="D53" s="47"/>
      <c r="E53" s="55" t="s">
        <v>676</v>
      </c>
      <c r="F53" s="47"/>
      <c r="G53" s="47"/>
      <c r="H53" s="47"/>
      <c r="I53" s="157"/>
      <c r="J53" s="47"/>
      <c r="K53" s="51"/>
    </row>
    <row r="54" s="1" customFormat="1" ht="14.4" customHeight="1">
      <c r="B54" s="46"/>
      <c r="C54" s="40" t="s">
        <v>510</v>
      </c>
      <c r="D54" s="47"/>
      <c r="E54" s="47"/>
      <c r="F54" s="47"/>
      <c r="G54" s="47"/>
      <c r="H54" s="47"/>
      <c r="I54" s="157"/>
      <c r="J54" s="47"/>
      <c r="K54" s="51"/>
    </row>
    <row r="55" s="1" customFormat="1" ht="17.25" customHeight="1">
      <c r="B55" s="46"/>
      <c r="C55" s="47"/>
      <c r="D55" s="47"/>
      <c r="E55" s="158" t="str">
        <f>E13</f>
        <v>SO-02-05,1 - km 458,256- Dolní Beřkovice</v>
      </c>
      <c r="F55" s="47"/>
      <c r="G55" s="47"/>
      <c r="H55" s="47"/>
      <c r="I55" s="157"/>
      <c r="J55" s="47"/>
      <c r="K55" s="51"/>
    </row>
    <row r="56" s="1" customFormat="1" ht="6.96" customHeight="1">
      <c r="B56" s="46"/>
      <c r="C56" s="47"/>
      <c r="D56" s="47"/>
      <c r="E56" s="47"/>
      <c r="F56" s="47"/>
      <c r="G56" s="47"/>
      <c r="H56" s="47"/>
      <c r="I56" s="157"/>
      <c r="J56" s="47"/>
      <c r="K56" s="51"/>
    </row>
    <row r="57" s="1" customFormat="1" ht="18" customHeight="1">
      <c r="B57" s="46"/>
      <c r="C57" s="40" t="s">
        <v>25</v>
      </c>
      <c r="D57" s="47"/>
      <c r="E57" s="47"/>
      <c r="F57" s="35" t="str">
        <f>F16</f>
        <v xml:space="preserve"> </v>
      </c>
      <c r="G57" s="47"/>
      <c r="H57" s="47"/>
      <c r="I57" s="159" t="s">
        <v>27</v>
      </c>
      <c r="J57" s="160" t="str">
        <f>IF(J16="","",J16)</f>
        <v>19. 9. 2018</v>
      </c>
      <c r="K57" s="51"/>
    </row>
    <row r="58" s="1" customFormat="1" ht="6.96" customHeight="1">
      <c r="B58" s="46"/>
      <c r="C58" s="47"/>
      <c r="D58" s="47"/>
      <c r="E58" s="47"/>
      <c r="F58" s="47"/>
      <c r="G58" s="47"/>
      <c r="H58" s="47"/>
      <c r="I58" s="157"/>
      <c r="J58" s="47"/>
      <c r="K58" s="51"/>
    </row>
    <row r="59" s="1" customFormat="1">
      <c r="B59" s="46"/>
      <c r="C59" s="40" t="s">
        <v>31</v>
      </c>
      <c r="D59" s="47"/>
      <c r="E59" s="47"/>
      <c r="F59" s="35" t="str">
        <f>E19</f>
        <v>SŽDC s.o., OŘ Ústí n.L., ST Ústí n.L.</v>
      </c>
      <c r="G59" s="47"/>
      <c r="H59" s="47"/>
      <c r="I59" s="159" t="s">
        <v>39</v>
      </c>
      <c r="J59" s="44" t="str">
        <f>E25</f>
        <v xml:space="preserve"> </v>
      </c>
      <c r="K59" s="51"/>
    </row>
    <row r="60" s="1" customFormat="1" ht="14.4" customHeight="1">
      <c r="B60" s="46"/>
      <c r="C60" s="40" t="s">
        <v>37</v>
      </c>
      <c r="D60" s="47"/>
      <c r="E60" s="47"/>
      <c r="F60" s="35" t="str">
        <f>IF(E22="","",E22)</f>
        <v/>
      </c>
      <c r="G60" s="47"/>
      <c r="H60" s="47"/>
      <c r="I60" s="157"/>
      <c r="J60" s="184"/>
      <c r="K60" s="51"/>
    </row>
    <row r="61" s="1" customFormat="1" ht="10.32" customHeight="1">
      <c r="B61" s="46"/>
      <c r="C61" s="47"/>
      <c r="D61" s="47"/>
      <c r="E61" s="47"/>
      <c r="F61" s="47"/>
      <c r="G61" s="47"/>
      <c r="H61" s="47"/>
      <c r="I61" s="157"/>
      <c r="J61" s="47"/>
      <c r="K61" s="51"/>
    </row>
    <row r="62" s="1" customFormat="1" ht="29.28" customHeight="1">
      <c r="B62" s="46"/>
      <c r="C62" s="185" t="s">
        <v>513</v>
      </c>
      <c r="D62" s="172"/>
      <c r="E62" s="172"/>
      <c r="F62" s="172"/>
      <c r="G62" s="172"/>
      <c r="H62" s="172"/>
      <c r="I62" s="186"/>
      <c r="J62" s="187" t="s">
        <v>514</v>
      </c>
      <c r="K62" s="188"/>
    </row>
    <row r="63" s="1" customFormat="1" ht="10.32" customHeight="1">
      <c r="B63" s="46"/>
      <c r="C63" s="47"/>
      <c r="D63" s="47"/>
      <c r="E63" s="47"/>
      <c r="F63" s="47"/>
      <c r="G63" s="47"/>
      <c r="H63" s="47"/>
      <c r="I63" s="157"/>
      <c r="J63" s="47"/>
      <c r="K63" s="51"/>
    </row>
    <row r="64" s="1" customFormat="1" ht="29.28" customHeight="1">
      <c r="B64" s="46"/>
      <c r="C64" s="189" t="s">
        <v>515</v>
      </c>
      <c r="D64" s="47"/>
      <c r="E64" s="47"/>
      <c r="F64" s="47"/>
      <c r="G64" s="47"/>
      <c r="H64" s="47"/>
      <c r="I64" s="157"/>
      <c r="J64" s="168">
        <f>J97</f>
        <v>0</v>
      </c>
      <c r="K64" s="51"/>
      <c r="AU64" s="24" t="s">
        <v>516</v>
      </c>
    </row>
    <row r="65" s="8" customFormat="1" ht="24.96" customHeight="1">
      <c r="B65" s="190"/>
      <c r="C65" s="191"/>
      <c r="D65" s="192" t="s">
        <v>517</v>
      </c>
      <c r="E65" s="193"/>
      <c r="F65" s="193"/>
      <c r="G65" s="193"/>
      <c r="H65" s="193"/>
      <c r="I65" s="194"/>
      <c r="J65" s="195">
        <f>J98</f>
        <v>0</v>
      </c>
      <c r="K65" s="196"/>
    </row>
    <row r="66" s="9" customFormat="1" ht="19.92" customHeight="1">
      <c r="B66" s="197"/>
      <c r="C66" s="198"/>
      <c r="D66" s="199" t="s">
        <v>519</v>
      </c>
      <c r="E66" s="200"/>
      <c r="F66" s="200"/>
      <c r="G66" s="200"/>
      <c r="H66" s="200"/>
      <c r="I66" s="201"/>
      <c r="J66" s="202">
        <f>J99</f>
        <v>0</v>
      </c>
      <c r="K66" s="203"/>
    </row>
    <row r="67" s="9" customFormat="1" ht="19.92" customHeight="1">
      <c r="B67" s="197"/>
      <c r="C67" s="198"/>
      <c r="D67" s="199" t="s">
        <v>520</v>
      </c>
      <c r="E67" s="200"/>
      <c r="F67" s="200"/>
      <c r="G67" s="200"/>
      <c r="H67" s="200"/>
      <c r="I67" s="201"/>
      <c r="J67" s="202">
        <f>J109</f>
        <v>0</v>
      </c>
      <c r="K67" s="203"/>
    </row>
    <row r="68" s="9" customFormat="1" ht="19.92" customHeight="1">
      <c r="B68" s="197"/>
      <c r="C68" s="198"/>
      <c r="D68" s="199" t="s">
        <v>522</v>
      </c>
      <c r="E68" s="200"/>
      <c r="F68" s="200"/>
      <c r="G68" s="200"/>
      <c r="H68" s="200"/>
      <c r="I68" s="201"/>
      <c r="J68" s="202">
        <f>J116</f>
        <v>0</v>
      </c>
      <c r="K68" s="203"/>
    </row>
    <row r="69" s="8" customFormat="1" ht="24.96" customHeight="1">
      <c r="B69" s="190"/>
      <c r="C69" s="191"/>
      <c r="D69" s="192" t="s">
        <v>523</v>
      </c>
      <c r="E69" s="193"/>
      <c r="F69" s="193"/>
      <c r="G69" s="193"/>
      <c r="H69" s="193"/>
      <c r="I69" s="194"/>
      <c r="J69" s="195">
        <f>J119</f>
        <v>0</v>
      </c>
      <c r="K69" s="196"/>
    </row>
    <row r="70" s="9" customFormat="1" ht="19.92" customHeight="1">
      <c r="B70" s="197"/>
      <c r="C70" s="198"/>
      <c r="D70" s="199" t="s">
        <v>678</v>
      </c>
      <c r="E70" s="200"/>
      <c r="F70" s="200"/>
      <c r="G70" s="200"/>
      <c r="H70" s="200"/>
      <c r="I70" s="201"/>
      <c r="J70" s="202">
        <f>J120</f>
        <v>0</v>
      </c>
      <c r="K70" s="203"/>
    </row>
    <row r="71" s="9" customFormat="1" ht="19.92" customHeight="1">
      <c r="B71" s="197"/>
      <c r="C71" s="198"/>
      <c r="D71" s="199" t="s">
        <v>679</v>
      </c>
      <c r="E71" s="200"/>
      <c r="F71" s="200"/>
      <c r="G71" s="200"/>
      <c r="H71" s="200"/>
      <c r="I71" s="201"/>
      <c r="J71" s="202">
        <f>J122</f>
        <v>0</v>
      </c>
      <c r="K71" s="203"/>
    </row>
    <row r="72" s="9" customFormat="1" ht="19.92" customHeight="1">
      <c r="B72" s="197"/>
      <c r="C72" s="198"/>
      <c r="D72" s="199" t="s">
        <v>680</v>
      </c>
      <c r="E72" s="200"/>
      <c r="F72" s="200"/>
      <c r="G72" s="200"/>
      <c r="H72" s="200"/>
      <c r="I72" s="201"/>
      <c r="J72" s="202">
        <f>J130</f>
        <v>0</v>
      </c>
      <c r="K72" s="203"/>
    </row>
    <row r="73" s="9" customFormat="1" ht="19.92" customHeight="1">
      <c r="B73" s="197"/>
      <c r="C73" s="198"/>
      <c r="D73" s="199" t="s">
        <v>681</v>
      </c>
      <c r="E73" s="200"/>
      <c r="F73" s="200"/>
      <c r="G73" s="200"/>
      <c r="H73" s="200"/>
      <c r="I73" s="201"/>
      <c r="J73" s="202">
        <f>J138</f>
        <v>0</v>
      </c>
      <c r="K73" s="203"/>
    </row>
    <row r="74" s="1" customFormat="1" ht="21.84" customHeight="1">
      <c r="B74" s="46"/>
      <c r="C74" s="47"/>
      <c r="D74" s="47"/>
      <c r="E74" s="47"/>
      <c r="F74" s="47"/>
      <c r="G74" s="47"/>
      <c r="H74" s="47"/>
      <c r="I74" s="157"/>
      <c r="J74" s="47"/>
      <c r="K74" s="51"/>
    </row>
    <row r="75" s="1" customFormat="1" ht="6.96" customHeight="1">
      <c r="B75" s="67"/>
      <c r="C75" s="68"/>
      <c r="D75" s="68"/>
      <c r="E75" s="68"/>
      <c r="F75" s="68"/>
      <c r="G75" s="68"/>
      <c r="H75" s="68"/>
      <c r="I75" s="179"/>
      <c r="J75" s="68"/>
      <c r="K75" s="69"/>
    </row>
    <row r="79" s="1" customFormat="1" ht="6.96" customHeight="1">
      <c r="B79" s="70"/>
      <c r="C79" s="71"/>
      <c r="D79" s="71"/>
      <c r="E79" s="71"/>
      <c r="F79" s="71"/>
      <c r="G79" s="71"/>
      <c r="H79" s="71"/>
      <c r="I79" s="182"/>
      <c r="J79" s="71"/>
      <c r="K79" s="71"/>
      <c r="L79" s="72"/>
    </row>
    <row r="80" s="1" customFormat="1" ht="36.96" customHeight="1">
      <c r="B80" s="46"/>
      <c r="C80" s="73" t="s">
        <v>525</v>
      </c>
      <c r="D80" s="74"/>
      <c r="E80" s="74"/>
      <c r="F80" s="74"/>
      <c r="G80" s="74"/>
      <c r="H80" s="74"/>
      <c r="I80" s="204"/>
      <c r="J80" s="74"/>
      <c r="K80" s="74"/>
      <c r="L80" s="72"/>
    </row>
    <row r="81" s="1" customFormat="1" ht="6.96" customHeight="1">
      <c r="B81" s="46"/>
      <c r="C81" s="74"/>
      <c r="D81" s="74"/>
      <c r="E81" s="74"/>
      <c r="F81" s="74"/>
      <c r="G81" s="74"/>
      <c r="H81" s="74"/>
      <c r="I81" s="204"/>
      <c r="J81" s="74"/>
      <c r="K81" s="74"/>
      <c r="L81" s="72"/>
    </row>
    <row r="82" s="1" customFormat="1" ht="14.4" customHeight="1">
      <c r="B82" s="46"/>
      <c r="C82" s="76" t="s">
        <v>18</v>
      </c>
      <c r="D82" s="74"/>
      <c r="E82" s="74"/>
      <c r="F82" s="74"/>
      <c r="G82" s="74"/>
      <c r="H82" s="74"/>
      <c r="I82" s="204"/>
      <c r="J82" s="74"/>
      <c r="K82" s="74"/>
      <c r="L82" s="72"/>
    </row>
    <row r="83" s="1" customFormat="1" ht="16.5" customHeight="1">
      <c r="B83" s="46"/>
      <c r="C83" s="74"/>
      <c r="D83" s="74"/>
      <c r="E83" s="205" t="str">
        <f>E7</f>
        <v>Celkové opravy zastávek na koridorové trati Vraňany - Děčín - státní hranice_ZMĚNA č. 1</v>
      </c>
      <c r="F83" s="76"/>
      <c r="G83" s="76"/>
      <c r="H83" s="76"/>
      <c r="I83" s="204"/>
      <c r="J83" s="74"/>
      <c r="K83" s="74"/>
      <c r="L83" s="72"/>
    </row>
    <row r="84">
      <c r="B84" s="28"/>
      <c r="C84" s="76" t="s">
        <v>506</v>
      </c>
      <c r="D84" s="206"/>
      <c r="E84" s="206"/>
      <c r="F84" s="206"/>
      <c r="G84" s="206"/>
      <c r="H84" s="206"/>
      <c r="I84" s="149"/>
      <c r="J84" s="206"/>
      <c r="K84" s="206"/>
      <c r="L84" s="207"/>
    </row>
    <row r="85" ht="16.5" customHeight="1">
      <c r="B85" s="28"/>
      <c r="C85" s="206"/>
      <c r="D85" s="206"/>
      <c r="E85" s="205" t="s">
        <v>608</v>
      </c>
      <c r="F85" s="206"/>
      <c r="G85" s="206"/>
      <c r="H85" s="206"/>
      <c r="I85" s="149"/>
      <c r="J85" s="206"/>
      <c r="K85" s="206"/>
      <c r="L85" s="207"/>
    </row>
    <row r="86">
      <c r="B86" s="28"/>
      <c r="C86" s="76" t="s">
        <v>508</v>
      </c>
      <c r="D86" s="206"/>
      <c r="E86" s="206"/>
      <c r="F86" s="206"/>
      <c r="G86" s="206"/>
      <c r="H86" s="206"/>
      <c r="I86" s="149"/>
      <c r="J86" s="206"/>
      <c r="K86" s="206"/>
      <c r="L86" s="207"/>
    </row>
    <row r="87" s="1" customFormat="1" ht="16.5" customHeight="1">
      <c r="B87" s="46"/>
      <c r="C87" s="74"/>
      <c r="D87" s="74"/>
      <c r="E87" s="208" t="s">
        <v>676</v>
      </c>
      <c r="F87" s="74"/>
      <c r="G87" s="74"/>
      <c r="H87" s="74"/>
      <c r="I87" s="204"/>
      <c r="J87" s="74"/>
      <c r="K87" s="74"/>
      <c r="L87" s="72"/>
    </row>
    <row r="88" s="1" customFormat="1" ht="14.4" customHeight="1">
      <c r="B88" s="46"/>
      <c r="C88" s="76" t="s">
        <v>510</v>
      </c>
      <c r="D88" s="74"/>
      <c r="E88" s="74"/>
      <c r="F88" s="74"/>
      <c r="G88" s="74"/>
      <c r="H88" s="74"/>
      <c r="I88" s="204"/>
      <c r="J88" s="74"/>
      <c r="K88" s="74"/>
      <c r="L88" s="72"/>
    </row>
    <row r="89" s="1" customFormat="1" ht="17.25" customHeight="1">
      <c r="B89" s="46"/>
      <c r="C89" s="74"/>
      <c r="D89" s="74"/>
      <c r="E89" s="82" t="str">
        <f>E13</f>
        <v>SO-02-05,1 - km 458,256- Dolní Beřkovice</v>
      </c>
      <c r="F89" s="74"/>
      <c r="G89" s="74"/>
      <c r="H89" s="74"/>
      <c r="I89" s="204"/>
      <c r="J89" s="74"/>
      <c r="K89" s="74"/>
      <c r="L89" s="72"/>
    </row>
    <row r="90" s="1" customFormat="1" ht="6.96" customHeight="1">
      <c r="B90" s="46"/>
      <c r="C90" s="74"/>
      <c r="D90" s="74"/>
      <c r="E90" s="74"/>
      <c r="F90" s="74"/>
      <c r="G90" s="74"/>
      <c r="H90" s="74"/>
      <c r="I90" s="204"/>
      <c r="J90" s="74"/>
      <c r="K90" s="74"/>
      <c r="L90" s="72"/>
    </row>
    <row r="91" s="1" customFormat="1" ht="18" customHeight="1">
      <c r="B91" s="46"/>
      <c r="C91" s="76" t="s">
        <v>25</v>
      </c>
      <c r="D91" s="74"/>
      <c r="E91" s="74"/>
      <c r="F91" s="209" t="str">
        <f>F16</f>
        <v xml:space="preserve"> </v>
      </c>
      <c r="G91" s="74"/>
      <c r="H91" s="74"/>
      <c r="I91" s="210" t="s">
        <v>27</v>
      </c>
      <c r="J91" s="85" t="str">
        <f>IF(J16="","",J16)</f>
        <v>19. 9. 2018</v>
      </c>
      <c r="K91" s="74"/>
      <c r="L91" s="72"/>
    </row>
    <row r="92" s="1" customFormat="1" ht="6.96" customHeight="1">
      <c r="B92" s="46"/>
      <c r="C92" s="74"/>
      <c r="D92" s="74"/>
      <c r="E92" s="74"/>
      <c r="F92" s="74"/>
      <c r="G92" s="74"/>
      <c r="H92" s="74"/>
      <c r="I92" s="204"/>
      <c r="J92" s="74"/>
      <c r="K92" s="74"/>
      <c r="L92" s="72"/>
    </row>
    <row r="93" s="1" customFormat="1">
      <c r="B93" s="46"/>
      <c r="C93" s="76" t="s">
        <v>31</v>
      </c>
      <c r="D93" s="74"/>
      <c r="E93" s="74"/>
      <c r="F93" s="209" t="str">
        <f>E19</f>
        <v>SŽDC s.o., OŘ Ústí n.L., ST Ústí n.L.</v>
      </c>
      <c r="G93" s="74"/>
      <c r="H93" s="74"/>
      <c r="I93" s="210" t="s">
        <v>39</v>
      </c>
      <c r="J93" s="209" t="str">
        <f>E25</f>
        <v xml:space="preserve"> </v>
      </c>
      <c r="K93" s="74"/>
      <c r="L93" s="72"/>
    </row>
    <row r="94" s="1" customFormat="1" ht="14.4" customHeight="1">
      <c r="B94" s="46"/>
      <c r="C94" s="76" t="s">
        <v>37</v>
      </c>
      <c r="D94" s="74"/>
      <c r="E94" s="74"/>
      <c r="F94" s="209" t="str">
        <f>IF(E22="","",E22)</f>
        <v/>
      </c>
      <c r="G94" s="74"/>
      <c r="H94" s="74"/>
      <c r="I94" s="204"/>
      <c r="J94" s="74"/>
      <c r="K94" s="74"/>
      <c r="L94" s="72"/>
    </row>
    <row r="95" s="1" customFormat="1" ht="10.32" customHeight="1">
      <c r="B95" s="46"/>
      <c r="C95" s="74"/>
      <c r="D95" s="74"/>
      <c r="E95" s="74"/>
      <c r="F95" s="74"/>
      <c r="G95" s="74"/>
      <c r="H95" s="74"/>
      <c r="I95" s="204"/>
      <c r="J95" s="74"/>
      <c r="K95" s="74"/>
      <c r="L95" s="72"/>
    </row>
    <row r="96" s="10" customFormat="1" ht="29.28" customHeight="1">
      <c r="B96" s="211"/>
      <c r="C96" s="212" t="s">
        <v>526</v>
      </c>
      <c r="D96" s="213" t="s">
        <v>62</v>
      </c>
      <c r="E96" s="213" t="s">
        <v>58</v>
      </c>
      <c r="F96" s="213" t="s">
        <v>527</v>
      </c>
      <c r="G96" s="213" t="s">
        <v>528</v>
      </c>
      <c r="H96" s="213" t="s">
        <v>529</v>
      </c>
      <c r="I96" s="214" t="s">
        <v>530</v>
      </c>
      <c r="J96" s="213" t="s">
        <v>514</v>
      </c>
      <c r="K96" s="215" t="s">
        <v>531</v>
      </c>
      <c r="L96" s="216"/>
      <c r="M96" s="102" t="s">
        <v>532</v>
      </c>
      <c r="N96" s="103" t="s">
        <v>47</v>
      </c>
      <c r="O96" s="103" t="s">
        <v>533</v>
      </c>
      <c r="P96" s="103" t="s">
        <v>534</v>
      </c>
      <c r="Q96" s="103" t="s">
        <v>535</v>
      </c>
      <c r="R96" s="103" t="s">
        <v>536</v>
      </c>
      <c r="S96" s="103" t="s">
        <v>537</v>
      </c>
      <c r="T96" s="104" t="s">
        <v>538</v>
      </c>
    </row>
    <row r="97" s="1" customFormat="1" ht="29.28" customHeight="1">
      <c r="B97" s="46"/>
      <c r="C97" s="108" t="s">
        <v>515</v>
      </c>
      <c r="D97" s="74"/>
      <c r="E97" s="74"/>
      <c r="F97" s="74"/>
      <c r="G97" s="74"/>
      <c r="H97" s="74"/>
      <c r="I97" s="204"/>
      <c r="J97" s="217">
        <f>BK97</f>
        <v>0</v>
      </c>
      <c r="K97" s="74"/>
      <c r="L97" s="72"/>
      <c r="M97" s="105"/>
      <c r="N97" s="106"/>
      <c r="O97" s="106"/>
      <c r="P97" s="218">
        <f>P98+P119</f>
        <v>0</v>
      </c>
      <c r="Q97" s="106"/>
      <c r="R97" s="218">
        <f>R98+R119</f>
        <v>4.6157207251439996</v>
      </c>
      <c r="S97" s="106"/>
      <c r="T97" s="219">
        <f>T98+T119</f>
        <v>0.47202999999999995</v>
      </c>
      <c r="AT97" s="24" t="s">
        <v>76</v>
      </c>
      <c r="AU97" s="24" t="s">
        <v>516</v>
      </c>
      <c r="BK97" s="220">
        <f>BK98+BK119</f>
        <v>0</v>
      </c>
    </row>
    <row r="98" s="11" customFormat="1" ht="37.44" customHeight="1">
      <c r="B98" s="221"/>
      <c r="C98" s="222"/>
      <c r="D98" s="223" t="s">
        <v>76</v>
      </c>
      <c r="E98" s="224" t="s">
        <v>539</v>
      </c>
      <c r="F98" s="224" t="s">
        <v>540</v>
      </c>
      <c r="G98" s="222"/>
      <c r="H98" s="222"/>
      <c r="I98" s="225"/>
      <c r="J98" s="226">
        <f>BK98</f>
        <v>0</v>
      </c>
      <c r="K98" s="222"/>
      <c r="L98" s="227"/>
      <c r="M98" s="228"/>
      <c r="N98" s="229"/>
      <c r="O98" s="229"/>
      <c r="P98" s="230">
        <f>P99+P109+P116</f>
        <v>0</v>
      </c>
      <c r="Q98" s="229"/>
      <c r="R98" s="230">
        <f>R99+R109+R116</f>
        <v>3.8442115053479999</v>
      </c>
      <c r="S98" s="229"/>
      <c r="T98" s="231">
        <f>T99+T109+T116</f>
        <v>0.025950000000000001</v>
      </c>
      <c r="AR98" s="232" t="s">
        <v>24</v>
      </c>
      <c r="AT98" s="233" t="s">
        <v>76</v>
      </c>
      <c r="AU98" s="233" t="s">
        <v>77</v>
      </c>
      <c r="AY98" s="232" t="s">
        <v>541</v>
      </c>
      <c r="BK98" s="234">
        <f>BK99+BK109+BK116</f>
        <v>0</v>
      </c>
    </row>
    <row r="99" s="11" customFormat="1" ht="19.92" customHeight="1">
      <c r="B99" s="221"/>
      <c r="C99" s="222"/>
      <c r="D99" s="223" t="s">
        <v>76</v>
      </c>
      <c r="E99" s="235" t="s">
        <v>552</v>
      </c>
      <c r="F99" s="235" t="s">
        <v>553</v>
      </c>
      <c r="G99" s="222"/>
      <c r="H99" s="222"/>
      <c r="I99" s="225"/>
      <c r="J99" s="236">
        <f>BK99</f>
        <v>0</v>
      </c>
      <c r="K99" s="222"/>
      <c r="L99" s="227"/>
      <c r="M99" s="228"/>
      <c r="N99" s="229"/>
      <c r="O99" s="229"/>
      <c r="P99" s="230">
        <f>SUM(P100:P108)</f>
        <v>0</v>
      </c>
      <c r="Q99" s="229"/>
      <c r="R99" s="230">
        <f>SUM(R100:R108)</f>
        <v>3.8025244053480001</v>
      </c>
      <c r="S99" s="229"/>
      <c r="T99" s="231">
        <f>SUM(T100:T108)</f>
        <v>0</v>
      </c>
      <c r="AR99" s="232" t="s">
        <v>24</v>
      </c>
      <c r="AT99" s="233" t="s">
        <v>76</v>
      </c>
      <c r="AU99" s="233" t="s">
        <v>24</v>
      </c>
      <c r="AY99" s="232" t="s">
        <v>541</v>
      </c>
      <c r="BK99" s="234">
        <f>SUM(BK100:BK108)</f>
        <v>0</v>
      </c>
    </row>
    <row r="100" s="1" customFormat="1" ht="25.5" customHeight="1">
      <c r="B100" s="46"/>
      <c r="C100" s="237" t="s">
        <v>24</v>
      </c>
      <c r="D100" s="237" t="s">
        <v>544</v>
      </c>
      <c r="E100" s="238" t="s">
        <v>682</v>
      </c>
      <c r="F100" s="239" t="s">
        <v>683</v>
      </c>
      <c r="G100" s="240" t="s">
        <v>547</v>
      </c>
      <c r="H100" s="241">
        <v>64.560000000000002</v>
      </c>
      <c r="I100" s="242"/>
      <c r="J100" s="243">
        <f>ROUND(I100*H100,2)</f>
        <v>0</v>
      </c>
      <c r="K100" s="239" t="s">
        <v>684</v>
      </c>
      <c r="L100" s="72"/>
      <c r="M100" s="244" t="s">
        <v>22</v>
      </c>
      <c r="N100" s="245" t="s">
        <v>48</v>
      </c>
      <c r="O100" s="47"/>
      <c r="P100" s="246">
        <f>O100*H100</f>
        <v>0</v>
      </c>
      <c r="Q100" s="246">
        <v>0.0041799999999999997</v>
      </c>
      <c r="R100" s="246">
        <f>Q100*H100</f>
        <v>0.26986080000000001</v>
      </c>
      <c r="S100" s="246">
        <v>0</v>
      </c>
      <c r="T100" s="247">
        <f>S100*H100</f>
        <v>0</v>
      </c>
      <c r="AR100" s="24" t="s">
        <v>542</v>
      </c>
      <c r="AT100" s="24" t="s">
        <v>544</v>
      </c>
      <c r="AU100" s="24" t="s">
        <v>85</v>
      </c>
      <c r="AY100" s="24" t="s">
        <v>541</v>
      </c>
      <c r="BE100" s="248">
        <f>IF(N100="základní",J100,0)</f>
        <v>0</v>
      </c>
      <c r="BF100" s="248">
        <f>IF(N100="snížená",J100,0)</f>
        <v>0</v>
      </c>
      <c r="BG100" s="248">
        <f>IF(N100="zákl. přenesená",J100,0)</f>
        <v>0</v>
      </c>
      <c r="BH100" s="248">
        <f>IF(N100="sníž. přenesená",J100,0)</f>
        <v>0</v>
      </c>
      <c r="BI100" s="248">
        <f>IF(N100="nulová",J100,0)</f>
        <v>0</v>
      </c>
      <c r="BJ100" s="24" t="s">
        <v>24</v>
      </c>
      <c r="BK100" s="248">
        <f>ROUND(I100*H100,2)</f>
        <v>0</v>
      </c>
      <c r="BL100" s="24" t="s">
        <v>542</v>
      </c>
      <c r="BM100" s="24" t="s">
        <v>685</v>
      </c>
    </row>
    <row r="101" s="12" customFormat="1">
      <c r="B101" s="249"/>
      <c r="C101" s="250"/>
      <c r="D101" s="251" t="s">
        <v>549</v>
      </c>
      <c r="E101" s="252" t="s">
        <v>22</v>
      </c>
      <c r="F101" s="253" t="s">
        <v>686</v>
      </c>
      <c r="G101" s="250"/>
      <c r="H101" s="254">
        <v>64.560000000000002</v>
      </c>
      <c r="I101" s="255"/>
      <c r="J101" s="250"/>
      <c r="K101" s="250"/>
      <c r="L101" s="256"/>
      <c r="M101" s="257"/>
      <c r="N101" s="258"/>
      <c r="O101" s="258"/>
      <c r="P101" s="258"/>
      <c r="Q101" s="258"/>
      <c r="R101" s="258"/>
      <c r="S101" s="258"/>
      <c r="T101" s="259"/>
      <c r="AT101" s="260" t="s">
        <v>549</v>
      </c>
      <c r="AU101" s="260" t="s">
        <v>85</v>
      </c>
      <c r="AV101" s="12" t="s">
        <v>85</v>
      </c>
      <c r="AW101" s="12" t="s">
        <v>41</v>
      </c>
      <c r="AX101" s="12" t="s">
        <v>24</v>
      </c>
      <c r="AY101" s="260" t="s">
        <v>541</v>
      </c>
    </row>
    <row r="102" s="1" customFormat="1" ht="25.5" customHeight="1">
      <c r="B102" s="46"/>
      <c r="C102" s="237" t="s">
        <v>85</v>
      </c>
      <c r="D102" s="237" t="s">
        <v>544</v>
      </c>
      <c r="E102" s="238" t="s">
        <v>687</v>
      </c>
      <c r="F102" s="239" t="s">
        <v>688</v>
      </c>
      <c r="G102" s="240" t="s">
        <v>547</v>
      </c>
      <c r="H102" s="241">
        <v>658.94000000000005</v>
      </c>
      <c r="I102" s="242"/>
      <c r="J102" s="243">
        <f>ROUND(I102*H102,2)</f>
        <v>0</v>
      </c>
      <c r="K102" s="239" t="s">
        <v>684</v>
      </c>
      <c r="L102" s="72"/>
      <c r="M102" s="244" t="s">
        <v>22</v>
      </c>
      <c r="N102" s="245" t="s">
        <v>48</v>
      </c>
      <c r="O102" s="47"/>
      <c r="P102" s="246">
        <f>O102*H102</f>
        <v>0</v>
      </c>
      <c r="Q102" s="246">
        <v>0.0041799999999999997</v>
      </c>
      <c r="R102" s="246">
        <f>Q102*H102</f>
        <v>2.7543692000000002</v>
      </c>
      <c r="S102" s="246">
        <v>0</v>
      </c>
      <c r="T102" s="247">
        <f>S102*H102</f>
        <v>0</v>
      </c>
      <c r="AR102" s="24" t="s">
        <v>542</v>
      </c>
      <c r="AT102" s="24" t="s">
        <v>544</v>
      </c>
      <c r="AU102" s="24" t="s">
        <v>85</v>
      </c>
      <c r="AY102" s="24" t="s">
        <v>541</v>
      </c>
      <c r="BE102" s="248">
        <f>IF(N102="základní",J102,0)</f>
        <v>0</v>
      </c>
      <c r="BF102" s="248">
        <f>IF(N102="snížená",J102,0)</f>
        <v>0</v>
      </c>
      <c r="BG102" s="248">
        <f>IF(N102="zákl. přenesená",J102,0)</f>
        <v>0</v>
      </c>
      <c r="BH102" s="248">
        <f>IF(N102="sníž. přenesená",J102,0)</f>
        <v>0</v>
      </c>
      <c r="BI102" s="248">
        <f>IF(N102="nulová",J102,0)</f>
        <v>0</v>
      </c>
      <c r="BJ102" s="24" t="s">
        <v>24</v>
      </c>
      <c r="BK102" s="248">
        <f>ROUND(I102*H102,2)</f>
        <v>0</v>
      </c>
      <c r="BL102" s="24" t="s">
        <v>542</v>
      </c>
      <c r="BM102" s="24" t="s">
        <v>689</v>
      </c>
    </row>
    <row r="103" s="12" customFormat="1">
      <c r="B103" s="249"/>
      <c r="C103" s="250"/>
      <c r="D103" s="251" t="s">
        <v>549</v>
      </c>
      <c r="E103" s="252" t="s">
        <v>22</v>
      </c>
      <c r="F103" s="253" t="s">
        <v>690</v>
      </c>
      <c r="G103" s="250"/>
      <c r="H103" s="254">
        <v>658.94000000000005</v>
      </c>
      <c r="I103" s="255"/>
      <c r="J103" s="250"/>
      <c r="K103" s="250"/>
      <c r="L103" s="256"/>
      <c r="M103" s="257"/>
      <c r="N103" s="258"/>
      <c r="O103" s="258"/>
      <c r="P103" s="258"/>
      <c r="Q103" s="258"/>
      <c r="R103" s="258"/>
      <c r="S103" s="258"/>
      <c r="T103" s="259"/>
      <c r="AT103" s="260" t="s">
        <v>549</v>
      </c>
      <c r="AU103" s="260" t="s">
        <v>85</v>
      </c>
      <c r="AV103" s="12" t="s">
        <v>85</v>
      </c>
      <c r="AW103" s="12" t="s">
        <v>41</v>
      </c>
      <c r="AX103" s="12" t="s">
        <v>24</v>
      </c>
      <c r="AY103" s="260" t="s">
        <v>541</v>
      </c>
    </row>
    <row r="104" s="1" customFormat="1" ht="25.5" customHeight="1">
      <c r="B104" s="46"/>
      <c r="C104" s="237" t="s">
        <v>93</v>
      </c>
      <c r="D104" s="237" t="s">
        <v>544</v>
      </c>
      <c r="E104" s="238" t="s">
        <v>691</v>
      </c>
      <c r="F104" s="239" t="s">
        <v>692</v>
      </c>
      <c r="G104" s="240" t="s">
        <v>547</v>
      </c>
      <c r="H104" s="241">
        <v>723.5</v>
      </c>
      <c r="I104" s="242"/>
      <c r="J104" s="243">
        <f>ROUND(I104*H104,2)</f>
        <v>0</v>
      </c>
      <c r="K104" s="239" t="s">
        <v>684</v>
      </c>
      <c r="L104" s="72"/>
      <c r="M104" s="244" t="s">
        <v>22</v>
      </c>
      <c r="N104" s="245" t="s">
        <v>48</v>
      </c>
      <c r="O104" s="47"/>
      <c r="P104" s="246">
        <f>O104*H104</f>
        <v>0</v>
      </c>
      <c r="Q104" s="246">
        <v>0.0010198399999999999</v>
      </c>
      <c r="R104" s="246">
        <f>Q104*H104</f>
        <v>0.73785423999999999</v>
      </c>
      <c r="S104" s="246">
        <v>0</v>
      </c>
      <c r="T104" s="247">
        <f>S104*H104</f>
        <v>0</v>
      </c>
      <c r="AR104" s="24" t="s">
        <v>542</v>
      </c>
      <c r="AT104" s="24" t="s">
        <v>544</v>
      </c>
      <c r="AU104" s="24" t="s">
        <v>85</v>
      </c>
      <c r="AY104" s="24" t="s">
        <v>541</v>
      </c>
      <c r="BE104" s="248">
        <f>IF(N104="základní",J104,0)</f>
        <v>0</v>
      </c>
      <c r="BF104" s="248">
        <f>IF(N104="snížená",J104,0)</f>
        <v>0</v>
      </c>
      <c r="BG104" s="248">
        <f>IF(N104="zákl. přenesená",J104,0)</f>
        <v>0</v>
      </c>
      <c r="BH104" s="248">
        <f>IF(N104="sníž. přenesená",J104,0)</f>
        <v>0</v>
      </c>
      <c r="BI104" s="248">
        <f>IF(N104="nulová",J104,0)</f>
        <v>0</v>
      </c>
      <c r="BJ104" s="24" t="s">
        <v>24</v>
      </c>
      <c r="BK104" s="248">
        <f>ROUND(I104*H104,2)</f>
        <v>0</v>
      </c>
      <c r="BL104" s="24" t="s">
        <v>542</v>
      </c>
      <c r="BM104" s="24" t="s">
        <v>693</v>
      </c>
    </row>
    <row r="105" s="1" customFormat="1" ht="25.5" customHeight="1">
      <c r="B105" s="46"/>
      <c r="C105" s="237" t="s">
        <v>542</v>
      </c>
      <c r="D105" s="237" t="s">
        <v>544</v>
      </c>
      <c r="E105" s="238" t="s">
        <v>554</v>
      </c>
      <c r="F105" s="239" t="s">
        <v>555</v>
      </c>
      <c r="G105" s="240" t="s">
        <v>547</v>
      </c>
      <c r="H105" s="241">
        <v>26.207000000000001</v>
      </c>
      <c r="I105" s="242"/>
      <c r="J105" s="243">
        <f>ROUND(I105*H105,2)</f>
        <v>0</v>
      </c>
      <c r="K105" s="239" t="s">
        <v>684</v>
      </c>
      <c r="L105" s="72"/>
      <c r="M105" s="244" t="s">
        <v>22</v>
      </c>
      <c r="N105" s="245" t="s">
        <v>48</v>
      </c>
      <c r="O105" s="47"/>
      <c r="P105" s="246">
        <f>O105*H105</f>
        <v>0</v>
      </c>
      <c r="Q105" s="246">
        <v>0.001110364</v>
      </c>
      <c r="R105" s="246">
        <f>Q105*H105</f>
        <v>0.029099309348000001</v>
      </c>
      <c r="S105" s="246">
        <v>0</v>
      </c>
      <c r="T105" s="247">
        <f>S105*H105</f>
        <v>0</v>
      </c>
      <c r="AR105" s="24" t="s">
        <v>542</v>
      </c>
      <c r="AT105" s="24" t="s">
        <v>544</v>
      </c>
      <c r="AU105" s="24" t="s">
        <v>85</v>
      </c>
      <c r="AY105" s="24" t="s">
        <v>541</v>
      </c>
      <c r="BE105" s="248">
        <f>IF(N105="základní",J105,0)</f>
        <v>0</v>
      </c>
      <c r="BF105" s="248">
        <f>IF(N105="snížená",J105,0)</f>
        <v>0</v>
      </c>
      <c r="BG105" s="248">
        <f>IF(N105="zákl. přenesená",J105,0)</f>
        <v>0</v>
      </c>
      <c r="BH105" s="248">
        <f>IF(N105="sníž. přenesená",J105,0)</f>
        <v>0</v>
      </c>
      <c r="BI105" s="248">
        <f>IF(N105="nulová",J105,0)</f>
        <v>0</v>
      </c>
      <c r="BJ105" s="24" t="s">
        <v>24</v>
      </c>
      <c r="BK105" s="248">
        <f>ROUND(I105*H105,2)</f>
        <v>0</v>
      </c>
      <c r="BL105" s="24" t="s">
        <v>542</v>
      </c>
      <c r="BM105" s="24" t="s">
        <v>694</v>
      </c>
    </row>
    <row r="106" s="13" customFormat="1">
      <c r="B106" s="282"/>
      <c r="C106" s="283"/>
      <c r="D106" s="251" t="s">
        <v>549</v>
      </c>
      <c r="E106" s="284" t="s">
        <v>22</v>
      </c>
      <c r="F106" s="285" t="s">
        <v>695</v>
      </c>
      <c r="G106" s="283"/>
      <c r="H106" s="284" t="s">
        <v>22</v>
      </c>
      <c r="I106" s="286"/>
      <c r="J106" s="283"/>
      <c r="K106" s="283"/>
      <c r="L106" s="287"/>
      <c r="M106" s="288"/>
      <c r="N106" s="289"/>
      <c r="O106" s="289"/>
      <c r="P106" s="289"/>
      <c r="Q106" s="289"/>
      <c r="R106" s="289"/>
      <c r="S106" s="289"/>
      <c r="T106" s="290"/>
      <c r="AT106" s="291" t="s">
        <v>549</v>
      </c>
      <c r="AU106" s="291" t="s">
        <v>85</v>
      </c>
      <c r="AV106" s="13" t="s">
        <v>24</v>
      </c>
      <c r="AW106" s="13" t="s">
        <v>41</v>
      </c>
      <c r="AX106" s="13" t="s">
        <v>77</v>
      </c>
      <c r="AY106" s="291" t="s">
        <v>541</v>
      </c>
    </row>
    <row r="107" s="12" customFormat="1">
      <c r="B107" s="249"/>
      <c r="C107" s="250"/>
      <c r="D107" s="251" t="s">
        <v>549</v>
      </c>
      <c r="E107" s="252" t="s">
        <v>22</v>
      </c>
      <c r="F107" s="253" t="s">
        <v>696</v>
      </c>
      <c r="G107" s="250"/>
      <c r="H107" s="254">
        <v>26.207000000000001</v>
      </c>
      <c r="I107" s="255"/>
      <c r="J107" s="250"/>
      <c r="K107" s="250"/>
      <c r="L107" s="256"/>
      <c r="M107" s="257"/>
      <c r="N107" s="258"/>
      <c r="O107" s="258"/>
      <c r="P107" s="258"/>
      <c r="Q107" s="258"/>
      <c r="R107" s="258"/>
      <c r="S107" s="258"/>
      <c r="T107" s="259"/>
      <c r="AT107" s="260" t="s">
        <v>549</v>
      </c>
      <c r="AU107" s="260" t="s">
        <v>85</v>
      </c>
      <c r="AV107" s="12" t="s">
        <v>85</v>
      </c>
      <c r="AW107" s="12" t="s">
        <v>41</v>
      </c>
      <c r="AX107" s="12" t="s">
        <v>24</v>
      </c>
      <c r="AY107" s="260" t="s">
        <v>541</v>
      </c>
    </row>
    <row r="108" s="1" customFormat="1" ht="51" customHeight="1">
      <c r="B108" s="46"/>
      <c r="C108" s="237" t="s">
        <v>562</v>
      </c>
      <c r="D108" s="237" t="s">
        <v>544</v>
      </c>
      <c r="E108" s="238" t="s">
        <v>697</v>
      </c>
      <c r="F108" s="239" t="s">
        <v>698</v>
      </c>
      <c r="G108" s="240" t="s">
        <v>651</v>
      </c>
      <c r="H108" s="241">
        <v>16</v>
      </c>
      <c r="I108" s="242"/>
      <c r="J108" s="243">
        <f>ROUND(I108*H108,2)</f>
        <v>0</v>
      </c>
      <c r="K108" s="239" t="s">
        <v>684</v>
      </c>
      <c r="L108" s="72"/>
      <c r="M108" s="244" t="s">
        <v>22</v>
      </c>
      <c r="N108" s="245" t="s">
        <v>48</v>
      </c>
      <c r="O108" s="47"/>
      <c r="P108" s="246">
        <f>O108*H108</f>
        <v>0</v>
      </c>
      <c r="Q108" s="246">
        <v>0.00070880349999999999</v>
      </c>
      <c r="R108" s="246">
        <f>Q108*H108</f>
        <v>0.011340856</v>
      </c>
      <c r="S108" s="246">
        <v>0</v>
      </c>
      <c r="T108" s="247">
        <f>S108*H108</f>
        <v>0</v>
      </c>
      <c r="AR108" s="24" t="s">
        <v>542</v>
      </c>
      <c r="AT108" s="24" t="s">
        <v>544</v>
      </c>
      <c r="AU108" s="24" t="s">
        <v>85</v>
      </c>
      <c r="AY108" s="24" t="s">
        <v>541</v>
      </c>
      <c r="BE108" s="248">
        <f>IF(N108="základní",J108,0)</f>
        <v>0</v>
      </c>
      <c r="BF108" s="248">
        <f>IF(N108="snížená",J108,0)</f>
        <v>0</v>
      </c>
      <c r="BG108" s="248">
        <f>IF(N108="zákl. přenesená",J108,0)</f>
        <v>0</v>
      </c>
      <c r="BH108" s="248">
        <f>IF(N108="sníž. přenesená",J108,0)</f>
        <v>0</v>
      </c>
      <c r="BI108" s="248">
        <f>IF(N108="nulová",J108,0)</f>
        <v>0</v>
      </c>
      <c r="BJ108" s="24" t="s">
        <v>24</v>
      </c>
      <c r="BK108" s="248">
        <f>ROUND(I108*H108,2)</f>
        <v>0</v>
      </c>
      <c r="BL108" s="24" t="s">
        <v>542</v>
      </c>
      <c r="BM108" s="24" t="s">
        <v>699</v>
      </c>
    </row>
    <row r="109" s="11" customFormat="1" ht="29.88" customHeight="1">
      <c r="B109" s="221"/>
      <c r="C109" s="222"/>
      <c r="D109" s="223" t="s">
        <v>76</v>
      </c>
      <c r="E109" s="235" t="s">
        <v>557</v>
      </c>
      <c r="F109" s="235" t="s">
        <v>558</v>
      </c>
      <c r="G109" s="222"/>
      <c r="H109" s="222"/>
      <c r="I109" s="225"/>
      <c r="J109" s="236">
        <f>BK109</f>
        <v>0</v>
      </c>
      <c r="K109" s="222"/>
      <c r="L109" s="227"/>
      <c r="M109" s="228"/>
      <c r="N109" s="229"/>
      <c r="O109" s="229"/>
      <c r="P109" s="230">
        <f>SUM(P110:P115)</f>
        <v>0</v>
      </c>
      <c r="Q109" s="229"/>
      <c r="R109" s="230">
        <f>SUM(R110:R115)</f>
        <v>0.041687099999999998</v>
      </c>
      <c r="S109" s="229"/>
      <c r="T109" s="231">
        <f>SUM(T110:T115)</f>
        <v>0.025950000000000001</v>
      </c>
      <c r="AR109" s="232" t="s">
        <v>24</v>
      </c>
      <c r="AT109" s="233" t="s">
        <v>76</v>
      </c>
      <c r="AU109" s="233" t="s">
        <v>24</v>
      </c>
      <c r="AY109" s="232" t="s">
        <v>541</v>
      </c>
      <c r="BK109" s="234">
        <f>SUM(BK110:BK115)</f>
        <v>0</v>
      </c>
    </row>
    <row r="110" s="1" customFormat="1" ht="25.5" customHeight="1">
      <c r="B110" s="46"/>
      <c r="C110" s="237" t="s">
        <v>552</v>
      </c>
      <c r="D110" s="237" t="s">
        <v>544</v>
      </c>
      <c r="E110" s="238" t="s">
        <v>700</v>
      </c>
      <c r="F110" s="239" t="s">
        <v>701</v>
      </c>
      <c r="G110" s="240" t="s">
        <v>547</v>
      </c>
      <c r="H110" s="241">
        <v>198.50999999999999</v>
      </c>
      <c r="I110" s="242"/>
      <c r="J110" s="243">
        <f>ROUND(I110*H110,2)</f>
        <v>0</v>
      </c>
      <c r="K110" s="239" t="s">
        <v>684</v>
      </c>
      <c r="L110" s="72"/>
      <c r="M110" s="244" t="s">
        <v>22</v>
      </c>
      <c r="N110" s="245" t="s">
        <v>48</v>
      </c>
      <c r="O110" s="47"/>
      <c r="P110" s="246">
        <f>O110*H110</f>
        <v>0</v>
      </c>
      <c r="Q110" s="246">
        <v>0.00021000000000000001</v>
      </c>
      <c r="R110" s="246">
        <f>Q110*H110</f>
        <v>0.041687099999999998</v>
      </c>
      <c r="S110" s="246">
        <v>0</v>
      </c>
      <c r="T110" s="247">
        <f>S110*H110</f>
        <v>0</v>
      </c>
      <c r="AR110" s="24" t="s">
        <v>542</v>
      </c>
      <c r="AT110" s="24" t="s">
        <v>544</v>
      </c>
      <c r="AU110" s="24" t="s">
        <v>85</v>
      </c>
      <c r="AY110" s="24" t="s">
        <v>541</v>
      </c>
      <c r="BE110" s="248">
        <f>IF(N110="základní",J110,0)</f>
        <v>0</v>
      </c>
      <c r="BF110" s="248">
        <f>IF(N110="snížená",J110,0)</f>
        <v>0</v>
      </c>
      <c r="BG110" s="248">
        <f>IF(N110="zákl. přenesená",J110,0)</f>
        <v>0</v>
      </c>
      <c r="BH110" s="248">
        <f>IF(N110="sníž. přenesená",J110,0)</f>
        <v>0</v>
      </c>
      <c r="BI110" s="248">
        <f>IF(N110="nulová",J110,0)</f>
        <v>0</v>
      </c>
      <c r="BJ110" s="24" t="s">
        <v>24</v>
      </c>
      <c r="BK110" s="248">
        <f>ROUND(I110*H110,2)</f>
        <v>0</v>
      </c>
      <c r="BL110" s="24" t="s">
        <v>542</v>
      </c>
      <c r="BM110" s="24" t="s">
        <v>702</v>
      </c>
    </row>
    <row r="111" s="1" customFormat="1">
      <c r="B111" s="46"/>
      <c r="C111" s="74"/>
      <c r="D111" s="251" t="s">
        <v>703</v>
      </c>
      <c r="E111" s="74"/>
      <c r="F111" s="274" t="s">
        <v>704</v>
      </c>
      <c r="G111" s="74"/>
      <c r="H111" s="74"/>
      <c r="I111" s="204"/>
      <c r="J111" s="74"/>
      <c r="K111" s="74"/>
      <c r="L111" s="72"/>
      <c r="M111" s="275"/>
      <c r="N111" s="47"/>
      <c r="O111" s="47"/>
      <c r="P111" s="47"/>
      <c r="Q111" s="47"/>
      <c r="R111" s="47"/>
      <c r="S111" s="47"/>
      <c r="T111" s="95"/>
      <c r="AT111" s="24" t="s">
        <v>703</v>
      </c>
      <c r="AU111" s="24" t="s">
        <v>85</v>
      </c>
    </row>
    <row r="112" s="1" customFormat="1" ht="16.5" customHeight="1">
      <c r="B112" s="46"/>
      <c r="C112" s="237" t="s">
        <v>571</v>
      </c>
      <c r="D112" s="237" t="s">
        <v>544</v>
      </c>
      <c r="E112" s="238" t="s">
        <v>705</v>
      </c>
      <c r="F112" s="239" t="s">
        <v>706</v>
      </c>
      <c r="G112" s="240" t="s">
        <v>651</v>
      </c>
      <c r="H112" s="241">
        <v>51.899999999999999</v>
      </c>
      <c r="I112" s="242"/>
      <c r="J112" s="243">
        <f>ROUND(I112*H112,2)</f>
        <v>0</v>
      </c>
      <c r="K112" s="239" t="s">
        <v>684</v>
      </c>
      <c r="L112" s="72"/>
      <c r="M112" s="244" t="s">
        <v>22</v>
      </c>
      <c r="N112" s="245" t="s">
        <v>48</v>
      </c>
      <c r="O112" s="47"/>
      <c r="P112" s="246">
        <f>O112*H112</f>
        <v>0</v>
      </c>
      <c r="Q112" s="246">
        <v>0</v>
      </c>
      <c r="R112" s="246">
        <f>Q112*H112</f>
        <v>0</v>
      </c>
      <c r="S112" s="246">
        <v>0.00050000000000000001</v>
      </c>
      <c r="T112" s="247">
        <f>S112*H112</f>
        <v>0.025950000000000001</v>
      </c>
      <c r="AR112" s="24" t="s">
        <v>542</v>
      </c>
      <c r="AT112" s="24" t="s">
        <v>544</v>
      </c>
      <c r="AU112" s="24" t="s">
        <v>85</v>
      </c>
      <c r="AY112" s="24" t="s">
        <v>541</v>
      </c>
      <c r="BE112" s="248">
        <f>IF(N112="základní",J112,0)</f>
        <v>0</v>
      </c>
      <c r="BF112" s="248">
        <f>IF(N112="snížená",J112,0)</f>
        <v>0</v>
      </c>
      <c r="BG112" s="248">
        <f>IF(N112="zákl. přenesená",J112,0)</f>
        <v>0</v>
      </c>
      <c r="BH112" s="248">
        <f>IF(N112="sníž. přenesená",J112,0)</f>
        <v>0</v>
      </c>
      <c r="BI112" s="248">
        <f>IF(N112="nulová",J112,0)</f>
        <v>0</v>
      </c>
      <c r="BJ112" s="24" t="s">
        <v>24</v>
      </c>
      <c r="BK112" s="248">
        <f>ROUND(I112*H112,2)</f>
        <v>0</v>
      </c>
      <c r="BL112" s="24" t="s">
        <v>542</v>
      </c>
      <c r="BM112" s="24" t="s">
        <v>707</v>
      </c>
    </row>
    <row r="113" s="1" customFormat="1">
      <c r="B113" s="46"/>
      <c r="C113" s="74"/>
      <c r="D113" s="251" t="s">
        <v>703</v>
      </c>
      <c r="E113" s="74"/>
      <c r="F113" s="274" t="s">
        <v>708</v>
      </c>
      <c r="G113" s="74"/>
      <c r="H113" s="74"/>
      <c r="I113" s="204"/>
      <c r="J113" s="74"/>
      <c r="K113" s="74"/>
      <c r="L113" s="72"/>
      <c r="M113" s="275"/>
      <c r="N113" s="47"/>
      <c r="O113" s="47"/>
      <c r="P113" s="47"/>
      <c r="Q113" s="47"/>
      <c r="R113" s="47"/>
      <c r="S113" s="47"/>
      <c r="T113" s="95"/>
      <c r="AT113" s="24" t="s">
        <v>703</v>
      </c>
      <c r="AU113" s="24" t="s">
        <v>85</v>
      </c>
    </row>
    <row r="114" s="12" customFormat="1">
      <c r="B114" s="249"/>
      <c r="C114" s="250"/>
      <c r="D114" s="251" t="s">
        <v>549</v>
      </c>
      <c r="E114" s="252" t="s">
        <v>22</v>
      </c>
      <c r="F114" s="253" t="s">
        <v>709</v>
      </c>
      <c r="G114" s="250"/>
      <c r="H114" s="254">
        <v>51.899999999999999</v>
      </c>
      <c r="I114" s="255"/>
      <c r="J114" s="250"/>
      <c r="K114" s="250"/>
      <c r="L114" s="256"/>
      <c r="M114" s="257"/>
      <c r="N114" s="258"/>
      <c r="O114" s="258"/>
      <c r="P114" s="258"/>
      <c r="Q114" s="258"/>
      <c r="R114" s="258"/>
      <c r="S114" s="258"/>
      <c r="T114" s="259"/>
      <c r="AT114" s="260" t="s">
        <v>549</v>
      </c>
      <c r="AU114" s="260" t="s">
        <v>85</v>
      </c>
      <c r="AV114" s="12" t="s">
        <v>85</v>
      </c>
      <c r="AW114" s="12" t="s">
        <v>41</v>
      </c>
      <c r="AX114" s="12" t="s">
        <v>77</v>
      </c>
      <c r="AY114" s="260" t="s">
        <v>541</v>
      </c>
    </row>
    <row r="115" s="14" customFormat="1">
      <c r="B115" s="292"/>
      <c r="C115" s="293"/>
      <c r="D115" s="251" t="s">
        <v>549</v>
      </c>
      <c r="E115" s="294" t="s">
        <v>22</v>
      </c>
      <c r="F115" s="295" t="s">
        <v>710</v>
      </c>
      <c r="G115" s="293"/>
      <c r="H115" s="296">
        <v>51.899999999999999</v>
      </c>
      <c r="I115" s="297"/>
      <c r="J115" s="293"/>
      <c r="K115" s="293"/>
      <c r="L115" s="298"/>
      <c r="M115" s="299"/>
      <c r="N115" s="300"/>
      <c r="O115" s="300"/>
      <c r="P115" s="300"/>
      <c r="Q115" s="300"/>
      <c r="R115" s="300"/>
      <c r="S115" s="300"/>
      <c r="T115" s="301"/>
      <c r="AT115" s="302" t="s">
        <v>549</v>
      </c>
      <c r="AU115" s="302" t="s">
        <v>85</v>
      </c>
      <c r="AV115" s="14" t="s">
        <v>542</v>
      </c>
      <c r="AW115" s="14" t="s">
        <v>41</v>
      </c>
      <c r="AX115" s="14" t="s">
        <v>24</v>
      </c>
      <c r="AY115" s="302" t="s">
        <v>541</v>
      </c>
    </row>
    <row r="116" s="11" customFormat="1" ht="29.88" customHeight="1">
      <c r="B116" s="221"/>
      <c r="C116" s="222"/>
      <c r="D116" s="223" t="s">
        <v>76</v>
      </c>
      <c r="E116" s="235" t="s">
        <v>581</v>
      </c>
      <c r="F116" s="235" t="s">
        <v>582</v>
      </c>
      <c r="G116" s="222"/>
      <c r="H116" s="222"/>
      <c r="I116" s="225"/>
      <c r="J116" s="236">
        <f>BK116</f>
        <v>0</v>
      </c>
      <c r="K116" s="222"/>
      <c r="L116" s="227"/>
      <c r="M116" s="228"/>
      <c r="N116" s="229"/>
      <c r="O116" s="229"/>
      <c r="P116" s="230">
        <f>SUM(P117:P118)</f>
        <v>0</v>
      </c>
      <c r="Q116" s="229"/>
      <c r="R116" s="230">
        <f>SUM(R117:R118)</f>
        <v>0</v>
      </c>
      <c r="S116" s="229"/>
      <c r="T116" s="231">
        <f>SUM(T117:T118)</f>
        <v>0</v>
      </c>
      <c r="AR116" s="232" t="s">
        <v>24</v>
      </c>
      <c r="AT116" s="233" t="s">
        <v>76</v>
      </c>
      <c r="AU116" s="233" t="s">
        <v>24</v>
      </c>
      <c r="AY116" s="232" t="s">
        <v>541</v>
      </c>
      <c r="BK116" s="234">
        <f>SUM(BK117:BK118)</f>
        <v>0</v>
      </c>
    </row>
    <row r="117" s="1" customFormat="1" ht="38.25" customHeight="1">
      <c r="B117" s="46"/>
      <c r="C117" s="237" t="s">
        <v>561</v>
      </c>
      <c r="D117" s="237" t="s">
        <v>544</v>
      </c>
      <c r="E117" s="238" t="s">
        <v>583</v>
      </c>
      <c r="F117" s="239" t="s">
        <v>711</v>
      </c>
      <c r="G117" s="240" t="s">
        <v>569</v>
      </c>
      <c r="H117" s="241">
        <v>3.8439999999999999</v>
      </c>
      <c r="I117" s="242"/>
      <c r="J117" s="243">
        <f>ROUND(I117*H117,2)</f>
        <v>0</v>
      </c>
      <c r="K117" s="239" t="s">
        <v>684</v>
      </c>
      <c r="L117" s="72"/>
      <c r="M117" s="244" t="s">
        <v>22</v>
      </c>
      <c r="N117" s="245" t="s">
        <v>48</v>
      </c>
      <c r="O117" s="47"/>
      <c r="P117" s="246">
        <f>O117*H117</f>
        <v>0</v>
      </c>
      <c r="Q117" s="246">
        <v>0</v>
      </c>
      <c r="R117" s="246">
        <f>Q117*H117</f>
        <v>0</v>
      </c>
      <c r="S117" s="246">
        <v>0</v>
      </c>
      <c r="T117" s="247">
        <f>S117*H117</f>
        <v>0</v>
      </c>
      <c r="AR117" s="24" t="s">
        <v>542</v>
      </c>
      <c r="AT117" s="24" t="s">
        <v>544</v>
      </c>
      <c r="AU117" s="24" t="s">
        <v>85</v>
      </c>
      <c r="AY117" s="24" t="s">
        <v>541</v>
      </c>
      <c r="BE117" s="248">
        <f>IF(N117="základní",J117,0)</f>
        <v>0</v>
      </c>
      <c r="BF117" s="248">
        <f>IF(N117="snížená",J117,0)</f>
        <v>0</v>
      </c>
      <c r="BG117" s="248">
        <f>IF(N117="zákl. přenesená",J117,0)</f>
        <v>0</v>
      </c>
      <c r="BH117" s="248">
        <f>IF(N117="sníž. přenesená",J117,0)</f>
        <v>0</v>
      </c>
      <c r="BI117" s="248">
        <f>IF(N117="nulová",J117,0)</f>
        <v>0</v>
      </c>
      <c r="BJ117" s="24" t="s">
        <v>24</v>
      </c>
      <c r="BK117" s="248">
        <f>ROUND(I117*H117,2)</f>
        <v>0</v>
      </c>
      <c r="BL117" s="24" t="s">
        <v>542</v>
      </c>
      <c r="BM117" s="24" t="s">
        <v>712</v>
      </c>
    </row>
    <row r="118" s="1" customFormat="1">
      <c r="B118" s="46"/>
      <c r="C118" s="74"/>
      <c r="D118" s="251" t="s">
        <v>703</v>
      </c>
      <c r="E118" s="74"/>
      <c r="F118" s="274" t="s">
        <v>713</v>
      </c>
      <c r="G118" s="74"/>
      <c r="H118" s="74"/>
      <c r="I118" s="204"/>
      <c r="J118" s="74"/>
      <c r="K118" s="74"/>
      <c r="L118" s="72"/>
      <c r="M118" s="275"/>
      <c r="N118" s="47"/>
      <c r="O118" s="47"/>
      <c r="P118" s="47"/>
      <c r="Q118" s="47"/>
      <c r="R118" s="47"/>
      <c r="S118" s="47"/>
      <c r="T118" s="95"/>
      <c r="AT118" s="24" t="s">
        <v>703</v>
      </c>
      <c r="AU118" s="24" t="s">
        <v>85</v>
      </c>
    </row>
    <row r="119" s="11" customFormat="1" ht="37.44" customHeight="1">
      <c r="B119" s="221"/>
      <c r="C119" s="222"/>
      <c r="D119" s="223" t="s">
        <v>76</v>
      </c>
      <c r="E119" s="224" t="s">
        <v>586</v>
      </c>
      <c r="F119" s="224" t="s">
        <v>587</v>
      </c>
      <c r="G119" s="222"/>
      <c r="H119" s="222"/>
      <c r="I119" s="225"/>
      <c r="J119" s="226">
        <f>BK119</f>
        <v>0</v>
      </c>
      <c r="K119" s="222"/>
      <c r="L119" s="227"/>
      <c r="M119" s="228"/>
      <c r="N119" s="229"/>
      <c r="O119" s="229"/>
      <c r="P119" s="230">
        <f>P120+P122+P130+P138</f>
        <v>0</v>
      </c>
      <c r="Q119" s="229"/>
      <c r="R119" s="230">
        <f>R120+R122+R130+R138</f>
        <v>0.77150921979599996</v>
      </c>
      <c r="S119" s="229"/>
      <c r="T119" s="231">
        <f>T120+T122+T130+T138</f>
        <v>0.44607999999999992</v>
      </c>
      <c r="AR119" s="232" t="s">
        <v>85</v>
      </c>
      <c r="AT119" s="233" t="s">
        <v>76</v>
      </c>
      <c r="AU119" s="233" t="s">
        <v>77</v>
      </c>
      <c r="AY119" s="232" t="s">
        <v>541</v>
      </c>
      <c r="BK119" s="234">
        <f>BK120+BK122+BK130+BK138</f>
        <v>0</v>
      </c>
    </row>
    <row r="120" s="11" customFormat="1" ht="19.92" customHeight="1">
      <c r="B120" s="221"/>
      <c r="C120" s="222"/>
      <c r="D120" s="223" t="s">
        <v>76</v>
      </c>
      <c r="E120" s="235" t="s">
        <v>714</v>
      </c>
      <c r="F120" s="235" t="s">
        <v>715</v>
      </c>
      <c r="G120" s="222"/>
      <c r="H120" s="222"/>
      <c r="I120" s="225"/>
      <c r="J120" s="236">
        <f>BK120</f>
        <v>0</v>
      </c>
      <c r="K120" s="222"/>
      <c r="L120" s="227"/>
      <c r="M120" s="228"/>
      <c r="N120" s="229"/>
      <c r="O120" s="229"/>
      <c r="P120" s="230">
        <f>P121</f>
        <v>0</v>
      </c>
      <c r="Q120" s="229"/>
      <c r="R120" s="230">
        <f>R121</f>
        <v>0.00064000000000000005</v>
      </c>
      <c r="S120" s="229"/>
      <c r="T120" s="231">
        <f>T121</f>
        <v>0</v>
      </c>
      <c r="AR120" s="232" t="s">
        <v>85</v>
      </c>
      <c r="AT120" s="233" t="s">
        <v>76</v>
      </c>
      <c r="AU120" s="233" t="s">
        <v>24</v>
      </c>
      <c r="AY120" s="232" t="s">
        <v>541</v>
      </c>
      <c r="BK120" s="234">
        <f>BK121</f>
        <v>0</v>
      </c>
    </row>
    <row r="121" s="1" customFormat="1" ht="16.5" customHeight="1">
      <c r="B121" s="46"/>
      <c r="C121" s="237" t="s">
        <v>557</v>
      </c>
      <c r="D121" s="237" t="s">
        <v>544</v>
      </c>
      <c r="E121" s="238" t="s">
        <v>716</v>
      </c>
      <c r="F121" s="239" t="s">
        <v>717</v>
      </c>
      <c r="G121" s="240" t="s">
        <v>651</v>
      </c>
      <c r="H121" s="241">
        <v>8</v>
      </c>
      <c r="I121" s="242"/>
      <c r="J121" s="243">
        <f>ROUND(I121*H121,2)</f>
        <v>0</v>
      </c>
      <c r="K121" s="239" t="s">
        <v>22</v>
      </c>
      <c r="L121" s="72"/>
      <c r="M121" s="244" t="s">
        <v>22</v>
      </c>
      <c r="N121" s="245" t="s">
        <v>48</v>
      </c>
      <c r="O121" s="47"/>
      <c r="P121" s="246">
        <f>O121*H121</f>
        <v>0</v>
      </c>
      <c r="Q121" s="246">
        <v>8.0000000000000007E-05</v>
      </c>
      <c r="R121" s="246">
        <f>Q121*H121</f>
        <v>0.00064000000000000005</v>
      </c>
      <c r="S121" s="246">
        <v>0</v>
      </c>
      <c r="T121" s="247">
        <f>S121*H121</f>
        <v>0</v>
      </c>
      <c r="AR121" s="24" t="s">
        <v>577</v>
      </c>
      <c r="AT121" s="24" t="s">
        <v>544</v>
      </c>
      <c r="AU121" s="24" t="s">
        <v>85</v>
      </c>
      <c r="AY121" s="24" t="s">
        <v>541</v>
      </c>
      <c r="BE121" s="248">
        <f>IF(N121="základní",J121,0)</f>
        <v>0</v>
      </c>
      <c r="BF121" s="248">
        <f>IF(N121="snížená",J121,0)</f>
        <v>0</v>
      </c>
      <c r="BG121" s="248">
        <f>IF(N121="zákl. přenesená",J121,0)</f>
        <v>0</v>
      </c>
      <c r="BH121" s="248">
        <f>IF(N121="sníž. přenesená",J121,0)</f>
        <v>0</v>
      </c>
      <c r="BI121" s="248">
        <f>IF(N121="nulová",J121,0)</f>
        <v>0</v>
      </c>
      <c r="BJ121" s="24" t="s">
        <v>24</v>
      </c>
      <c r="BK121" s="248">
        <f>ROUND(I121*H121,2)</f>
        <v>0</v>
      </c>
      <c r="BL121" s="24" t="s">
        <v>577</v>
      </c>
      <c r="BM121" s="24" t="s">
        <v>718</v>
      </c>
    </row>
    <row r="122" s="11" customFormat="1" ht="29.88" customHeight="1">
      <c r="B122" s="221"/>
      <c r="C122" s="222"/>
      <c r="D122" s="223" t="s">
        <v>76</v>
      </c>
      <c r="E122" s="235" t="s">
        <v>719</v>
      </c>
      <c r="F122" s="235" t="s">
        <v>720</v>
      </c>
      <c r="G122" s="222"/>
      <c r="H122" s="222"/>
      <c r="I122" s="225"/>
      <c r="J122" s="236">
        <f>BK122</f>
        <v>0</v>
      </c>
      <c r="K122" s="222"/>
      <c r="L122" s="227"/>
      <c r="M122" s="228"/>
      <c r="N122" s="229"/>
      <c r="O122" s="229"/>
      <c r="P122" s="230">
        <f>SUM(P123:P129)</f>
        <v>0</v>
      </c>
      <c r="Q122" s="229"/>
      <c r="R122" s="230">
        <f>SUM(R123:R129)</f>
        <v>0.41780639999999997</v>
      </c>
      <c r="S122" s="229"/>
      <c r="T122" s="231">
        <f>SUM(T123:T129)</f>
        <v>0.44607999999999992</v>
      </c>
      <c r="AR122" s="232" t="s">
        <v>85</v>
      </c>
      <c r="AT122" s="233" t="s">
        <v>76</v>
      </c>
      <c r="AU122" s="233" t="s">
        <v>24</v>
      </c>
      <c r="AY122" s="232" t="s">
        <v>541</v>
      </c>
      <c r="BK122" s="234">
        <f>SUM(BK123:BK129)</f>
        <v>0</v>
      </c>
    </row>
    <row r="123" s="1" customFormat="1" ht="25.5" customHeight="1">
      <c r="B123" s="46"/>
      <c r="C123" s="237" t="s">
        <v>29</v>
      </c>
      <c r="D123" s="237" t="s">
        <v>544</v>
      </c>
      <c r="E123" s="238" t="s">
        <v>721</v>
      </c>
      <c r="F123" s="239" t="s">
        <v>722</v>
      </c>
      <c r="G123" s="240" t="s">
        <v>547</v>
      </c>
      <c r="H123" s="241">
        <v>16.399999999999999</v>
      </c>
      <c r="I123" s="242"/>
      <c r="J123" s="243">
        <f>ROUND(I123*H123,2)</f>
        <v>0</v>
      </c>
      <c r="K123" s="239" t="s">
        <v>684</v>
      </c>
      <c r="L123" s="72"/>
      <c r="M123" s="244" t="s">
        <v>22</v>
      </c>
      <c r="N123" s="245" t="s">
        <v>48</v>
      </c>
      <c r="O123" s="47"/>
      <c r="P123" s="246">
        <f>O123*H123</f>
        <v>0</v>
      </c>
      <c r="Q123" s="246">
        <v>0.0030000000000000001</v>
      </c>
      <c r="R123" s="246">
        <f>Q123*H123</f>
        <v>0.049199999999999994</v>
      </c>
      <c r="S123" s="246">
        <v>0</v>
      </c>
      <c r="T123" s="247">
        <f>S123*H123</f>
        <v>0</v>
      </c>
      <c r="AR123" s="24" t="s">
        <v>577</v>
      </c>
      <c r="AT123" s="24" t="s">
        <v>544</v>
      </c>
      <c r="AU123" s="24" t="s">
        <v>85</v>
      </c>
      <c r="AY123" s="24" t="s">
        <v>541</v>
      </c>
      <c r="BE123" s="248">
        <f>IF(N123="základní",J123,0)</f>
        <v>0</v>
      </c>
      <c r="BF123" s="248">
        <f>IF(N123="snížená",J123,0)</f>
        <v>0</v>
      </c>
      <c r="BG123" s="248">
        <f>IF(N123="zákl. přenesená",J123,0)</f>
        <v>0</v>
      </c>
      <c r="BH123" s="248">
        <f>IF(N123="sníž. přenesená",J123,0)</f>
        <v>0</v>
      </c>
      <c r="BI123" s="248">
        <f>IF(N123="nulová",J123,0)</f>
        <v>0</v>
      </c>
      <c r="BJ123" s="24" t="s">
        <v>24</v>
      </c>
      <c r="BK123" s="248">
        <f>ROUND(I123*H123,2)</f>
        <v>0</v>
      </c>
      <c r="BL123" s="24" t="s">
        <v>577</v>
      </c>
      <c r="BM123" s="24" t="s">
        <v>723</v>
      </c>
    </row>
    <row r="124" s="1" customFormat="1" ht="25.5" customHeight="1">
      <c r="B124" s="46"/>
      <c r="C124" s="264" t="s">
        <v>590</v>
      </c>
      <c r="D124" s="264" t="s">
        <v>622</v>
      </c>
      <c r="E124" s="265" t="s">
        <v>724</v>
      </c>
      <c r="F124" s="266" t="s">
        <v>725</v>
      </c>
      <c r="G124" s="267" t="s">
        <v>547</v>
      </c>
      <c r="H124" s="268">
        <v>18.942</v>
      </c>
      <c r="I124" s="269"/>
      <c r="J124" s="270">
        <f>ROUND(I124*H124,2)</f>
        <v>0</v>
      </c>
      <c r="K124" s="266" t="s">
        <v>684</v>
      </c>
      <c r="L124" s="271"/>
      <c r="M124" s="272" t="s">
        <v>22</v>
      </c>
      <c r="N124" s="273" t="s">
        <v>48</v>
      </c>
      <c r="O124" s="47"/>
      <c r="P124" s="246">
        <f>O124*H124</f>
        <v>0</v>
      </c>
      <c r="Q124" s="246">
        <v>0.019199999999999998</v>
      </c>
      <c r="R124" s="246">
        <f>Q124*H124</f>
        <v>0.36368639999999997</v>
      </c>
      <c r="S124" s="246">
        <v>0</v>
      </c>
      <c r="T124" s="247">
        <f>S124*H124</f>
        <v>0</v>
      </c>
      <c r="AR124" s="24" t="s">
        <v>726</v>
      </c>
      <c r="AT124" s="24" t="s">
        <v>622</v>
      </c>
      <c r="AU124" s="24" t="s">
        <v>85</v>
      </c>
      <c r="AY124" s="24" t="s">
        <v>541</v>
      </c>
      <c r="BE124" s="248">
        <f>IF(N124="základní",J124,0)</f>
        <v>0</v>
      </c>
      <c r="BF124" s="248">
        <f>IF(N124="snížená",J124,0)</f>
        <v>0</v>
      </c>
      <c r="BG124" s="248">
        <f>IF(N124="zákl. přenesená",J124,0)</f>
        <v>0</v>
      </c>
      <c r="BH124" s="248">
        <f>IF(N124="sníž. přenesená",J124,0)</f>
        <v>0</v>
      </c>
      <c r="BI124" s="248">
        <f>IF(N124="nulová",J124,0)</f>
        <v>0</v>
      </c>
      <c r="BJ124" s="24" t="s">
        <v>24</v>
      </c>
      <c r="BK124" s="248">
        <f>ROUND(I124*H124,2)</f>
        <v>0</v>
      </c>
      <c r="BL124" s="24" t="s">
        <v>577</v>
      </c>
      <c r="BM124" s="24" t="s">
        <v>727</v>
      </c>
    </row>
    <row r="125" s="12" customFormat="1">
      <c r="B125" s="249"/>
      <c r="C125" s="250"/>
      <c r="D125" s="251" t="s">
        <v>549</v>
      </c>
      <c r="E125" s="252" t="s">
        <v>22</v>
      </c>
      <c r="F125" s="253" t="s">
        <v>728</v>
      </c>
      <c r="G125" s="250"/>
      <c r="H125" s="254">
        <v>17.219999999999999</v>
      </c>
      <c r="I125" s="255"/>
      <c r="J125" s="250"/>
      <c r="K125" s="250"/>
      <c r="L125" s="256"/>
      <c r="M125" s="257"/>
      <c r="N125" s="258"/>
      <c r="O125" s="258"/>
      <c r="P125" s="258"/>
      <c r="Q125" s="258"/>
      <c r="R125" s="258"/>
      <c r="S125" s="258"/>
      <c r="T125" s="259"/>
      <c r="AT125" s="260" t="s">
        <v>549</v>
      </c>
      <c r="AU125" s="260" t="s">
        <v>85</v>
      </c>
      <c r="AV125" s="12" t="s">
        <v>85</v>
      </c>
      <c r="AW125" s="12" t="s">
        <v>41</v>
      </c>
      <c r="AX125" s="12" t="s">
        <v>24</v>
      </c>
      <c r="AY125" s="260" t="s">
        <v>541</v>
      </c>
    </row>
    <row r="126" s="12" customFormat="1">
      <c r="B126" s="249"/>
      <c r="C126" s="250"/>
      <c r="D126" s="251" t="s">
        <v>549</v>
      </c>
      <c r="E126" s="250"/>
      <c r="F126" s="253" t="s">
        <v>729</v>
      </c>
      <c r="G126" s="250"/>
      <c r="H126" s="254">
        <v>18.942</v>
      </c>
      <c r="I126" s="255"/>
      <c r="J126" s="250"/>
      <c r="K126" s="250"/>
      <c r="L126" s="256"/>
      <c r="M126" s="257"/>
      <c r="N126" s="258"/>
      <c r="O126" s="258"/>
      <c r="P126" s="258"/>
      <c r="Q126" s="258"/>
      <c r="R126" s="258"/>
      <c r="S126" s="258"/>
      <c r="T126" s="259"/>
      <c r="AT126" s="260" t="s">
        <v>549</v>
      </c>
      <c r="AU126" s="260" t="s">
        <v>85</v>
      </c>
      <c r="AV126" s="12" t="s">
        <v>85</v>
      </c>
      <c r="AW126" s="12" t="s">
        <v>6</v>
      </c>
      <c r="AX126" s="12" t="s">
        <v>24</v>
      </c>
      <c r="AY126" s="260" t="s">
        <v>541</v>
      </c>
    </row>
    <row r="127" s="1" customFormat="1" ht="16.5" customHeight="1">
      <c r="B127" s="46"/>
      <c r="C127" s="237" t="s">
        <v>570</v>
      </c>
      <c r="D127" s="237" t="s">
        <v>544</v>
      </c>
      <c r="E127" s="238" t="s">
        <v>730</v>
      </c>
      <c r="F127" s="239" t="s">
        <v>731</v>
      </c>
      <c r="G127" s="240" t="s">
        <v>547</v>
      </c>
      <c r="H127" s="241">
        <v>16.399999999999999</v>
      </c>
      <c r="I127" s="242"/>
      <c r="J127" s="243">
        <f>ROUND(I127*H127,2)</f>
        <v>0</v>
      </c>
      <c r="K127" s="239" t="s">
        <v>684</v>
      </c>
      <c r="L127" s="72"/>
      <c r="M127" s="244" t="s">
        <v>22</v>
      </c>
      <c r="N127" s="245" t="s">
        <v>48</v>
      </c>
      <c r="O127" s="47"/>
      <c r="P127" s="246">
        <f>O127*H127</f>
        <v>0</v>
      </c>
      <c r="Q127" s="246">
        <v>0</v>
      </c>
      <c r="R127" s="246">
        <f>Q127*H127</f>
        <v>0</v>
      </c>
      <c r="S127" s="246">
        <v>0.027199999999999998</v>
      </c>
      <c r="T127" s="247">
        <f>S127*H127</f>
        <v>0.44607999999999992</v>
      </c>
      <c r="AR127" s="24" t="s">
        <v>577</v>
      </c>
      <c r="AT127" s="24" t="s">
        <v>544</v>
      </c>
      <c r="AU127" s="24" t="s">
        <v>85</v>
      </c>
      <c r="AY127" s="24" t="s">
        <v>541</v>
      </c>
      <c r="BE127" s="248">
        <f>IF(N127="základní",J127,0)</f>
        <v>0</v>
      </c>
      <c r="BF127" s="248">
        <f>IF(N127="snížená",J127,0)</f>
        <v>0</v>
      </c>
      <c r="BG127" s="248">
        <f>IF(N127="zákl. přenesená",J127,0)</f>
        <v>0</v>
      </c>
      <c r="BH127" s="248">
        <f>IF(N127="sníž. přenesená",J127,0)</f>
        <v>0</v>
      </c>
      <c r="BI127" s="248">
        <f>IF(N127="nulová",J127,0)</f>
        <v>0</v>
      </c>
      <c r="BJ127" s="24" t="s">
        <v>24</v>
      </c>
      <c r="BK127" s="248">
        <f>ROUND(I127*H127,2)</f>
        <v>0</v>
      </c>
      <c r="BL127" s="24" t="s">
        <v>577</v>
      </c>
      <c r="BM127" s="24" t="s">
        <v>732</v>
      </c>
    </row>
    <row r="128" s="1" customFormat="1" ht="16.5" customHeight="1">
      <c r="B128" s="46"/>
      <c r="C128" s="237" t="s">
        <v>653</v>
      </c>
      <c r="D128" s="237" t="s">
        <v>544</v>
      </c>
      <c r="E128" s="238" t="s">
        <v>733</v>
      </c>
      <c r="F128" s="239" t="s">
        <v>734</v>
      </c>
      <c r="G128" s="240" t="s">
        <v>547</v>
      </c>
      <c r="H128" s="241">
        <v>16.399999999999999</v>
      </c>
      <c r="I128" s="242"/>
      <c r="J128" s="243">
        <f>ROUND(I128*H128,2)</f>
        <v>0</v>
      </c>
      <c r="K128" s="239" t="s">
        <v>684</v>
      </c>
      <c r="L128" s="72"/>
      <c r="M128" s="244" t="s">
        <v>22</v>
      </c>
      <c r="N128" s="245" t="s">
        <v>48</v>
      </c>
      <c r="O128" s="47"/>
      <c r="P128" s="246">
        <f>O128*H128</f>
        <v>0</v>
      </c>
      <c r="Q128" s="246">
        <v>0.00029999999999999997</v>
      </c>
      <c r="R128" s="246">
        <f>Q128*H128</f>
        <v>0.004919999999999999</v>
      </c>
      <c r="S128" s="246">
        <v>0</v>
      </c>
      <c r="T128" s="247">
        <f>S128*H128</f>
        <v>0</v>
      </c>
      <c r="AR128" s="24" t="s">
        <v>577</v>
      </c>
      <c r="AT128" s="24" t="s">
        <v>544</v>
      </c>
      <c r="AU128" s="24" t="s">
        <v>85</v>
      </c>
      <c r="AY128" s="24" t="s">
        <v>541</v>
      </c>
      <c r="BE128" s="248">
        <f>IF(N128="základní",J128,0)</f>
        <v>0</v>
      </c>
      <c r="BF128" s="248">
        <f>IF(N128="snížená",J128,0)</f>
        <v>0</v>
      </c>
      <c r="BG128" s="248">
        <f>IF(N128="zákl. přenesená",J128,0)</f>
        <v>0</v>
      </c>
      <c r="BH128" s="248">
        <f>IF(N128="sníž. přenesená",J128,0)</f>
        <v>0</v>
      </c>
      <c r="BI128" s="248">
        <f>IF(N128="nulová",J128,0)</f>
        <v>0</v>
      </c>
      <c r="BJ128" s="24" t="s">
        <v>24</v>
      </c>
      <c r="BK128" s="248">
        <f>ROUND(I128*H128,2)</f>
        <v>0</v>
      </c>
      <c r="BL128" s="24" t="s">
        <v>577</v>
      </c>
      <c r="BM128" s="24" t="s">
        <v>735</v>
      </c>
    </row>
    <row r="129" s="1" customFormat="1">
      <c r="B129" s="46"/>
      <c r="C129" s="74"/>
      <c r="D129" s="251" t="s">
        <v>703</v>
      </c>
      <c r="E129" s="74"/>
      <c r="F129" s="274" t="s">
        <v>736</v>
      </c>
      <c r="G129" s="74"/>
      <c r="H129" s="74"/>
      <c r="I129" s="204"/>
      <c r="J129" s="74"/>
      <c r="K129" s="74"/>
      <c r="L129" s="72"/>
      <c r="M129" s="275"/>
      <c r="N129" s="47"/>
      <c r="O129" s="47"/>
      <c r="P129" s="47"/>
      <c r="Q129" s="47"/>
      <c r="R129" s="47"/>
      <c r="S129" s="47"/>
      <c r="T129" s="95"/>
      <c r="AT129" s="24" t="s">
        <v>703</v>
      </c>
      <c r="AU129" s="24" t="s">
        <v>85</v>
      </c>
    </row>
    <row r="130" s="11" customFormat="1" ht="29.88" customHeight="1">
      <c r="B130" s="221"/>
      <c r="C130" s="222"/>
      <c r="D130" s="223" t="s">
        <v>76</v>
      </c>
      <c r="E130" s="235" t="s">
        <v>737</v>
      </c>
      <c r="F130" s="235" t="s">
        <v>738</v>
      </c>
      <c r="G130" s="222"/>
      <c r="H130" s="222"/>
      <c r="I130" s="225"/>
      <c r="J130" s="236">
        <f>BK130</f>
        <v>0</v>
      </c>
      <c r="K130" s="222"/>
      <c r="L130" s="227"/>
      <c r="M130" s="228"/>
      <c r="N130" s="229"/>
      <c r="O130" s="229"/>
      <c r="P130" s="230">
        <f>SUM(P131:P137)</f>
        <v>0</v>
      </c>
      <c r="Q130" s="229"/>
      <c r="R130" s="230">
        <f>SUM(R131:R137)</f>
        <v>0.34447125729599998</v>
      </c>
      <c r="S130" s="229"/>
      <c r="T130" s="231">
        <f>SUM(T131:T137)</f>
        <v>0</v>
      </c>
      <c r="AR130" s="232" t="s">
        <v>85</v>
      </c>
      <c r="AT130" s="233" t="s">
        <v>76</v>
      </c>
      <c r="AU130" s="233" t="s">
        <v>24</v>
      </c>
      <c r="AY130" s="232" t="s">
        <v>541</v>
      </c>
      <c r="BK130" s="234">
        <f>SUM(BK131:BK137)</f>
        <v>0</v>
      </c>
    </row>
    <row r="131" s="1" customFormat="1" ht="25.5" customHeight="1">
      <c r="B131" s="46"/>
      <c r="C131" s="237" t="s">
        <v>574</v>
      </c>
      <c r="D131" s="237" t="s">
        <v>544</v>
      </c>
      <c r="E131" s="238" t="s">
        <v>739</v>
      </c>
      <c r="F131" s="239" t="s">
        <v>740</v>
      </c>
      <c r="G131" s="240" t="s">
        <v>547</v>
      </c>
      <c r="H131" s="241">
        <v>198.50999999999999</v>
      </c>
      <c r="I131" s="242"/>
      <c r="J131" s="243">
        <f>ROUND(I131*H131,2)</f>
        <v>0</v>
      </c>
      <c r="K131" s="239" t="s">
        <v>684</v>
      </c>
      <c r="L131" s="72"/>
      <c r="M131" s="244" t="s">
        <v>22</v>
      </c>
      <c r="N131" s="245" t="s">
        <v>48</v>
      </c>
      <c r="O131" s="47"/>
      <c r="P131" s="246">
        <f>O131*H131</f>
        <v>0</v>
      </c>
      <c r="Q131" s="246">
        <v>0</v>
      </c>
      <c r="R131" s="246">
        <f>Q131*H131</f>
        <v>0</v>
      </c>
      <c r="S131" s="246">
        <v>0</v>
      </c>
      <c r="T131" s="247">
        <f>S131*H131</f>
        <v>0</v>
      </c>
      <c r="AR131" s="24" t="s">
        <v>577</v>
      </c>
      <c r="AT131" s="24" t="s">
        <v>544</v>
      </c>
      <c r="AU131" s="24" t="s">
        <v>85</v>
      </c>
      <c r="AY131" s="24" t="s">
        <v>541</v>
      </c>
      <c r="BE131" s="248">
        <f>IF(N131="základní",J131,0)</f>
        <v>0</v>
      </c>
      <c r="BF131" s="248">
        <f>IF(N131="snížená",J131,0)</f>
        <v>0</v>
      </c>
      <c r="BG131" s="248">
        <f>IF(N131="zákl. přenesená",J131,0)</f>
        <v>0</v>
      </c>
      <c r="BH131" s="248">
        <f>IF(N131="sníž. přenesená",J131,0)</f>
        <v>0</v>
      </c>
      <c r="BI131" s="248">
        <f>IF(N131="nulová",J131,0)</f>
        <v>0</v>
      </c>
      <c r="BJ131" s="24" t="s">
        <v>24</v>
      </c>
      <c r="BK131" s="248">
        <f>ROUND(I131*H131,2)</f>
        <v>0</v>
      </c>
      <c r="BL131" s="24" t="s">
        <v>577</v>
      </c>
      <c r="BM131" s="24" t="s">
        <v>741</v>
      </c>
    </row>
    <row r="132" s="1" customFormat="1">
      <c r="B132" s="46"/>
      <c r="C132" s="74"/>
      <c r="D132" s="251" t="s">
        <v>703</v>
      </c>
      <c r="E132" s="74"/>
      <c r="F132" s="274" t="s">
        <v>742</v>
      </c>
      <c r="G132" s="74"/>
      <c r="H132" s="74"/>
      <c r="I132" s="204"/>
      <c r="J132" s="74"/>
      <c r="K132" s="74"/>
      <c r="L132" s="72"/>
      <c r="M132" s="275"/>
      <c r="N132" s="47"/>
      <c r="O132" s="47"/>
      <c r="P132" s="47"/>
      <c r="Q132" s="47"/>
      <c r="R132" s="47"/>
      <c r="S132" s="47"/>
      <c r="T132" s="95"/>
      <c r="AT132" s="24" t="s">
        <v>703</v>
      </c>
      <c r="AU132" s="24" t="s">
        <v>85</v>
      </c>
    </row>
    <row r="133" s="1" customFormat="1" ht="16.5" customHeight="1">
      <c r="B133" s="46"/>
      <c r="C133" s="264" t="s">
        <v>10</v>
      </c>
      <c r="D133" s="264" t="s">
        <v>622</v>
      </c>
      <c r="E133" s="265" t="s">
        <v>743</v>
      </c>
      <c r="F133" s="266" t="s">
        <v>744</v>
      </c>
      <c r="G133" s="267" t="s">
        <v>547</v>
      </c>
      <c r="H133" s="268">
        <v>208.43600000000001</v>
      </c>
      <c r="I133" s="269"/>
      <c r="J133" s="270">
        <f>ROUND(I133*H133,2)</f>
        <v>0</v>
      </c>
      <c r="K133" s="266" t="s">
        <v>684</v>
      </c>
      <c r="L133" s="271"/>
      <c r="M133" s="272" t="s">
        <v>22</v>
      </c>
      <c r="N133" s="273" t="s">
        <v>48</v>
      </c>
      <c r="O133" s="47"/>
      <c r="P133" s="246">
        <f>O133*H133</f>
        <v>0</v>
      </c>
      <c r="Q133" s="246">
        <v>0</v>
      </c>
      <c r="R133" s="246">
        <f>Q133*H133</f>
        <v>0</v>
      </c>
      <c r="S133" s="246">
        <v>0</v>
      </c>
      <c r="T133" s="247">
        <f>S133*H133</f>
        <v>0</v>
      </c>
      <c r="AR133" s="24" t="s">
        <v>726</v>
      </c>
      <c r="AT133" s="24" t="s">
        <v>622</v>
      </c>
      <c r="AU133" s="24" t="s">
        <v>85</v>
      </c>
      <c r="AY133" s="24" t="s">
        <v>541</v>
      </c>
      <c r="BE133" s="248">
        <f>IF(N133="základní",J133,0)</f>
        <v>0</v>
      </c>
      <c r="BF133" s="248">
        <f>IF(N133="snížená",J133,0)</f>
        <v>0</v>
      </c>
      <c r="BG133" s="248">
        <f>IF(N133="zákl. přenesená",J133,0)</f>
        <v>0</v>
      </c>
      <c r="BH133" s="248">
        <f>IF(N133="sníž. přenesená",J133,0)</f>
        <v>0</v>
      </c>
      <c r="BI133" s="248">
        <f>IF(N133="nulová",J133,0)</f>
        <v>0</v>
      </c>
      <c r="BJ133" s="24" t="s">
        <v>24</v>
      </c>
      <c r="BK133" s="248">
        <f>ROUND(I133*H133,2)</f>
        <v>0</v>
      </c>
      <c r="BL133" s="24" t="s">
        <v>577</v>
      </c>
      <c r="BM133" s="24" t="s">
        <v>745</v>
      </c>
    </row>
    <row r="134" s="12" customFormat="1">
      <c r="B134" s="249"/>
      <c r="C134" s="250"/>
      <c r="D134" s="251" t="s">
        <v>549</v>
      </c>
      <c r="E134" s="250"/>
      <c r="F134" s="253" t="s">
        <v>746</v>
      </c>
      <c r="G134" s="250"/>
      <c r="H134" s="254">
        <v>208.43600000000001</v>
      </c>
      <c r="I134" s="255"/>
      <c r="J134" s="250"/>
      <c r="K134" s="250"/>
      <c r="L134" s="256"/>
      <c r="M134" s="257"/>
      <c r="N134" s="258"/>
      <c r="O134" s="258"/>
      <c r="P134" s="258"/>
      <c r="Q134" s="258"/>
      <c r="R134" s="258"/>
      <c r="S134" s="258"/>
      <c r="T134" s="259"/>
      <c r="AT134" s="260" t="s">
        <v>549</v>
      </c>
      <c r="AU134" s="260" t="s">
        <v>85</v>
      </c>
      <c r="AV134" s="12" t="s">
        <v>85</v>
      </c>
      <c r="AW134" s="12" t="s">
        <v>6</v>
      </c>
      <c r="AX134" s="12" t="s">
        <v>24</v>
      </c>
      <c r="AY134" s="260" t="s">
        <v>541</v>
      </c>
    </row>
    <row r="135" s="1" customFormat="1" ht="16.5" customHeight="1">
      <c r="B135" s="46"/>
      <c r="C135" s="237" t="s">
        <v>577</v>
      </c>
      <c r="D135" s="237" t="s">
        <v>544</v>
      </c>
      <c r="E135" s="238" t="s">
        <v>747</v>
      </c>
      <c r="F135" s="239" t="s">
        <v>748</v>
      </c>
      <c r="G135" s="240" t="s">
        <v>547</v>
      </c>
      <c r="H135" s="241">
        <v>26.207000000000001</v>
      </c>
      <c r="I135" s="242"/>
      <c r="J135" s="243">
        <f>ROUND(I135*H135,2)</f>
        <v>0</v>
      </c>
      <c r="K135" s="239" t="s">
        <v>684</v>
      </c>
      <c r="L135" s="72"/>
      <c r="M135" s="244" t="s">
        <v>22</v>
      </c>
      <c r="N135" s="245" t="s">
        <v>48</v>
      </c>
      <c r="O135" s="47"/>
      <c r="P135" s="246">
        <f>O135*H135</f>
        <v>0</v>
      </c>
      <c r="Q135" s="246">
        <v>6.0528000000000001E-05</v>
      </c>
      <c r="R135" s="246">
        <f>Q135*H135</f>
        <v>0.0015862572960000001</v>
      </c>
      <c r="S135" s="246">
        <v>0</v>
      </c>
      <c r="T135" s="247">
        <f>S135*H135</f>
        <v>0</v>
      </c>
      <c r="AR135" s="24" t="s">
        <v>577</v>
      </c>
      <c r="AT135" s="24" t="s">
        <v>544</v>
      </c>
      <c r="AU135" s="24" t="s">
        <v>85</v>
      </c>
      <c r="AY135" s="24" t="s">
        <v>541</v>
      </c>
      <c r="BE135" s="248">
        <f>IF(N135="základní",J135,0)</f>
        <v>0</v>
      </c>
      <c r="BF135" s="248">
        <f>IF(N135="snížená",J135,0)</f>
        <v>0</v>
      </c>
      <c r="BG135" s="248">
        <f>IF(N135="zákl. přenesená",J135,0)</f>
        <v>0</v>
      </c>
      <c r="BH135" s="248">
        <f>IF(N135="sníž. přenesená",J135,0)</f>
        <v>0</v>
      </c>
      <c r="BI135" s="248">
        <f>IF(N135="nulová",J135,0)</f>
        <v>0</v>
      </c>
      <c r="BJ135" s="24" t="s">
        <v>24</v>
      </c>
      <c r="BK135" s="248">
        <f>ROUND(I135*H135,2)</f>
        <v>0</v>
      </c>
      <c r="BL135" s="24" t="s">
        <v>577</v>
      </c>
      <c r="BM135" s="24" t="s">
        <v>749</v>
      </c>
    </row>
    <row r="136" s="1" customFormat="1" ht="38.25" customHeight="1">
      <c r="B136" s="46"/>
      <c r="C136" s="237" t="s">
        <v>750</v>
      </c>
      <c r="D136" s="237" t="s">
        <v>544</v>
      </c>
      <c r="E136" s="238" t="s">
        <v>751</v>
      </c>
      <c r="F136" s="239" t="s">
        <v>752</v>
      </c>
      <c r="G136" s="240" t="s">
        <v>547</v>
      </c>
      <c r="H136" s="241">
        <v>10</v>
      </c>
      <c r="I136" s="242"/>
      <c r="J136" s="243">
        <f>ROUND(I136*H136,2)</f>
        <v>0</v>
      </c>
      <c r="K136" s="239" t="s">
        <v>684</v>
      </c>
      <c r="L136" s="72"/>
      <c r="M136" s="244" t="s">
        <v>22</v>
      </c>
      <c r="N136" s="245" t="s">
        <v>48</v>
      </c>
      <c r="O136" s="47"/>
      <c r="P136" s="246">
        <f>O136*H136</f>
        <v>0</v>
      </c>
      <c r="Q136" s="246">
        <v>0.023435999999999998</v>
      </c>
      <c r="R136" s="246">
        <f>Q136*H136</f>
        <v>0.23435999999999999</v>
      </c>
      <c r="S136" s="246">
        <v>0</v>
      </c>
      <c r="T136" s="247">
        <f>S136*H136</f>
        <v>0</v>
      </c>
      <c r="AR136" s="24" t="s">
        <v>577</v>
      </c>
      <c r="AT136" s="24" t="s">
        <v>544</v>
      </c>
      <c r="AU136" s="24" t="s">
        <v>85</v>
      </c>
      <c r="AY136" s="24" t="s">
        <v>541</v>
      </c>
      <c r="BE136" s="248">
        <f>IF(N136="základní",J136,0)</f>
        <v>0</v>
      </c>
      <c r="BF136" s="248">
        <f>IF(N136="snížená",J136,0)</f>
        <v>0</v>
      </c>
      <c r="BG136" s="248">
        <f>IF(N136="zákl. přenesená",J136,0)</f>
        <v>0</v>
      </c>
      <c r="BH136" s="248">
        <f>IF(N136="sníž. přenesená",J136,0)</f>
        <v>0</v>
      </c>
      <c r="BI136" s="248">
        <f>IF(N136="nulová",J136,0)</f>
        <v>0</v>
      </c>
      <c r="BJ136" s="24" t="s">
        <v>24</v>
      </c>
      <c r="BK136" s="248">
        <f>ROUND(I136*H136,2)</f>
        <v>0</v>
      </c>
      <c r="BL136" s="24" t="s">
        <v>577</v>
      </c>
      <c r="BM136" s="24" t="s">
        <v>753</v>
      </c>
    </row>
    <row r="137" s="1" customFormat="1" ht="25.5" customHeight="1">
      <c r="B137" s="46"/>
      <c r="C137" s="237" t="s">
        <v>9</v>
      </c>
      <c r="D137" s="237" t="s">
        <v>544</v>
      </c>
      <c r="E137" s="238" t="s">
        <v>754</v>
      </c>
      <c r="F137" s="239" t="s">
        <v>755</v>
      </c>
      <c r="G137" s="240" t="s">
        <v>547</v>
      </c>
      <c r="H137" s="241">
        <v>723.5</v>
      </c>
      <c r="I137" s="242"/>
      <c r="J137" s="243">
        <f>ROUND(I137*H137,2)</f>
        <v>0</v>
      </c>
      <c r="K137" s="239" t="s">
        <v>684</v>
      </c>
      <c r="L137" s="72"/>
      <c r="M137" s="244" t="s">
        <v>22</v>
      </c>
      <c r="N137" s="245" t="s">
        <v>48</v>
      </c>
      <c r="O137" s="47"/>
      <c r="P137" s="246">
        <f>O137*H137</f>
        <v>0</v>
      </c>
      <c r="Q137" s="246">
        <v>0.00014999999999999999</v>
      </c>
      <c r="R137" s="246">
        <f>Q137*H137</f>
        <v>0.108525</v>
      </c>
      <c r="S137" s="246">
        <v>0</v>
      </c>
      <c r="T137" s="247">
        <f>S137*H137</f>
        <v>0</v>
      </c>
      <c r="AR137" s="24" t="s">
        <v>577</v>
      </c>
      <c r="AT137" s="24" t="s">
        <v>544</v>
      </c>
      <c r="AU137" s="24" t="s">
        <v>85</v>
      </c>
      <c r="AY137" s="24" t="s">
        <v>541</v>
      </c>
      <c r="BE137" s="248">
        <f>IF(N137="základní",J137,0)</f>
        <v>0</v>
      </c>
      <c r="BF137" s="248">
        <f>IF(N137="snížená",J137,0)</f>
        <v>0</v>
      </c>
      <c r="BG137" s="248">
        <f>IF(N137="zákl. přenesená",J137,0)</f>
        <v>0</v>
      </c>
      <c r="BH137" s="248">
        <f>IF(N137="sníž. přenesená",J137,0)</f>
        <v>0</v>
      </c>
      <c r="BI137" s="248">
        <f>IF(N137="nulová",J137,0)</f>
        <v>0</v>
      </c>
      <c r="BJ137" s="24" t="s">
        <v>24</v>
      </c>
      <c r="BK137" s="248">
        <f>ROUND(I137*H137,2)</f>
        <v>0</v>
      </c>
      <c r="BL137" s="24" t="s">
        <v>577</v>
      </c>
      <c r="BM137" s="24" t="s">
        <v>756</v>
      </c>
    </row>
    <row r="138" s="11" customFormat="1" ht="29.88" customHeight="1">
      <c r="B138" s="221"/>
      <c r="C138" s="222"/>
      <c r="D138" s="223" t="s">
        <v>76</v>
      </c>
      <c r="E138" s="235" t="s">
        <v>757</v>
      </c>
      <c r="F138" s="235" t="s">
        <v>758</v>
      </c>
      <c r="G138" s="222"/>
      <c r="H138" s="222"/>
      <c r="I138" s="225"/>
      <c r="J138" s="236">
        <f>BK138</f>
        <v>0</v>
      </c>
      <c r="K138" s="222"/>
      <c r="L138" s="227"/>
      <c r="M138" s="228"/>
      <c r="N138" s="229"/>
      <c r="O138" s="229"/>
      <c r="P138" s="230">
        <f>SUM(P139:P140)</f>
        <v>0</v>
      </c>
      <c r="Q138" s="229"/>
      <c r="R138" s="230">
        <f>SUM(R139:R140)</f>
        <v>0.0085915625000000002</v>
      </c>
      <c r="S138" s="229"/>
      <c r="T138" s="231">
        <f>SUM(T139:T140)</f>
        <v>0</v>
      </c>
      <c r="AR138" s="232" t="s">
        <v>85</v>
      </c>
      <c r="AT138" s="233" t="s">
        <v>76</v>
      </c>
      <c r="AU138" s="233" t="s">
        <v>24</v>
      </c>
      <c r="AY138" s="232" t="s">
        <v>541</v>
      </c>
      <c r="BK138" s="234">
        <f>SUM(BK139:BK140)</f>
        <v>0</v>
      </c>
    </row>
    <row r="139" s="1" customFormat="1" ht="16.5" customHeight="1">
      <c r="B139" s="46"/>
      <c r="C139" s="237" t="s">
        <v>759</v>
      </c>
      <c r="D139" s="237" t="s">
        <v>544</v>
      </c>
      <c r="E139" s="238" t="s">
        <v>760</v>
      </c>
      <c r="F139" s="239" t="s">
        <v>761</v>
      </c>
      <c r="G139" s="240" t="s">
        <v>547</v>
      </c>
      <c r="H139" s="241">
        <v>723.5</v>
      </c>
      <c r="I139" s="242"/>
      <c r="J139" s="243">
        <f>ROUND(I139*H139,2)</f>
        <v>0</v>
      </c>
      <c r="K139" s="239" t="s">
        <v>684</v>
      </c>
      <c r="L139" s="72"/>
      <c r="M139" s="244" t="s">
        <v>22</v>
      </c>
      <c r="N139" s="245" t="s">
        <v>48</v>
      </c>
      <c r="O139" s="47"/>
      <c r="P139" s="246">
        <f>O139*H139</f>
        <v>0</v>
      </c>
      <c r="Q139" s="246">
        <v>0</v>
      </c>
      <c r="R139" s="246">
        <f>Q139*H139</f>
        <v>0</v>
      </c>
      <c r="S139" s="246">
        <v>0</v>
      </c>
      <c r="T139" s="247">
        <f>S139*H139</f>
        <v>0</v>
      </c>
      <c r="AR139" s="24" t="s">
        <v>577</v>
      </c>
      <c r="AT139" s="24" t="s">
        <v>544</v>
      </c>
      <c r="AU139" s="24" t="s">
        <v>85</v>
      </c>
      <c r="AY139" s="24" t="s">
        <v>541</v>
      </c>
      <c r="BE139" s="248">
        <f>IF(N139="základní",J139,0)</f>
        <v>0</v>
      </c>
      <c r="BF139" s="248">
        <f>IF(N139="snížená",J139,0)</f>
        <v>0</v>
      </c>
      <c r="BG139" s="248">
        <f>IF(N139="zákl. přenesená",J139,0)</f>
        <v>0</v>
      </c>
      <c r="BH139" s="248">
        <f>IF(N139="sníž. přenesená",J139,0)</f>
        <v>0</v>
      </c>
      <c r="BI139" s="248">
        <f>IF(N139="nulová",J139,0)</f>
        <v>0</v>
      </c>
      <c r="BJ139" s="24" t="s">
        <v>24</v>
      </c>
      <c r="BK139" s="248">
        <f>ROUND(I139*H139,2)</f>
        <v>0</v>
      </c>
      <c r="BL139" s="24" t="s">
        <v>577</v>
      </c>
      <c r="BM139" s="24" t="s">
        <v>762</v>
      </c>
    </row>
    <row r="140" s="1" customFormat="1" ht="25.5" customHeight="1">
      <c r="B140" s="46"/>
      <c r="C140" s="237" t="s">
        <v>585</v>
      </c>
      <c r="D140" s="237" t="s">
        <v>544</v>
      </c>
      <c r="E140" s="238" t="s">
        <v>763</v>
      </c>
      <c r="F140" s="239" t="s">
        <v>764</v>
      </c>
      <c r="G140" s="240" t="s">
        <v>547</v>
      </c>
      <c r="H140" s="241">
        <v>723.5</v>
      </c>
      <c r="I140" s="242"/>
      <c r="J140" s="243">
        <f>ROUND(I140*H140,2)</f>
        <v>0</v>
      </c>
      <c r="K140" s="239" t="s">
        <v>684</v>
      </c>
      <c r="L140" s="72"/>
      <c r="M140" s="244" t="s">
        <v>22</v>
      </c>
      <c r="N140" s="281" t="s">
        <v>48</v>
      </c>
      <c r="O140" s="277"/>
      <c r="P140" s="278">
        <f>O140*H140</f>
        <v>0</v>
      </c>
      <c r="Q140" s="278">
        <v>1.1875000000000001E-05</v>
      </c>
      <c r="R140" s="278">
        <f>Q140*H140</f>
        <v>0.0085915625000000002</v>
      </c>
      <c r="S140" s="278">
        <v>0</v>
      </c>
      <c r="T140" s="279">
        <f>S140*H140</f>
        <v>0</v>
      </c>
      <c r="AR140" s="24" t="s">
        <v>577</v>
      </c>
      <c r="AT140" s="24" t="s">
        <v>544</v>
      </c>
      <c r="AU140" s="24" t="s">
        <v>85</v>
      </c>
      <c r="AY140" s="24" t="s">
        <v>541</v>
      </c>
      <c r="BE140" s="248">
        <f>IF(N140="základní",J140,0)</f>
        <v>0</v>
      </c>
      <c r="BF140" s="248">
        <f>IF(N140="snížená",J140,0)</f>
        <v>0</v>
      </c>
      <c r="BG140" s="248">
        <f>IF(N140="zákl. přenesená",J140,0)</f>
        <v>0</v>
      </c>
      <c r="BH140" s="248">
        <f>IF(N140="sníž. přenesená",J140,0)</f>
        <v>0</v>
      </c>
      <c r="BI140" s="248">
        <f>IF(N140="nulová",J140,0)</f>
        <v>0</v>
      </c>
      <c r="BJ140" s="24" t="s">
        <v>24</v>
      </c>
      <c r="BK140" s="248">
        <f>ROUND(I140*H140,2)</f>
        <v>0</v>
      </c>
      <c r="BL140" s="24" t="s">
        <v>577</v>
      </c>
      <c r="BM140" s="24" t="s">
        <v>765</v>
      </c>
    </row>
    <row r="141" s="1" customFormat="1" ht="6.96" customHeight="1">
      <c r="B141" s="67"/>
      <c r="C141" s="68"/>
      <c r="D141" s="68"/>
      <c r="E141" s="68"/>
      <c r="F141" s="68"/>
      <c r="G141" s="68"/>
      <c r="H141" s="68"/>
      <c r="I141" s="179"/>
      <c r="J141" s="68"/>
      <c r="K141" s="68"/>
      <c r="L141" s="72"/>
    </row>
  </sheetData>
  <sheetProtection sheet="1" autoFilter="0" formatColumns="0" formatRows="0" objects="1" scenarios="1" spinCount="100000" saltValue="tz8B550RjrJMV2VrZTtaJtY2hBKdU6LXNyqd5fP3K+FdBLQv0WGwusQO/+bAd0zSx9pFW9s8KlVM56r2nSa56Q==" hashValue="+ffopNuaqiteghHxm+laEuvEJDxAwTL0AuiYy6Ze63wgpPWZh3P4M3jGUHGLkpcun5vtHgySfJrCMOCW8b+yBw==" algorithmName="SHA-512" password="CC35"/>
  <autoFilter ref="C96:K140"/>
  <mergeCells count="16">
    <mergeCell ref="E7:H7"/>
    <mergeCell ref="E11:H11"/>
    <mergeCell ref="E9:H9"/>
    <mergeCell ref="E13:H13"/>
    <mergeCell ref="E28:H28"/>
    <mergeCell ref="E49:H49"/>
    <mergeCell ref="E53:H53"/>
    <mergeCell ref="E51:H51"/>
    <mergeCell ref="E55:H55"/>
    <mergeCell ref="J59:J60"/>
    <mergeCell ref="E83:H83"/>
    <mergeCell ref="E87:H87"/>
    <mergeCell ref="E85:H85"/>
    <mergeCell ref="E89:H89"/>
    <mergeCell ref="G1:H1"/>
    <mergeCell ref="L2:V2"/>
  </mergeCells>
  <hyperlinks>
    <hyperlink ref="F1:G1" location="C2" display="1) Krycí list soupisu"/>
    <hyperlink ref="G1:H1" location="C62" display="2) Rekapitulace"/>
    <hyperlink ref="J1" location="C96"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7.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117</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ht="16.5" customHeight="1">
      <c r="B9" s="28"/>
      <c r="C9" s="29"/>
      <c r="D9" s="29"/>
      <c r="E9" s="156" t="s">
        <v>608</v>
      </c>
      <c r="F9" s="29"/>
      <c r="G9" s="29"/>
      <c r="H9" s="29"/>
      <c r="I9" s="155"/>
      <c r="J9" s="29"/>
      <c r="K9" s="31"/>
    </row>
    <row r="10">
      <c r="B10" s="28"/>
      <c r="C10" s="29"/>
      <c r="D10" s="40" t="s">
        <v>508</v>
      </c>
      <c r="E10" s="29"/>
      <c r="F10" s="29"/>
      <c r="G10" s="29"/>
      <c r="H10" s="29"/>
      <c r="I10" s="155"/>
      <c r="J10" s="29"/>
      <c r="K10" s="31"/>
    </row>
    <row r="11" s="1" customFormat="1" ht="16.5" customHeight="1">
      <c r="B11" s="46"/>
      <c r="C11" s="47"/>
      <c r="D11" s="47"/>
      <c r="E11" s="55" t="s">
        <v>676</v>
      </c>
      <c r="F11" s="47"/>
      <c r="G11" s="47"/>
      <c r="H11" s="47"/>
      <c r="I11" s="157"/>
      <c r="J11" s="47"/>
      <c r="K11" s="51"/>
    </row>
    <row r="12" s="1" customFormat="1">
      <c r="B12" s="46"/>
      <c r="C12" s="47"/>
      <c r="D12" s="40" t="s">
        <v>510</v>
      </c>
      <c r="E12" s="47"/>
      <c r="F12" s="47"/>
      <c r="G12" s="47"/>
      <c r="H12" s="47"/>
      <c r="I12" s="157"/>
      <c r="J12" s="47"/>
      <c r="K12" s="51"/>
    </row>
    <row r="13" s="1" customFormat="1" ht="36.96" customHeight="1">
      <c r="B13" s="46"/>
      <c r="C13" s="47"/>
      <c r="D13" s="47"/>
      <c r="E13" s="158" t="s">
        <v>766</v>
      </c>
      <c r="F13" s="47"/>
      <c r="G13" s="47"/>
      <c r="H13" s="47"/>
      <c r="I13" s="157"/>
      <c r="J13" s="47"/>
      <c r="K13" s="51"/>
    </row>
    <row r="14" s="1" customFormat="1">
      <c r="B14" s="46"/>
      <c r="C14" s="47"/>
      <c r="D14" s="47"/>
      <c r="E14" s="47"/>
      <c r="F14" s="47"/>
      <c r="G14" s="47"/>
      <c r="H14" s="47"/>
      <c r="I14" s="157"/>
      <c r="J14" s="47"/>
      <c r="K14" s="51"/>
    </row>
    <row r="15" s="1" customFormat="1" ht="14.4" customHeight="1">
      <c r="B15" s="46"/>
      <c r="C15" s="47"/>
      <c r="D15" s="40" t="s">
        <v>21</v>
      </c>
      <c r="E15" s="47"/>
      <c r="F15" s="35" t="s">
        <v>22</v>
      </c>
      <c r="G15" s="47"/>
      <c r="H15" s="47"/>
      <c r="I15" s="159" t="s">
        <v>23</v>
      </c>
      <c r="J15" s="35" t="s">
        <v>22</v>
      </c>
      <c r="K15" s="51"/>
    </row>
    <row r="16" s="1" customFormat="1" ht="14.4" customHeight="1">
      <c r="B16" s="46"/>
      <c r="C16" s="47"/>
      <c r="D16" s="40" t="s">
        <v>25</v>
      </c>
      <c r="E16" s="47"/>
      <c r="F16" s="35" t="s">
        <v>40</v>
      </c>
      <c r="G16" s="47"/>
      <c r="H16" s="47"/>
      <c r="I16" s="159" t="s">
        <v>27</v>
      </c>
      <c r="J16" s="160" t="str">
        <f>'Rekapitulace stavby'!AN8</f>
        <v>19. 9. 2018</v>
      </c>
      <c r="K16" s="51"/>
    </row>
    <row r="17" s="1" customFormat="1" ht="10.8" customHeight="1">
      <c r="B17" s="46"/>
      <c r="C17" s="47"/>
      <c r="D17" s="47"/>
      <c r="E17" s="47"/>
      <c r="F17" s="47"/>
      <c r="G17" s="47"/>
      <c r="H17" s="47"/>
      <c r="I17" s="157"/>
      <c r="J17" s="47"/>
      <c r="K17" s="51"/>
    </row>
    <row r="18" s="1" customFormat="1" ht="14.4" customHeight="1">
      <c r="B18" s="46"/>
      <c r="C18" s="47"/>
      <c r="D18" s="40" t="s">
        <v>31</v>
      </c>
      <c r="E18" s="47"/>
      <c r="F18" s="47"/>
      <c r="G18" s="47"/>
      <c r="H18" s="47"/>
      <c r="I18" s="159" t="s">
        <v>32</v>
      </c>
      <c r="J18" s="35" t="str">
        <f>IF('Rekapitulace stavby'!AN10="","",'Rekapitulace stavby'!AN10)</f>
        <v>70994234</v>
      </c>
      <c r="K18" s="51"/>
    </row>
    <row r="19" s="1" customFormat="1" ht="18" customHeight="1">
      <c r="B19" s="46"/>
      <c r="C19" s="47"/>
      <c r="D19" s="47"/>
      <c r="E19" s="35" t="str">
        <f>IF('Rekapitulace stavby'!E11="","",'Rekapitulace stavby'!E11)</f>
        <v>SŽDC s.o., OŘ Ústí n.L., ST Ústí n.L.</v>
      </c>
      <c r="F19" s="47"/>
      <c r="G19" s="47"/>
      <c r="H19" s="47"/>
      <c r="I19" s="159" t="s">
        <v>35</v>
      </c>
      <c r="J19" s="35" t="str">
        <f>IF('Rekapitulace stavby'!AN11="","",'Rekapitulace stavby'!AN11)</f>
        <v>CZ70994234</v>
      </c>
      <c r="K19" s="51"/>
    </row>
    <row r="20" s="1" customFormat="1" ht="6.96" customHeight="1">
      <c r="B20" s="46"/>
      <c r="C20" s="47"/>
      <c r="D20" s="47"/>
      <c r="E20" s="47"/>
      <c r="F20" s="47"/>
      <c r="G20" s="47"/>
      <c r="H20" s="47"/>
      <c r="I20" s="157"/>
      <c r="J20" s="47"/>
      <c r="K20" s="51"/>
    </row>
    <row r="21" s="1" customFormat="1" ht="14.4" customHeight="1">
      <c r="B21" s="46"/>
      <c r="C21" s="47"/>
      <c r="D21" s="40" t="s">
        <v>37</v>
      </c>
      <c r="E21" s="47"/>
      <c r="F21" s="47"/>
      <c r="G21" s="47"/>
      <c r="H21" s="47"/>
      <c r="I21" s="159" t="s">
        <v>32</v>
      </c>
      <c r="J21" s="35" t="str">
        <f>IF('Rekapitulace stavby'!AN13="Vyplň údaj","",IF('Rekapitulace stavby'!AN13="","",'Rekapitulace stavby'!AN13))</f>
        <v/>
      </c>
      <c r="K21" s="51"/>
    </row>
    <row r="22" s="1" customFormat="1" ht="18" customHeight="1">
      <c r="B22" s="46"/>
      <c r="C22" s="47"/>
      <c r="D22" s="47"/>
      <c r="E22" s="35" t="str">
        <f>IF('Rekapitulace stavby'!E14="Vyplň údaj","",IF('Rekapitulace stavby'!E14="","",'Rekapitulace stavby'!E14))</f>
        <v/>
      </c>
      <c r="F22" s="47"/>
      <c r="G22" s="47"/>
      <c r="H22" s="47"/>
      <c r="I22" s="159" t="s">
        <v>35</v>
      </c>
      <c r="J22" s="35" t="str">
        <f>IF('Rekapitulace stavby'!AN14="Vyplň údaj","",IF('Rekapitulace stavby'!AN14="","",'Rekapitulace stavby'!AN14))</f>
        <v/>
      </c>
      <c r="K22" s="51"/>
    </row>
    <row r="23" s="1" customFormat="1" ht="6.96" customHeight="1">
      <c r="B23" s="46"/>
      <c r="C23" s="47"/>
      <c r="D23" s="47"/>
      <c r="E23" s="47"/>
      <c r="F23" s="47"/>
      <c r="G23" s="47"/>
      <c r="H23" s="47"/>
      <c r="I23" s="157"/>
      <c r="J23" s="47"/>
      <c r="K23" s="51"/>
    </row>
    <row r="24" s="1" customFormat="1" ht="14.4" customHeight="1">
      <c r="B24" s="46"/>
      <c r="C24" s="47"/>
      <c r="D24" s="40" t="s">
        <v>39</v>
      </c>
      <c r="E24" s="47"/>
      <c r="F24" s="47"/>
      <c r="G24" s="47"/>
      <c r="H24" s="47"/>
      <c r="I24" s="159" t="s">
        <v>32</v>
      </c>
      <c r="J24" s="35" t="str">
        <f>IF('Rekapitulace stavby'!AN16="","",'Rekapitulace stavby'!AN16)</f>
        <v/>
      </c>
      <c r="K24" s="51"/>
    </row>
    <row r="25" s="1" customFormat="1" ht="18" customHeight="1">
      <c r="B25" s="46"/>
      <c r="C25" s="47"/>
      <c r="D25" s="47"/>
      <c r="E25" s="35" t="str">
        <f>IF('Rekapitulace stavby'!E17="","",'Rekapitulace stavby'!E17)</f>
        <v xml:space="preserve"> </v>
      </c>
      <c r="F25" s="47"/>
      <c r="G25" s="47"/>
      <c r="H25" s="47"/>
      <c r="I25" s="159" t="s">
        <v>35</v>
      </c>
      <c r="J25" s="35" t="str">
        <f>IF('Rekapitulace stavby'!AN17="","",'Rekapitulace stavby'!AN17)</f>
        <v/>
      </c>
      <c r="K25" s="51"/>
    </row>
    <row r="26" s="1" customFormat="1" ht="6.96" customHeight="1">
      <c r="B26" s="46"/>
      <c r="C26" s="47"/>
      <c r="D26" s="47"/>
      <c r="E26" s="47"/>
      <c r="F26" s="47"/>
      <c r="G26" s="47"/>
      <c r="H26" s="47"/>
      <c r="I26" s="157"/>
      <c r="J26" s="47"/>
      <c r="K26" s="51"/>
    </row>
    <row r="27" s="1" customFormat="1" ht="14.4" customHeight="1">
      <c r="B27" s="46"/>
      <c r="C27" s="47"/>
      <c r="D27" s="40" t="s">
        <v>42</v>
      </c>
      <c r="E27" s="47"/>
      <c r="F27" s="47"/>
      <c r="G27" s="47"/>
      <c r="H27" s="47"/>
      <c r="I27" s="157"/>
      <c r="J27" s="47"/>
      <c r="K27" s="51"/>
    </row>
    <row r="28" s="7" customFormat="1" ht="16.5" customHeight="1">
      <c r="B28" s="161"/>
      <c r="C28" s="162"/>
      <c r="D28" s="162"/>
      <c r="E28" s="44" t="s">
        <v>22</v>
      </c>
      <c r="F28" s="44"/>
      <c r="G28" s="44"/>
      <c r="H28" s="44"/>
      <c r="I28" s="163"/>
      <c r="J28" s="162"/>
      <c r="K28" s="164"/>
    </row>
    <row r="29" s="1" customFormat="1" ht="6.96" customHeight="1">
      <c r="B29" s="46"/>
      <c r="C29" s="47"/>
      <c r="D29" s="47"/>
      <c r="E29" s="47"/>
      <c r="F29" s="47"/>
      <c r="G29" s="47"/>
      <c r="H29" s="47"/>
      <c r="I29" s="157"/>
      <c r="J29" s="47"/>
      <c r="K29" s="51"/>
    </row>
    <row r="30" s="1" customFormat="1" ht="6.96" customHeight="1">
      <c r="B30" s="46"/>
      <c r="C30" s="47"/>
      <c r="D30" s="106"/>
      <c r="E30" s="106"/>
      <c r="F30" s="106"/>
      <c r="G30" s="106"/>
      <c r="H30" s="106"/>
      <c r="I30" s="165"/>
      <c r="J30" s="106"/>
      <c r="K30" s="166"/>
    </row>
    <row r="31" s="1" customFormat="1" ht="25.44" customHeight="1">
      <c r="B31" s="46"/>
      <c r="C31" s="47"/>
      <c r="D31" s="167" t="s">
        <v>43</v>
      </c>
      <c r="E31" s="47"/>
      <c r="F31" s="47"/>
      <c r="G31" s="47"/>
      <c r="H31" s="47"/>
      <c r="I31" s="157"/>
      <c r="J31" s="168">
        <f>ROUND(J90,2)</f>
        <v>0</v>
      </c>
      <c r="K31" s="51"/>
    </row>
    <row r="32" s="1" customFormat="1" ht="6.96" customHeight="1">
      <c r="B32" s="46"/>
      <c r="C32" s="47"/>
      <c r="D32" s="106"/>
      <c r="E32" s="106"/>
      <c r="F32" s="106"/>
      <c r="G32" s="106"/>
      <c r="H32" s="106"/>
      <c r="I32" s="165"/>
      <c r="J32" s="106"/>
      <c r="K32" s="166"/>
    </row>
    <row r="33" s="1" customFormat="1" ht="14.4" customHeight="1">
      <c r="B33" s="46"/>
      <c r="C33" s="47"/>
      <c r="D33" s="47"/>
      <c r="E33" s="47"/>
      <c r="F33" s="52" t="s">
        <v>45</v>
      </c>
      <c r="G33" s="47"/>
      <c r="H33" s="47"/>
      <c r="I33" s="169" t="s">
        <v>44</v>
      </c>
      <c r="J33" s="52" t="s">
        <v>46</v>
      </c>
      <c r="K33" s="51"/>
    </row>
    <row r="34" s="1" customFormat="1" ht="14.4" customHeight="1">
      <c r="B34" s="46"/>
      <c r="C34" s="47"/>
      <c r="D34" s="55" t="s">
        <v>47</v>
      </c>
      <c r="E34" s="55" t="s">
        <v>48</v>
      </c>
      <c r="F34" s="170">
        <f>ROUND(SUM(BE90:BE94), 2)</f>
        <v>0</v>
      </c>
      <c r="G34" s="47"/>
      <c r="H34" s="47"/>
      <c r="I34" s="171">
        <v>0.20999999999999999</v>
      </c>
      <c r="J34" s="170">
        <f>ROUND(ROUND((SUM(BE90:BE94)), 2)*I34, 2)</f>
        <v>0</v>
      </c>
      <c r="K34" s="51"/>
    </row>
    <row r="35" s="1" customFormat="1" ht="14.4" customHeight="1">
      <c r="B35" s="46"/>
      <c r="C35" s="47"/>
      <c r="D35" s="47"/>
      <c r="E35" s="55" t="s">
        <v>49</v>
      </c>
      <c r="F35" s="170">
        <f>ROUND(SUM(BF90:BF94), 2)</f>
        <v>0</v>
      </c>
      <c r="G35" s="47"/>
      <c r="H35" s="47"/>
      <c r="I35" s="171">
        <v>0.14999999999999999</v>
      </c>
      <c r="J35" s="170">
        <f>ROUND(ROUND((SUM(BF90:BF94)), 2)*I35, 2)</f>
        <v>0</v>
      </c>
      <c r="K35" s="51"/>
    </row>
    <row r="36" hidden="1" s="1" customFormat="1" ht="14.4" customHeight="1">
      <c r="B36" s="46"/>
      <c r="C36" s="47"/>
      <c r="D36" s="47"/>
      <c r="E36" s="55" t="s">
        <v>50</v>
      </c>
      <c r="F36" s="170">
        <f>ROUND(SUM(BG90:BG94), 2)</f>
        <v>0</v>
      </c>
      <c r="G36" s="47"/>
      <c r="H36" s="47"/>
      <c r="I36" s="171">
        <v>0.20999999999999999</v>
      </c>
      <c r="J36" s="170">
        <v>0</v>
      </c>
      <c r="K36" s="51"/>
    </row>
    <row r="37" hidden="1" s="1" customFormat="1" ht="14.4" customHeight="1">
      <c r="B37" s="46"/>
      <c r="C37" s="47"/>
      <c r="D37" s="47"/>
      <c r="E37" s="55" t="s">
        <v>51</v>
      </c>
      <c r="F37" s="170">
        <f>ROUND(SUM(BH90:BH94), 2)</f>
        <v>0</v>
      </c>
      <c r="G37" s="47"/>
      <c r="H37" s="47"/>
      <c r="I37" s="171">
        <v>0.14999999999999999</v>
      </c>
      <c r="J37" s="170">
        <v>0</v>
      </c>
      <c r="K37" s="51"/>
    </row>
    <row r="38" hidden="1" s="1" customFormat="1" ht="14.4" customHeight="1">
      <c r="B38" s="46"/>
      <c r="C38" s="47"/>
      <c r="D38" s="47"/>
      <c r="E38" s="55" t="s">
        <v>52</v>
      </c>
      <c r="F38" s="170">
        <f>ROUND(SUM(BI90:BI94), 2)</f>
        <v>0</v>
      </c>
      <c r="G38" s="47"/>
      <c r="H38" s="47"/>
      <c r="I38" s="171">
        <v>0</v>
      </c>
      <c r="J38" s="170">
        <v>0</v>
      </c>
      <c r="K38" s="51"/>
    </row>
    <row r="39" s="1" customFormat="1" ht="6.96" customHeight="1">
      <c r="B39" s="46"/>
      <c r="C39" s="47"/>
      <c r="D39" s="47"/>
      <c r="E39" s="47"/>
      <c r="F39" s="47"/>
      <c r="G39" s="47"/>
      <c r="H39" s="47"/>
      <c r="I39" s="157"/>
      <c r="J39" s="47"/>
      <c r="K39" s="51"/>
    </row>
    <row r="40" s="1" customFormat="1" ht="25.44" customHeight="1">
      <c r="B40" s="46"/>
      <c r="C40" s="172"/>
      <c r="D40" s="173" t="s">
        <v>53</v>
      </c>
      <c r="E40" s="98"/>
      <c r="F40" s="98"/>
      <c r="G40" s="174" t="s">
        <v>54</v>
      </c>
      <c r="H40" s="175" t="s">
        <v>55</v>
      </c>
      <c r="I40" s="176"/>
      <c r="J40" s="177">
        <f>SUM(J31:J38)</f>
        <v>0</v>
      </c>
      <c r="K40" s="178"/>
    </row>
    <row r="41" s="1" customFormat="1" ht="14.4" customHeight="1">
      <c r="B41" s="67"/>
      <c r="C41" s="68"/>
      <c r="D41" s="68"/>
      <c r="E41" s="68"/>
      <c r="F41" s="68"/>
      <c r="G41" s="68"/>
      <c r="H41" s="68"/>
      <c r="I41" s="179"/>
      <c r="J41" s="68"/>
      <c r="K41" s="69"/>
    </row>
    <row r="45" s="1" customFormat="1" ht="6.96" customHeight="1">
      <c r="B45" s="180"/>
      <c r="C45" s="181"/>
      <c r="D45" s="181"/>
      <c r="E45" s="181"/>
      <c r="F45" s="181"/>
      <c r="G45" s="181"/>
      <c r="H45" s="181"/>
      <c r="I45" s="182"/>
      <c r="J45" s="181"/>
      <c r="K45" s="183"/>
    </row>
    <row r="46" s="1" customFormat="1" ht="36.96" customHeight="1">
      <c r="B46" s="46"/>
      <c r="C46" s="30" t="s">
        <v>512</v>
      </c>
      <c r="D46" s="47"/>
      <c r="E46" s="47"/>
      <c r="F46" s="47"/>
      <c r="G46" s="47"/>
      <c r="H46" s="47"/>
      <c r="I46" s="157"/>
      <c r="J46" s="47"/>
      <c r="K46" s="51"/>
    </row>
    <row r="47" s="1" customFormat="1" ht="6.96" customHeight="1">
      <c r="B47" s="46"/>
      <c r="C47" s="47"/>
      <c r="D47" s="47"/>
      <c r="E47" s="47"/>
      <c r="F47" s="47"/>
      <c r="G47" s="47"/>
      <c r="H47" s="47"/>
      <c r="I47" s="157"/>
      <c r="J47" s="47"/>
      <c r="K47" s="51"/>
    </row>
    <row r="48" s="1" customFormat="1" ht="14.4" customHeight="1">
      <c r="B48" s="46"/>
      <c r="C48" s="40" t="s">
        <v>18</v>
      </c>
      <c r="D48" s="47"/>
      <c r="E48" s="47"/>
      <c r="F48" s="47"/>
      <c r="G48" s="47"/>
      <c r="H48" s="47"/>
      <c r="I48" s="157"/>
      <c r="J48" s="47"/>
      <c r="K48" s="51"/>
    </row>
    <row r="49" s="1" customFormat="1" ht="16.5" customHeight="1">
      <c r="B49" s="46"/>
      <c r="C49" s="47"/>
      <c r="D49" s="47"/>
      <c r="E49" s="156" t="str">
        <f>E7</f>
        <v>Celkové opravy zastávek na koridorové trati Vraňany - Děčín - státní hranice_ZMĚNA č. 1</v>
      </c>
      <c r="F49" s="40"/>
      <c r="G49" s="40"/>
      <c r="H49" s="40"/>
      <c r="I49" s="157"/>
      <c r="J49" s="47"/>
      <c r="K49" s="51"/>
    </row>
    <row r="50">
      <c r="B50" s="28"/>
      <c r="C50" s="40" t="s">
        <v>506</v>
      </c>
      <c r="D50" s="29"/>
      <c r="E50" s="29"/>
      <c r="F50" s="29"/>
      <c r="G50" s="29"/>
      <c r="H50" s="29"/>
      <c r="I50" s="155"/>
      <c r="J50" s="29"/>
      <c r="K50" s="31"/>
    </row>
    <row r="51" ht="16.5" customHeight="1">
      <c r="B51" s="28"/>
      <c r="C51" s="29"/>
      <c r="D51" s="29"/>
      <c r="E51" s="156" t="s">
        <v>608</v>
      </c>
      <c r="F51" s="29"/>
      <c r="G51" s="29"/>
      <c r="H51" s="29"/>
      <c r="I51" s="155"/>
      <c r="J51" s="29"/>
      <c r="K51" s="31"/>
    </row>
    <row r="52">
      <c r="B52" s="28"/>
      <c r="C52" s="40" t="s">
        <v>508</v>
      </c>
      <c r="D52" s="29"/>
      <c r="E52" s="29"/>
      <c r="F52" s="29"/>
      <c r="G52" s="29"/>
      <c r="H52" s="29"/>
      <c r="I52" s="155"/>
      <c r="J52" s="29"/>
      <c r="K52" s="31"/>
    </row>
    <row r="53" s="1" customFormat="1" ht="16.5" customHeight="1">
      <c r="B53" s="46"/>
      <c r="C53" s="47"/>
      <c r="D53" s="47"/>
      <c r="E53" s="55" t="s">
        <v>676</v>
      </c>
      <c r="F53" s="47"/>
      <c r="G53" s="47"/>
      <c r="H53" s="47"/>
      <c r="I53" s="157"/>
      <c r="J53" s="47"/>
      <c r="K53" s="51"/>
    </row>
    <row r="54" s="1" customFormat="1" ht="14.4" customHeight="1">
      <c r="B54" s="46"/>
      <c r="C54" s="40" t="s">
        <v>510</v>
      </c>
      <c r="D54" s="47"/>
      <c r="E54" s="47"/>
      <c r="F54" s="47"/>
      <c r="G54" s="47"/>
      <c r="H54" s="47"/>
      <c r="I54" s="157"/>
      <c r="J54" s="47"/>
      <c r="K54" s="51"/>
    </row>
    <row r="55" s="1" customFormat="1" ht="17.25" customHeight="1">
      <c r="B55" s="46"/>
      <c r="C55" s="47"/>
      <c r="D55" s="47"/>
      <c r="E55" s="158" t="str">
        <f>E13</f>
        <v>SO-02-05.2 - VRN - Podchod v km 458,256 - Dolní Beřkovice</v>
      </c>
      <c r="F55" s="47"/>
      <c r="G55" s="47"/>
      <c r="H55" s="47"/>
      <c r="I55" s="157"/>
      <c r="J55" s="47"/>
      <c r="K55" s="51"/>
    </row>
    <row r="56" s="1" customFormat="1" ht="6.96" customHeight="1">
      <c r="B56" s="46"/>
      <c r="C56" s="47"/>
      <c r="D56" s="47"/>
      <c r="E56" s="47"/>
      <c r="F56" s="47"/>
      <c r="G56" s="47"/>
      <c r="H56" s="47"/>
      <c r="I56" s="157"/>
      <c r="J56" s="47"/>
      <c r="K56" s="51"/>
    </row>
    <row r="57" s="1" customFormat="1" ht="18" customHeight="1">
      <c r="B57" s="46"/>
      <c r="C57" s="40" t="s">
        <v>25</v>
      </c>
      <c r="D57" s="47"/>
      <c r="E57" s="47"/>
      <c r="F57" s="35" t="str">
        <f>F16</f>
        <v xml:space="preserve"> </v>
      </c>
      <c r="G57" s="47"/>
      <c r="H57" s="47"/>
      <c r="I57" s="159" t="s">
        <v>27</v>
      </c>
      <c r="J57" s="160" t="str">
        <f>IF(J16="","",J16)</f>
        <v>19. 9. 2018</v>
      </c>
      <c r="K57" s="51"/>
    </row>
    <row r="58" s="1" customFormat="1" ht="6.96" customHeight="1">
      <c r="B58" s="46"/>
      <c r="C58" s="47"/>
      <c r="D58" s="47"/>
      <c r="E58" s="47"/>
      <c r="F58" s="47"/>
      <c r="G58" s="47"/>
      <c r="H58" s="47"/>
      <c r="I58" s="157"/>
      <c r="J58" s="47"/>
      <c r="K58" s="51"/>
    </row>
    <row r="59" s="1" customFormat="1">
      <c r="B59" s="46"/>
      <c r="C59" s="40" t="s">
        <v>31</v>
      </c>
      <c r="D59" s="47"/>
      <c r="E59" s="47"/>
      <c r="F59" s="35" t="str">
        <f>E19</f>
        <v>SŽDC s.o., OŘ Ústí n.L., ST Ústí n.L.</v>
      </c>
      <c r="G59" s="47"/>
      <c r="H59" s="47"/>
      <c r="I59" s="159" t="s">
        <v>39</v>
      </c>
      <c r="J59" s="44" t="str">
        <f>E25</f>
        <v xml:space="preserve"> </v>
      </c>
      <c r="K59" s="51"/>
    </row>
    <row r="60" s="1" customFormat="1" ht="14.4" customHeight="1">
      <c r="B60" s="46"/>
      <c r="C60" s="40" t="s">
        <v>37</v>
      </c>
      <c r="D60" s="47"/>
      <c r="E60" s="47"/>
      <c r="F60" s="35" t="str">
        <f>IF(E22="","",E22)</f>
        <v/>
      </c>
      <c r="G60" s="47"/>
      <c r="H60" s="47"/>
      <c r="I60" s="157"/>
      <c r="J60" s="184"/>
      <c r="K60" s="51"/>
    </row>
    <row r="61" s="1" customFormat="1" ht="10.32" customHeight="1">
      <c r="B61" s="46"/>
      <c r="C61" s="47"/>
      <c r="D61" s="47"/>
      <c r="E61" s="47"/>
      <c r="F61" s="47"/>
      <c r="G61" s="47"/>
      <c r="H61" s="47"/>
      <c r="I61" s="157"/>
      <c r="J61" s="47"/>
      <c r="K61" s="51"/>
    </row>
    <row r="62" s="1" customFormat="1" ht="29.28" customHeight="1">
      <c r="B62" s="46"/>
      <c r="C62" s="185" t="s">
        <v>513</v>
      </c>
      <c r="D62" s="172"/>
      <c r="E62" s="172"/>
      <c r="F62" s="172"/>
      <c r="G62" s="172"/>
      <c r="H62" s="172"/>
      <c r="I62" s="186"/>
      <c r="J62" s="187" t="s">
        <v>514</v>
      </c>
      <c r="K62" s="188"/>
    </row>
    <row r="63" s="1" customFormat="1" ht="10.32" customHeight="1">
      <c r="B63" s="46"/>
      <c r="C63" s="47"/>
      <c r="D63" s="47"/>
      <c r="E63" s="47"/>
      <c r="F63" s="47"/>
      <c r="G63" s="47"/>
      <c r="H63" s="47"/>
      <c r="I63" s="157"/>
      <c r="J63" s="47"/>
      <c r="K63" s="51"/>
    </row>
    <row r="64" s="1" customFormat="1" ht="29.28" customHeight="1">
      <c r="B64" s="46"/>
      <c r="C64" s="189" t="s">
        <v>515</v>
      </c>
      <c r="D64" s="47"/>
      <c r="E64" s="47"/>
      <c r="F64" s="47"/>
      <c r="G64" s="47"/>
      <c r="H64" s="47"/>
      <c r="I64" s="157"/>
      <c r="J64" s="168">
        <f>J90</f>
        <v>0</v>
      </c>
      <c r="K64" s="51"/>
      <c r="AU64" s="24" t="s">
        <v>516</v>
      </c>
    </row>
    <row r="65" s="8" customFormat="1" ht="24.96" customHeight="1">
      <c r="B65" s="190"/>
      <c r="C65" s="191"/>
      <c r="D65" s="192" t="s">
        <v>598</v>
      </c>
      <c r="E65" s="193"/>
      <c r="F65" s="193"/>
      <c r="G65" s="193"/>
      <c r="H65" s="193"/>
      <c r="I65" s="194"/>
      <c r="J65" s="195">
        <f>J91</f>
        <v>0</v>
      </c>
      <c r="K65" s="196"/>
    </row>
    <row r="66" s="9" customFormat="1" ht="19.92" customHeight="1">
      <c r="B66" s="197"/>
      <c r="C66" s="198"/>
      <c r="D66" s="199" t="s">
        <v>767</v>
      </c>
      <c r="E66" s="200"/>
      <c r="F66" s="200"/>
      <c r="G66" s="200"/>
      <c r="H66" s="200"/>
      <c r="I66" s="201"/>
      <c r="J66" s="202">
        <f>J92</f>
        <v>0</v>
      </c>
      <c r="K66" s="203"/>
    </row>
    <row r="67" s="1" customFormat="1" ht="21.84" customHeight="1">
      <c r="B67" s="46"/>
      <c r="C67" s="47"/>
      <c r="D67" s="47"/>
      <c r="E67" s="47"/>
      <c r="F67" s="47"/>
      <c r="G67" s="47"/>
      <c r="H67" s="47"/>
      <c r="I67" s="157"/>
      <c r="J67" s="47"/>
      <c r="K67" s="51"/>
    </row>
    <row r="68" s="1" customFormat="1" ht="6.96" customHeight="1">
      <c r="B68" s="67"/>
      <c r="C68" s="68"/>
      <c r="D68" s="68"/>
      <c r="E68" s="68"/>
      <c r="F68" s="68"/>
      <c r="G68" s="68"/>
      <c r="H68" s="68"/>
      <c r="I68" s="179"/>
      <c r="J68" s="68"/>
      <c r="K68" s="69"/>
    </row>
    <row r="72" s="1" customFormat="1" ht="6.96" customHeight="1">
      <c r="B72" s="70"/>
      <c r="C72" s="71"/>
      <c r="D72" s="71"/>
      <c r="E72" s="71"/>
      <c r="F72" s="71"/>
      <c r="G72" s="71"/>
      <c r="H72" s="71"/>
      <c r="I72" s="182"/>
      <c r="J72" s="71"/>
      <c r="K72" s="71"/>
      <c r="L72" s="72"/>
    </row>
    <row r="73" s="1" customFormat="1" ht="36.96" customHeight="1">
      <c r="B73" s="46"/>
      <c r="C73" s="73" t="s">
        <v>525</v>
      </c>
      <c r="D73" s="74"/>
      <c r="E73" s="74"/>
      <c r="F73" s="74"/>
      <c r="G73" s="74"/>
      <c r="H73" s="74"/>
      <c r="I73" s="204"/>
      <c r="J73" s="74"/>
      <c r="K73" s="74"/>
      <c r="L73" s="72"/>
    </row>
    <row r="74" s="1" customFormat="1" ht="6.96" customHeight="1">
      <c r="B74" s="46"/>
      <c r="C74" s="74"/>
      <c r="D74" s="74"/>
      <c r="E74" s="74"/>
      <c r="F74" s="74"/>
      <c r="G74" s="74"/>
      <c r="H74" s="74"/>
      <c r="I74" s="204"/>
      <c r="J74" s="74"/>
      <c r="K74" s="74"/>
      <c r="L74" s="72"/>
    </row>
    <row r="75" s="1" customFormat="1" ht="14.4" customHeight="1">
      <c r="B75" s="46"/>
      <c r="C75" s="76" t="s">
        <v>18</v>
      </c>
      <c r="D75" s="74"/>
      <c r="E75" s="74"/>
      <c r="F75" s="74"/>
      <c r="G75" s="74"/>
      <c r="H75" s="74"/>
      <c r="I75" s="204"/>
      <c r="J75" s="74"/>
      <c r="K75" s="74"/>
      <c r="L75" s="72"/>
    </row>
    <row r="76" s="1" customFormat="1" ht="16.5" customHeight="1">
      <c r="B76" s="46"/>
      <c r="C76" s="74"/>
      <c r="D76" s="74"/>
      <c r="E76" s="205" t="str">
        <f>E7</f>
        <v>Celkové opravy zastávek na koridorové trati Vraňany - Děčín - státní hranice_ZMĚNA č. 1</v>
      </c>
      <c r="F76" s="76"/>
      <c r="G76" s="76"/>
      <c r="H76" s="76"/>
      <c r="I76" s="204"/>
      <c r="J76" s="74"/>
      <c r="K76" s="74"/>
      <c r="L76" s="72"/>
    </row>
    <row r="77">
      <c r="B77" s="28"/>
      <c r="C77" s="76" t="s">
        <v>506</v>
      </c>
      <c r="D77" s="206"/>
      <c r="E77" s="206"/>
      <c r="F77" s="206"/>
      <c r="G77" s="206"/>
      <c r="H77" s="206"/>
      <c r="I77" s="149"/>
      <c r="J77" s="206"/>
      <c r="K77" s="206"/>
      <c r="L77" s="207"/>
    </row>
    <row r="78" ht="16.5" customHeight="1">
      <c r="B78" s="28"/>
      <c r="C78" s="206"/>
      <c r="D78" s="206"/>
      <c r="E78" s="205" t="s">
        <v>608</v>
      </c>
      <c r="F78" s="206"/>
      <c r="G78" s="206"/>
      <c r="H78" s="206"/>
      <c r="I78" s="149"/>
      <c r="J78" s="206"/>
      <c r="K78" s="206"/>
      <c r="L78" s="207"/>
    </row>
    <row r="79">
      <c r="B79" s="28"/>
      <c r="C79" s="76" t="s">
        <v>508</v>
      </c>
      <c r="D79" s="206"/>
      <c r="E79" s="206"/>
      <c r="F79" s="206"/>
      <c r="G79" s="206"/>
      <c r="H79" s="206"/>
      <c r="I79" s="149"/>
      <c r="J79" s="206"/>
      <c r="K79" s="206"/>
      <c r="L79" s="207"/>
    </row>
    <row r="80" s="1" customFormat="1" ht="16.5" customHeight="1">
      <c r="B80" s="46"/>
      <c r="C80" s="74"/>
      <c r="D80" s="74"/>
      <c r="E80" s="208" t="s">
        <v>676</v>
      </c>
      <c r="F80" s="74"/>
      <c r="G80" s="74"/>
      <c r="H80" s="74"/>
      <c r="I80" s="204"/>
      <c r="J80" s="74"/>
      <c r="K80" s="74"/>
      <c r="L80" s="72"/>
    </row>
    <row r="81" s="1" customFormat="1" ht="14.4" customHeight="1">
      <c r="B81" s="46"/>
      <c r="C81" s="76" t="s">
        <v>510</v>
      </c>
      <c r="D81" s="74"/>
      <c r="E81" s="74"/>
      <c r="F81" s="74"/>
      <c r="G81" s="74"/>
      <c r="H81" s="74"/>
      <c r="I81" s="204"/>
      <c r="J81" s="74"/>
      <c r="K81" s="74"/>
      <c r="L81" s="72"/>
    </row>
    <row r="82" s="1" customFormat="1" ht="17.25" customHeight="1">
      <c r="B82" s="46"/>
      <c r="C82" s="74"/>
      <c r="D82" s="74"/>
      <c r="E82" s="82" t="str">
        <f>E13</f>
        <v>SO-02-05.2 - VRN - Podchod v km 458,256 - Dolní Beřkovice</v>
      </c>
      <c r="F82" s="74"/>
      <c r="G82" s="74"/>
      <c r="H82" s="74"/>
      <c r="I82" s="204"/>
      <c r="J82" s="74"/>
      <c r="K82" s="74"/>
      <c r="L82" s="72"/>
    </row>
    <row r="83" s="1" customFormat="1" ht="6.96" customHeight="1">
      <c r="B83" s="46"/>
      <c r="C83" s="74"/>
      <c r="D83" s="74"/>
      <c r="E83" s="74"/>
      <c r="F83" s="74"/>
      <c r="G83" s="74"/>
      <c r="H83" s="74"/>
      <c r="I83" s="204"/>
      <c r="J83" s="74"/>
      <c r="K83" s="74"/>
      <c r="L83" s="72"/>
    </row>
    <row r="84" s="1" customFormat="1" ht="18" customHeight="1">
      <c r="B84" s="46"/>
      <c r="C84" s="76" t="s">
        <v>25</v>
      </c>
      <c r="D84" s="74"/>
      <c r="E84" s="74"/>
      <c r="F84" s="209" t="str">
        <f>F16</f>
        <v xml:space="preserve"> </v>
      </c>
      <c r="G84" s="74"/>
      <c r="H84" s="74"/>
      <c r="I84" s="210" t="s">
        <v>27</v>
      </c>
      <c r="J84" s="85" t="str">
        <f>IF(J16="","",J16)</f>
        <v>19. 9. 2018</v>
      </c>
      <c r="K84" s="74"/>
      <c r="L84" s="72"/>
    </row>
    <row r="85" s="1" customFormat="1" ht="6.96" customHeight="1">
      <c r="B85" s="46"/>
      <c r="C85" s="74"/>
      <c r="D85" s="74"/>
      <c r="E85" s="74"/>
      <c r="F85" s="74"/>
      <c r="G85" s="74"/>
      <c r="H85" s="74"/>
      <c r="I85" s="204"/>
      <c r="J85" s="74"/>
      <c r="K85" s="74"/>
      <c r="L85" s="72"/>
    </row>
    <row r="86" s="1" customFormat="1">
      <c r="B86" s="46"/>
      <c r="C86" s="76" t="s">
        <v>31</v>
      </c>
      <c r="D86" s="74"/>
      <c r="E86" s="74"/>
      <c r="F86" s="209" t="str">
        <f>E19</f>
        <v>SŽDC s.o., OŘ Ústí n.L., ST Ústí n.L.</v>
      </c>
      <c r="G86" s="74"/>
      <c r="H86" s="74"/>
      <c r="I86" s="210" t="s">
        <v>39</v>
      </c>
      <c r="J86" s="209" t="str">
        <f>E25</f>
        <v xml:space="preserve"> </v>
      </c>
      <c r="K86" s="74"/>
      <c r="L86" s="72"/>
    </row>
    <row r="87" s="1" customFormat="1" ht="14.4" customHeight="1">
      <c r="B87" s="46"/>
      <c r="C87" s="76" t="s">
        <v>37</v>
      </c>
      <c r="D87" s="74"/>
      <c r="E87" s="74"/>
      <c r="F87" s="209" t="str">
        <f>IF(E22="","",E22)</f>
        <v/>
      </c>
      <c r="G87" s="74"/>
      <c r="H87" s="74"/>
      <c r="I87" s="204"/>
      <c r="J87" s="74"/>
      <c r="K87" s="74"/>
      <c r="L87" s="72"/>
    </row>
    <row r="88" s="1" customFormat="1" ht="10.32" customHeight="1">
      <c r="B88" s="46"/>
      <c r="C88" s="74"/>
      <c r="D88" s="74"/>
      <c r="E88" s="74"/>
      <c r="F88" s="74"/>
      <c r="G88" s="74"/>
      <c r="H88" s="74"/>
      <c r="I88" s="204"/>
      <c r="J88" s="74"/>
      <c r="K88" s="74"/>
      <c r="L88" s="72"/>
    </row>
    <row r="89" s="10" customFormat="1" ht="29.28" customHeight="1">
      <c r="B89" s="211"/>
      <c r="C89" s="212" t="s">
        <v>526</v>
      </c>
      <c r="D89" s="213" t="s">
        <v>62</v>
      </c>
      <c r="E89" s="213" t="s">
        <v>58</v>
      </c>
      <c r="F89" s="213" t="s">
        <v>527</v>
      </c>
      <c r="G89" s="213" t="s">
        <v>528</v>
      </c>
      <c r="H89" s="213" t="s">
        <v>529</v>
      </c>
      <c r="I89" s="214" t="s">
        <v>530</v>
      </c>
      <c r="J89" s="213" t="s">
        <v>514</v>
      </c>
      <c r="K89" s="215" t="s">
        <v>531</v>
      </c>
      <c r="L89" s="216"/>
      <c r="M89" s="102" t="s">
        <v>532</v>
      </c>
      <c r="N89" s="103" t="s">
        <v>47</v>
      </c>
      <c r="O89" s="103" t="s">
        <v>533</v>
      </c>
      <c r="P89" s="103" t="s">
        <v>534</v>
      </c>
      <c r="Q89" s="103" t="s">
        <v>535</v>
      </c>
      <c r="R89" s="103" t="s">
        <v>536</v>
      </c>
      <c r="S89" s="103" t="s">
        <v>537</v>
      </c>
      <c r="T89" s="104" t="s">
        <v>538</v>
      </c>
    </row>
    <row r="90" s="1" customFormat="1" ht="29.28" customHeight="1">
      <c r="B90" s="46"/>
      <c r="C90" s="108" t="s">
        <v>515</v>
      </c>
      <c r="D90" s="74"/>
      <c r="E90" s="74"/>
      <c r="F90" s="74"/>
      <c r="G90" s="74"/>
      <c r="H90" s="74"/>
      <c r="I90" s="204"/>
      <c r="J90" s="217">
        <f>BK90</f>
        <v>0</v>
      </c>
      <c r="K90" s="74"/>
      <c r="L90" s="72"/>
      <c r="M90" s="105"/>
      <c r="N90" s="106"/>
      <c r="O90" s="106"/>
      <c r="P90" s="218">
        <f>P91</f>
        <v>0</v>
      </c>
      <c r="Q90" s="106"/>
      <c r="R90" s="218">
        <f>R91</f>
        <v>0</v>
      </c>
      <c r="S90" s="106"/>
      <c r="T90" s="219">
        <f>T91</f>
        <v>0</v>
      </c>
      <c r="AT90" s="24" t="s">
        <v>76</v>
      </c>
      <c r="AU90" s="24" t="s">
        <v>516</v>
      </c>
      <c r="BK90" s="220">
        <f>BK91</f>
        <v>0</v>
      </c>
    </row>
    <row r="91" s="11" customFormat="1" ht="37.44" customHeight="1">
      <c r="B91" s="221"/>
      <c r="C91" s="222"/>
      <c r="D91" s="223" t="s">
        <v>76</v>
      </c>
      <c r="E91" s="224" t="s">
        <v>96</v>
      </c>
      <c r="F91" s="224" t="s">
        <v>599</v>
      </c>
      <c r="G91" s="222"/>
      <c r="H91" s="222"/>
      <c r="I91" s="225"/>
      <c r="J91" s="226">
        <f>BK91</f>
        <v>0</v>
      </c>
      <c r="K91" s="222"/>
      <c r="L91" s="227"/>
      <c r="M91" s="228"/>
      <c r="N91" s="229"/>
      <c r="O91" s="229"/>
      <c r="P91" s="230">
        <f>P92</f>
        <v>0</v>
      </c>
      <c r="Q91" s="229"/>
      <c r="R91" s="230">
        <f>R92</f>
        <v>0</v>
      </c>
      <c r="S91" s="229"/>
      <c r="T91" s="231">
        <f>T92</f>
        <v>0</v>
      </c>
      <c r="AR91" s="232" t="s">
        <v>562</v>
      </c>
      <c r="AT91" s="233" t="s">
        <v>76</v>
      </c>
      <c r="AU91" s="233" t="s">
        <v>77</v>
      </c>
      <c r="AY91" s="232" t="s">
        <v>541</v>
      </c>
      <c r="BK91" s="234">
        <f>BK92</f>
        <v>0</v>
      </c>
    </row>
    <row r="92" s="11" customFormat="1" ht="19.92" customHeight="1">
      <c r="B92" s="221"/>
      <c r="C92" s="222"/>
      <c r="D92" s="223" t="s">
        <v>76</v>
      </c>
      <c r="E92" s="235" t="s">
        <v>768</v>
      </c>
      <c r="F92" s="235" t="s">
        <v>769</v>
      </c>
      <c r="G92" s="222"/>
      <c r="H92" s="222"/>
      <c r="I92" s="225"/>
      <c r="J92" s="236">
        <f>BK92</f>
        <v>0</v>
      </c>
      <c r="K92" s="222"/>
      <c r="L92" s="227"/>
      <c r="M92" s="228"/>
      <c r="N92" s="229"/>
      <c r="O92" s="229"/>
      <c r="P92" s="230">
        <f>SUM(P93:P94)</f>
        <v>0</v>
      </c>
      <c r="Q92" s="229"/>
      <c r="R92" s="230">
        <f>SUM(R93:R94)</f>
        <v>0</v>
      </c>
      <c r="S92" s="229"/>
      <c r="T92" s="231">
        <f>SUM(T93:T94)</f>
        <v>0</v>
      </c>
      <c r="AR92" s="232" t="s">
        <v>562</v>
      </c>
      <c r="AT92" s="233" t="s">
        <v>76</v>
      </c>
      <c r="AU92" s="233" t="s">
        <v>24</v>
      </c>
      <c r="AY92" s="232" t="s">
        <v>541</v>
      </c>
      <c r="BK92" s="234">
        <f>SUM(BK93:BK94)</f>
        <v>0</v>
      </c>
    </row>
    <row r="93" s="1" customFormat="1" ht="16.5" customHeight="1">
      <c r="B93" s="46"/>
      <c r="C93" s="237" t="s">
        <v>24</v>
      </c>
      <c r="D93" s="237" t="s">
        <v>544</v>
      </c>
      <c r="E93" s="238" t="s">
        <v>770</v>
      </c>
      <c r="F93" s="239" t="s">
        <v>771</v>
      </c>
      <c r="G93" s="240" t="s">
        <v>602</v>
      </c>
      <c r="H93" s="241">
        <v>4421</v>
      </c>
      <c r="I93" s="242"/>
      <c r="J93" s="243">
        <f>ROUND(I93*H93,2)</f>
        <v>0</v>
      </c>
      <c r="K93" s="239" t="s">
        <v>772</v>
      </c>
      <c r="L93" s="72"/>
      <c r="M93" s="244" t="s">
        <v>22</v>
      </c>
      <c r="N93" s="245" t="s">
        <v>48</v>
      </c>
      <c r="O93" s="47"/>
      <c r="P93" s="246">
        <f>O93*H93</f>
        <v>0</v>
      </c>
      <c r="Q93" s="246">
        <v>0</v>
      </c>
      <c r="R93" s="246">
        <f>Q93*H93</f>
        <v>0</v>
      </c>
      <c r="S93" s="246">
        <v>0</v>
      </c>
      <c r="T93" s="247">
        <f>S93*H93</f>
        <v>0</v>
      </c>
      <c r="AR93" s="24" t="s">
        <v>674</v>
      </c>
      <c r="AT93" s="24" t="s">
        <v>544</v>
      </c>
      <c r="AU93" s="24" t="s">
        <v>85</v>
      </c>
      <c r="AY93" s="24" t="s">
        <v>541</v>
      </c>
      <c r="BE93" s="248">
        <f>IF(N93="základní",J93,0)</f>
        <v>0</v>
      </c>
      <c r="BF93" s="248">
        <f>IF(N93="snížená",J93,0)</f>
        <v>0</v>
      </c>
      <c r="BG93" s="248">
        <f>IF(N93="zákl. přenesená",J93,0)</f>
        <v>0</v>
      </c>
      <c r="BH93" s="248">
        <f>IF(N93="sníž. přenesená",J93,0)</f>
        <v>0</v>
      </c>
      <c r="BI93" s="248">
        <f>IF(N93="nulová",J93,0)</f>
        <v>0</v>
      </c>
      <c r="BJ93" s="24" t="s">
        <v>24</v>
      </c>
      <c r="BK93" s="248">
        <f>ROUND(I93*H93,2)</f>
        <v>0</v>
      </c>
      <c r="BL93" s="24" t="s">
        <v>674</v>
      </c>
      <c r="BM93" s="24" t="s">
        <v>773</v>
      </c>
    </row>
    <row r="94" s="1" customFormat="1">
      <c r="B94" s="46"/>
      <c r="C94" s="74"/>
      <c r="D94" s="251" t="s">
        <v>626</v>
      </c>
      <c r="E94" s="74"/>
      <c r="F94" s="274" t="s">
        <v>774</v>
      </c>
      <c r="G94" s="74"/>
      <c r="H94" s="74"/>
      <c r="I94" s="204"/>
      <c r="J94" s="74"/>
      <c r="K94" s="74"/>
      <c r="L94" s="72"/>
      <c r="M94" s="303"/>
      <c r="N94" s="277"/>
      <c r="O94" s="277"/>
      <c r="P94" s="277"/>
      <c r="Q94" s="277"/>
      <c r="R94" s="277"/>
      <c r="S94" s="277"/>
      <c r="T94" s="304"/>
      <c r="AT94" s="24" t="s">
        <v>626</v>
      </c>
      <c r="AU94" s="24" t="s">
        <v>85</v>
      </c>
    </row>
    <row r="95" s="1" customFormat="1" ht="6.96" customHeight="1">
      <c r="B95" s="67"/>
      <c r="C95" s="68"/>
      <c r="D95" s="68"/>
      <c r="E95" s="68"/>
      <c r="F95" s="68"/>
      <c r="G95" s="68"/>
      <c r="H95" s="68"/>
      <c r="I95" s="179"/>
      <c r="J95" s="68"/>
      <c r="K95" s="68"/>
      <c r="L95" s="72"/>
    </row>
  </sheetData>
  <sheetProtection sheet="1" autoFilter="0" formatColumns="0" formatRows="0" objects="1" scenarios="1" spinCount="100000" saltValue="1iXs+Gm/abkiCnfngALKSGdXDlQGodFA42jRaLsE4NVu8234jShbLHTusE8roBI+qFbjRuJh+FKTDg8tY/HM8g==" hashValue="IIr3TJU0xcFTulswYR90hgggSEaEUGiV/kCqYozfb/HgL1EpJbASPh3O4csEk+ovKr7TCE2M5kI2bsmvm0teTw==" algorithmName="SHA-512" password="CC35"/>
  <autoFilter ref="C89:K94"/>
  <mergeCells count="16">
    <mergeCell ref="E7:H7"/>
    <mergeCell ref="E11:H11"/>
    <mergeCell ref="E9:H9"/>
    <mergeCell ref="E13:H13"/>
    <mergeCell ref="E28:H28"/>
    <mergeCell ref="E49:H49"/>
    <mergeCell ref="E53:H53"/>
    <mergeCell ref="E51:H51"/>
    <mergeCell ref="E55:H55"/>
    <mergeCell ref="J59:J60"/>
    <mergeCell ref="E76:H76"/>
    <mergeCell ref="E80:H80"/>
    <mergeCell ref="E78:H78"/>
    <mergeCell ref="E82:H82"/>
    <mergeCell ref="G1:H1"/>
    <mergeCell ref="L2:V2"/>
  </mergeCells>
  <hyperlinks>
    <hyperlink ref="F1:G1" location="C2" display="1) Krycí list soupisu"/>
    <hyperlink ref="G1:H1" location="C62" display="2) Rekapitulace"/>
    <hyperlink ref="J1" location="C89"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8.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125</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ht="16.5" customHeight="1">
      <c r="B9" s="28"/>
      <c r="C9" s="29"/>
      <c r="D9" s="29"/>
      <c r="E9" s="156" t="s">
        <v>775</v>
      </c>
      <c r="F9" s="29"/>
      <c r="G9" s="29"/>
      <c r="H9" s="29"/>
      <c r="I9" s="155"/>
      <c r="J9" s="29"/>
      <c r="K9" s="31"/>
    </row>
    <row r="10">
      <c r="B10" s="28"/>
      <c r="C10" s="29"/>
      <c r="D10" s="40" t="s">
        <v>508</v>
      </c>
      <c r="E10" s="29"/>
      <c r="F10" s="29"/>
      <c r="G10" s="29"/>
      <c r="H10" s="29"/>
      <c r="I10" s="155"/>
      <c r="J10" s="29"/>
      <c r="K10" s="31"/>
    </row>
    <row r="11" s="1" customFormat="1" ht="16.5" customHeight="1">
      <c r="B11" s="46"/>
      <c r="C11" s="47"/>
      <c r="D11" s="47"/>
      <c r="E11" s="55" t="s">
        <v>776</v>
      </c>
      <c r="F11" s="47"/>
      <c r="G11" s="47"/>
      <c r="H11" s="47"/>
      <c r="I11" s="157"/>
      <c r="J11" s="47"/>
      <c r="K11" s="51"/>
    </row>
    <row r="12" s="1" customFormat="1">
      <c r="B12" s="46"/>
      <c r="C12" s="47"/>
      <c r="D12" s="40" t="s">
        <v>510</v>
      </c>
      <c r="E12" s="47"/>
      <c r="F12" s="47"/>
      <c r="G12" s="47"/>
      <c r="H12" s="47"/>
      <c r="I12" s="157"/>
      <c r="J12" s="47"/>
      <c r="K12" s="51"/>
    </row>
    <row r="13" s="1" customFormat="1" ht="36.96" customHeight="1">
      <c r="B13" s="46"/>
      <c r="C13" s="47"/>
      <c r="D13" s="47"/>
      <c r="E13" s="158" t="s">
        <v>777</v>
      </c>
      <c r="F13" s="47"/>
      <c r="G13" s="47"/>
      <c r="H13" s="47"/>
      <c r="I13" s="157"/>
      <c r="J13" s="47"/>
      <c r="K13" s="51"/>
    </row>
    <row r="14" s="1" customFormat="1">
      <c r="B14" s="46"/>
      <c r="C14" s="47"/>
      <c r="D14" s="47"/>
      <c r="E14" s="47"/>
      <c r="F14" s="47"/>
      <c r="G14" s="47"/>
      <c r="H14" s="47"/>
      <c r="I14" s="157"/>
      <c r="J14" s="47"/>
      <c r="K14" s="51"/>
    </row>
    <row r="15" s="1" customFormat="1" ht="14.4" customHeight="1">
      <c r="B15" s="46"/>
      <c r="C15" s="47"/>
      <c r="D15" s="40" t="s">
        <v>21</v>
      </c>
      <c r="E15" s="47"/>
      <c r="F15" s="35" t="s">
        <v>22</v>
      </c>
      <c r="G15" s="47"/>
      <c r="H15" s="47"/>
      <c r="I15" s="159" t="s">
        <v>23</v>
      </c>
      <c r="J15" s="35" t="s">
        <v>22</v>
      </c>
      <c r="K15" s="51"/>
    </row>
    <row r="16" s="1" customFormat="1" ht="14.4" customHeight="1">
      <c r="B16" s="46"/>
      <c r="C16" s="47"/>
      <c r="D16" s="40" t="s">
        <v>25</v>
      </c>
      <c r="E16" s="47"/>
      <c r="F16" s="35" t="s">
        <v>40</v>
      </c>
      <c r="G16" s="47"/>
      <c r="H16" s="47"/>
      <c r="I16" s="159" t="s">
        <v>27</v>
      </c>
      <c r="J16" s="160" t="str">
        <f>'Rekapitulace stavby'!AN8</f>
        <v>19. 9. 2018</v>
      </c>
      <c r="K16" s="51"/>
    </row>
    <row r="17" s="1" customFormat="1" ht="10.8" customHeight="1">
      <c r="B17" s="46"/>
      <c r="C17" s="47"/>
      <c r="D17" s="47"/>
      <c r="E17" s="47"/>
      <c r="F17" s="47"/>
      <c r="G17" s="47"/>
      <c r="H17" s="47"/>
      <c r="I17" s="157"/>
      <c r="J17" s="47"/>
      <c r="K17" s="51"/>
    </row>
    <row r="18" s="1" customFormat="1" ht="14.4" customHeight="1">
      <c r="B18" s="46"/>
      <c r="C18" s="47"/>
      <c r="D18" s="40" t="s">
        <v>31</v>
      </c>
      <c r="E18" s="47"/>
      <c r="F18" s="47"/>
      <c r="G18" s="47"/>
      <c r="H18" s="47"/>
      <c r="I18" s="159" t="s">
        <v>32</v>
      </c>
      <c r="J18" s="35" t="str">
        <f>IF('Rekapitulace stavby'!AN10="","",'Rekapitulace stavby'!AN10)</f>
        <v>70994234</v>
      </c>
      <c r="K18" s="51"/>
    </row>
    <row r="19" s="1" customFormat="1" ht="18" customHeight="1">
      <c r="B19" s="46"/>
      <c r="C19" s="47"/>
      <c r="D19" s="47"/>
      <c r="E19" s="35" t="str">
        <f>IF('Rekapitulace stavby'!E11="","",'Rekapitulace stavby'!E11)</f>
        <v>SŽDC s.o., OŘ Ústí n.L., ST Ústí n.L.</v>
      </c>
      <c r="F19" s="47"/>
      <c r="G19" s="47"/>
      <c r="H19" s="47"/>
      <c r="I19" s="159" t="s">
        <v>35</v>
      </c>
      <c r="J19" s="35" t="str">
        <f>IF('Rekapitulace stavby'!AN11="","",'Rekapitulace stavby'!AN11)</f>
        <v>CZ70994234</v>
      </c>
      <c r="K19" s="51"/>
    </row>
    <row r="20" s="1" customFormat="1" ht="6.96" customHeight="1">
      <c r="B20" s="46"/>
      <c r="C20" s="47"/>
      <c r="D20" s="47"/>
      <c r="E20" s="47"/>
      <c r="F20" s="47"/>
      <c r="G20" s="47"/>
      <c r="H20" s="47"/>
      <c r="I20" s="157"/>
      <c r="J20" s="47"/>
      <c r="K20" s="51"/>
    </row>
    <row r="21" s="1" customFormat="1" ht="14.4" customHeight="1">
      <c r="B21" s="46"/>
      <c r="C21" s="47"/>
      <c r="D21" s="40" t="s">
        <v>37</v>
      </c>
      <c r="E21" s="47"/>
      <c r="F21" s="47"/>
      <c r="G21" s="47"/>
      <c r="H21" s="47"/>
      <c r="I21" s="159" t="s">
        <v>32</v>
      </c>
      <c r="J21" s="35" t="str">
        <f>IF('Rekapitulace stavby'!AN13="Vyplň údaj","",IF('Rekapitulace stavby'!AN13="","",'Rekapitulace stavby'!AN13))</f>
        <v/>
      </c>
      <c r="K21" s="51"/>
    </row>
    <row r="22" s="1" customFormat="1" ht="18" customHeight="1">
      <c r="B22" s="46"/>
      <c r="C22" s="47"/>
      <c r="D22" s="47"/>
      <c r="E22" s="35" t="str">
        <f>IF('Rekapitulace stavby'!E14="Vyplň údaj","",IF('Rekapitulace stavby'!E14="","",'Rekapitulace stavby'!E14))</f>
        <v/>
      </c>
      <c r="F22" s="47"/>
      <c r="G22" s="47"/>
      <c r="H22" s="47"/>
      <c r="I22" s="159" t="s">
        <v>35</v>
      </c>
      <c r="J22" s="35" t="str">
        <f>IF('Rekapitulace stavby'!AN14="Vyplň údaj","",IF('Rekapitulace stavby'!AN14="","",'Rekapitulace stavby'!AN14))</f>
        <v/>
      </c>
      <c r="K22" s="51"/>
    </row>
    <row r="23" s="1" customFormat="1" ht="6.96" customHeight="1">
      <c r="B23" s="46"/>
      <c r="C23" s="47"/>
      <c r="D23" s="47"/>
      <c r="E23" s="47"/>
      <c r="F23" s="47"/>
      <c r="G23" s="47"/>
      <c r="H23" s="47"/>
      <c r="I23" s="157"/>
      <c r="J23" s="47"/>
      <c r="K23" s="51"/>
    </row>
    <row r="24" s="1" customFormat="1" ht="14.4" customHeight="1">
      <c r="B24" s="46"/>
      <c r="C24" s="47"/>
      <c r="D24" s="40" t="s">
        <v>39</v>
      </c>
      <c r="E24" s="47"/>
      <c r="F24" s="47"/>
      <c r="G24" s="47"/>
      <c r="H24" s="47"/>
      <c r="I24" s="159" t="s">
        <v>32</v>
      </c>
      <c r="J24" s="35" t="str">
        <f>IF('Rekapitulace stavby'!AN16="","",'Rekapitulace stavby'!AN16)</f>
        <v/>
      </c>
      <c r="K24" s="51"/>
    </row>
    <row r="25" s="1" customFormat="1" ht="18" customHeight="1">
      <c r="B25" s="46"/>
      <c r="C25" s="47"/>
      <c r="D25" s="47"/>
      <c r="E25" s="35" t="str">
        <f>IF('Rekapitulace stavby'!E17="","",'Rekapitulace stavby'!E17)</f>
        <v xml:space="preserve"> </v>
      </c>
      <c r="F25" s="47"/>
      <c r="G25" s="47"/>
      <c r="H25" s="47"/>
      <c r="I25" s="159" t="s">
        <v>35</v>
      </c>
      <c r="J25" s="35" t="str">
        <f>IF('Rekapitulace stavby'!AN17="","",'Rekapitulace stavby'!AN17)</f>
        <v/>
      </c>
      <c r="K25" s="51"/>
    </row>
    <row r="26" s="1" customFormat="1" ht="6.96" customHeight="1">
      <c r="B26" s="46"/>
      <c r="C26" s="47"/>
      <c r="D26" s="47"/>
      <c r="E26" s="47"/>
      <c r="F26" s="47"/>
      <c r="G26" s="47"/>
      <c r="H26" s="47"/>
      <c r="I26" s="157"/>
      <c r="J26" s="47"/>
      <c r="K26" s="51"/>
    </row>
    <row r="27" s="1" customFormat="1" ht="14.4" customHeight="1">
      <c r="B27" s="46"/>
      <c r="C27" s="47"/>
      <c r="D27" s="40" t="s">
        <v>42</v>
      </c>
      <c r="E27" s="47"/>
      <c r="F27" s="47"/>
      <c r="G27" s="47"/>
      <c r="H27" s="47"/>
      <c r="I27" s="157"/>
      <c r="J27" s="47"/>
      <c r="K27" s="51"/>
    </row>
    <row r="28" s="7" customFormat="1" ht="16.5" customHeight="1">
      <c r="B28" s="161"/>
      <c r="C28" s="162"/>
      <c r="D28" s="162"/>
      <c r="E28" s="44" t="s">
        <v>22</v>
      </c>
      <c r="F28" s="44"/>
      <c r="G28" s="44"/>
      <c r="H28" s="44"/>
      <c r="I28" s="163"/>
      <c r="J28" s="162"/>
      <c r="K28" s="164"/>
    </row>
    <row r="29" s="1" customFormat="1" ht="6.96" customHeight="1">
      <c r="B29" s="46"/>
      <c r="C29" s="47"/>
      <c r="D29" s="47"/>
      <c r="E29" s="47"/>
      <c r="F29" s="47"/>
      <c r="G29" s="47"/>
      <c r="H29" s="47"/>
      <c r="I29" s="157"/>
      <c r="J29" s="47"/>
      <c r="K29" s="51"/>
    </row>
    <row r="30" s="1" customFormat="1" ht="6.96" customHeight="1">
      <c r="B30" s="46"/>
      <c r="C30" s="47"/>
      <c r="D30" s="106"/>
      <c r="E30" s="106"/>
      <c r="F30" s="106"/>
      <c r="G30" s="106"/>
      <c r="H30" s="106"/>
      <c r="I30" s="165"/>
      <c r="J30" s="106"/>
      <c r="K30" s="166"/>
    </row>
    <row r="31" s="1" customFormat="1" ht="25.44" customHeight="1">
      <c r="B31" s="46"/>
      <c r="C31" s="47"/>
      <c r="D31" s="167" t="s">
        <v>43</v>
      </c>
      <c r="E31" s="47"/>
      <c r="F31" s="47"/>
      <c r="G31" s="47"/>
      <c r="H31" s="47"/>
      <c r="I31" s="157"/>
      <c r="J31" s="168">
        <f>ROUND(J96,2)</f>
        <v>0</v>
      </c>
      <c r="K31" s="51"/>
    </row>
    <row r="32" s="1" customFormat="1" ht="6.96" customHeight="1">
      <c r="B32" s="46"/>
      <c r="C32" s="47"/>
      <c r="D32" s="106"/>
      <c r="E32" s="106"/>
      <c r="F32" s="106"/>
      <c r="G32" s="106"/>
      <c r="H32" s="106"/>
      <c r="I32" s="165"/>
      <c r="J32" s="106"/>
      <c r="K32" s="166"/>
    </row>
    <row r="33" s="1" customFormat="1" ht="14.4" customHeight="1">
      <c r="B33" s="46"/>
      <c r="C33" s="47"/>
      <c r="D33" s="47"/>
      <c r="E33" s="47"/>
      <c r="F33" s="52" t="s">
        <v>45</v>
      </c>
      <c r="G33" s="47"/>
      <c r="H33" s="47"/>
      <c r="I33" s="169" t="s">
        <v>44</v>
      </c>
      <c r="J33" s="52" t="s">
        <v>46</v>
      </c>
      <c r="K33" s="51"/>
    </row>
    <row r="34" s="1" customFormat="1" ht="14.4" customHeight="1">
      <c r="B34" s="46"/>
      <c r="C34" s="47"/>
      <c r="D34" s="55" t="s">
        <v>47</v>
      </c>
      <c r="E34" s="55" t="s">
        <v>48</v>
      </c>
      <c r="F34" s="170">
        <f>ROUND(SUM(BE96:BE128), 2)</f>
        <v>0</v>
      </c>
      <c r="G34" s="47"/>
      <c r="H34" s="47"/>
      <c r="I34" s="171">
        <v>0.20999999999999999</v>
      </c>
      <c r="J34" s="170">
        <f>ROUND(ROUND((SUM(BE96:BE128)), 2)*I34, 2)</f>
        <v>0</v>
      </c>
      <c r="K34" s="51"/>
    </row>
    <row r="35" s="1" customFormat="1" ht="14.4" customHeight="1">
      <c r="B35" s="46"/>
      <c r="C35" s="47"/>
      <c r="D35" s="47"/>
      <c r="E35" s="55" t="s">
        <v>49</v>
      </c>
      <c r="F35" s="170">
        <f>ROUND(SUM(BF96:BF128), 2)</f>
        <v>0</v>
      </c>
      <c r="G35" s="47"/>
      <c r="H35" s="47"/>
      <c r="I35" s="171">
        <v>0.14999999999999999</v>
      </c>
      <c r="J35" s="170">
        <f>ROUND(ROUND((SUM(BF96:BF128)), 2)*I35, 2)</f>
        <v>0</v>
      </c>
      <c r="K35" s="51"/>
    </row>
    <row r="36" hidden="1" s="1" customFormat="1" ht="14.4" customHeight="1">
      <c r="B36" s="46"/>
      <c r="C36" s="47"/>
      <c r="D36" s="47"/>
      <c r="E36" s="55" t="s">
        <v>50</v>
      </c>
      <c r="F36" s="170">
        <f>ROUND(SUM(BG96:BG128), 2)</f>
        <v>0</v>
      </c>
      <c r="G36" s="47"/>
      <c r="H36" s="47"/>
      <c r="I36" s="171">
        <v>0.20999999999999999</v>
      </c>
      <c r="J36" s="170">
        <v>0</v>
      </c>
      <c r="K36" s="51"/>
    </row>
    <row r="37" hidden="1" s="1" customFormat="1" ht="14.4" customHeight="1">
      <c r="B37" s="46"/>
      <c r="C37" s="47"/>
      <c r="D37" s="47"/>
      <c r="E37" s="55" t="s">
        <v>51</v>
      </c>
      <c r="F37" s="170">
        <f>ROUND(SUM(BH96:BH128), 2)</f>
        <v>0</v>
      </c>
      <c r="G37" s="47"/>
      <c r="H37" s="47"/>
      <c r="I37" s="171">
        <v>0.14999999999999999</v>
      </c>
      <c r="J37" s="170">
        <v>0</v>
      </c>
      <c r="K37" s="51"/>
    </row>
    <row r="38" hidden="1" s="1" customFormat="1" ht="14.4" customHeight="1">
      <c r="B38" s="46"/>
      <c r="C38" s="47"/>
      <c r="D38" s="47"/>
      <c r="E38" s="55" t="s">
        <v>52</v>
      </c>
      <c r="F38" s="170">
        <f>ROUND(SUM(BI96:BI128), 2)</f>
        <v>0</v>
      </c>
      <c r="G38" s="47"/>
      <c r="H38" s="47"/>
      <c r="I38" s="171">
        <v>0</v>
      </c>
      <c r="J38" s="170">
        <v>0</v>
      </c>
      <c r="K38" s="51"/>
    </row>
    <row r="39" s="1" customFormat="1" ht="6.96" customHeight="1">
      <c r="B39" s="46"/>
      <c r="C39" s="47"/>
      <c r="D39" s="47"/>
      <c r="E39" s="47"/>
      <c r="F39" s="47"/>
      <c r="G39" s="47"/>
      <c r="H39" s="47"/>
      <c r="I39" s="157"/>
      <c r="J39" s="47"/>
      <c r="K39" s="51"/>
    </row>
    <row r="40" s="1" customFormat="1" ht="25.44" customHeight="1">
      <c r="B40" s="46"/>
      <c r="C40" s="172"/>
      <c r="D40" s="173" t="s">
        <v>53</v>
      </c>
      <c r="E40" s="98"/>
      <c r="F40" s="98"/>
      <c r="G40" s="174" t="s">
        <v>54</v>
      </c>
      <c r="H40" s="175" t="s">
        <v>55</v>
      </c>
      <c r="I40" s="176"/>
      <c r="J40" s="177">
        <f>SUM(J31:J38)</f>
        <v>0</v>
      </c>
      <c r="K40" s="178"/>
    </row>
    <row r="41" s="1" customFormat="1" ht="14.4" customHeight="1">
      <c r="B41" s="67"/>
      <c r="C41" s="68"/>
      <c r="D41" s="68"/>
      <c r="E41" s="68"/>
      <c r="F41" s="68"/>
      <c r="G41" s="68"/>
      <c r="H41" s="68"/>
      <c r="I41" s="179"/>
      <c r="J41" s="68"/>
      <c r="K41" s="69"/>
    </row>
    <row r="45" s="1" customFormat="1" ht="6.96" customHeight="1">
      <c r="B45" s="180"/>
      <c r="C45" s="181"/>
      <c r="D45" s="181"/>
      <c r="E45" s="181"/>
      <c r="F45" s="181"/>
      <c r="G45" s="181"/>
      <c r="H45" s="181"/>
      <c r="I45" s="182"/>
      <c r="J45" s="181"/>
      <c r="K45" s="183"/>
    </row>
    <row r="46" s="1" customFormat="1" ht="36.96" customHeight="1">
      <c r="B46" s="46"/>
      <c r="C46" s="30" t="s">
        <v>512</v>
      </c>
      <c r="D46" s="47"/>
      <c r="E46" s="47"/>
      <c r="F46" s="47"/>
      <c r="G46" s="47"/>
      <c r="H46" s="47"/>
      <c r="I46" s="157"/>
      <c r="J46" s="47"/>
      <c r="K46" s="51"/>
    </row>
    <row r="47" s="1" customFormat="1" ht="6.96" customHeight="1">
      <c r="B47" s="46"/>
      <c r="C47" s="47"/>
      <c r="D47" s="47"/>
      <c r="E47" s="47"/>
      <c r="F47" s="47"/>
      <c r="G47" s="47"/>
      <c r="H47" s="47"/>
      <c r="I47" s="157"/>
      <c r="J47" s="47"/>
      <c r="K47" s="51"/>
    </row>
    <row r="48" s="1" customFormat="1" ht="14.4" customHeight="1">
      <c r="B48" s="46"/>
      <c r="C48" s="40" t="s">
        <v>18</v>
      </c>
      <c r="D48" s="47"/>
      <c r="E48" s="47"/>
      <c r="F48" s="47"/>
      <c r="G48" s="47"/>
      <c r="H48" s="47"/>
      <c r="I48" s="157"/>
      <c r="J48" s="47"/>
      <c r="K48" s="51"/>
    </row>
    <row r="49" s="1" customFormat="1" ht="16.5" customHeight="1">
      <c r="B49" s="46"/>
      <c r="C49" s="47"/>
      <c r="D49" s="47"/>
      <c r="E49" s="156" t="str">
        <f>E7</f>
        <v>Celkové opravy zastávek na koridorové trati Vraňany - Děčín - státní hranice_ZMĚNA č. 1</v>
      </c>
      <c r="F49" s="40"/>
      <c r="G49" s="40"/>
      <c r="H49" s="40"/>
      <c r="I49" s="157"/>
      <c r="J49" s="47"/>
      <c r="K49" s="51"/>
    </row>
    <row r="50">
      <c r="B50" s="28"/>
      <c r="C50" s="40" t="s">
        <v>506</v>
      </c>
      <c r="D50" s="29"/>
      <c r="E50" s="29"/>
      <c r="F50" s="29"/>
      <c r="G50" s="29"/>
      <c r="H50" s="29"/>
      <c r="I50" s="155"/>
      <c r="J50" s="29"/>
      <c r="K50" s="31"/>
    </row>
    <row r="51" ht="16.5" customHeight="1">
      <c r="B51" s="28"/>
      <c r="C51" s="29"/>
      <c r="D51" s="29"/>
      <c r="E51" s="156" t="s">
        <v>775</v>
      </c>
      <c r="F51" s="29"/>
      <c r="G51" s="29"/>
      <c r="H51" s="29"/>
      <c r="I51" s="155"/>
      <c r="J51" s="29"/>
      <c r="K51" s="31"/>
    </row>
    <row r="52">
      <c r="B52" s="28"/>
      <c r="C52" s="40" t="s">
        <v>508</v>
      </c>
      <c r="D52" s="29"/>
      <c r="E52" s="29"/>
      <c r="F52" s="29"/>
      <c r="G52" s="29"/>
      <c r="H52" s="29"/>
      <c r="I52" s="155"/>
      <c r="J52" s="29"/>
      <c r="K52" s="31"/>
    </row>
    <row r="53" s="1" customFormat="1" ht="16.5" customHeight="1">
      <c r="B53" s="46"/>
      <c r="C53" s="47"/>
      <c r="D53" s="47"/>
      <c r="E53" s="55" t="s">
        <v>776</v>
      </c>
      <c r="F53" s="47"/>
      <c r="G53" s="47"/>
      <c r="H53" s="47"/>
      <c r="I53" s="157"/>
      <c r="J53" s="47"/>
      <c r="K53" s="51"/>
    </row>
    <row r="54" s="1" customFormat="1" ht="14.4" customHeight="1">
      <c r="B54" s="46"/>
      <c r="C54" s="40" t="s">
        <v>510</v>
      </c>
      <c r="D54" s="47"/>
      <c r="E54" s="47"/>
      <c r="F54" s="47"/>
      <c r="G54" s="47"/>
      <c r="H54" s="47"/>
      <c r="I54" s="157"/>
      <c r="J54" s="47"/>
      <c r="K54" s="51"/>
    </row>
    <row r="55" s="1" customFormat="1" ht="17.25" customHeight="1">
      <c r="B55" s="46"/>
      <c r="C55" s="47"/>
      <c r="D55" s="47"/>
      <c r="E55" s="158" t="str">
        <f>E13</f>
        <v>SO-03-03-01 - Zábradlí Horní Počáply</v>
      </c>
      <c r="F55" s="47"/>
      <c r="G55" s="47"/>
      <c r="H55" s="47"/>
      <c r="I55" s="157"/>
      <c r="J55" s="47"/>
      <c r="K55" s="51"/>
    </row>
    <row r="56" s="1" customFormat="1" ht="6.96" customHeight="1">
      <c r="B56" s="46"/>
      <c r="C56" s="47"/>
      <c r="D56" s="47"/>
      <c r="E56" s="47"/>
      <c r="F56" s="47"/>
      <c r="G56" s="47"/>
      <c r="H56" s="47"/>
      <c r="I56" s="157"/>
      <c r="J56" s="47"/>
      <c r="K56" s="51"/>
    </row>
    <row r="57" s="1" customFormat="1" ht="18" customHeight="1">
      <c r="B57" s="46"/>
      <c r="C57" s="40" t="s">
        <v>25</v>
      </c>
      <c r="D57" s="47"/>
      <c r="E57" s="47"/>
      <c r="F57" s="35" t="str">
        <f>F16</f>
        <v xml:space="preserve"> </v>
      </c>
      <c r="G57" s="47"/>
      <c r="H57" s="47"/>
      <c r="I57" s="159" t="s">
        <v>27</v>
      </c>
      <c r="J57" s="160" t="str">
        <f>IF(J16="","",J16)</f>
        <v>19. 9. 2018</v>
      </c>
      <c r="K57" s="51"/>
    </row>
    <row r="58" s="1" customFormat="1" ht="6.96" customHeight="1">
      <c r="B58" s="46"/>
      <c r="C58" s="47"/>
      <c r="D58" s="47"/>
      <c r="E58" s="47"/>
      <c r="F58" s="47"/>
      <c r="G58" s="47"/>
      <c r="H58" s="47"/>
      <c r="I58" s="157"/>
      <c r="J58" s="47"/>
      <c r="K58" s="51"/>
    </row>
    <row r="59" s="1" customFormat="1">
      <c r="B59" s="46"/>
      <c r="C59" s="40" t="s">
        <v>31</v>
      </c>
      <c r="D59" s="47"/>
      <c r="E59" s="47"/>
      <c r="F59" s="35" t="str">
        <f>E19</f>
        <v>SŽDC s.o., OŘ Ústí n.L., ST Ústí n.L.</v>
      </c>
      <c r="G59" s="47"/>
      <c r="H59" s="47"/>
      <c r="I59" s="159" t="s">
        <v>39</v>
      </c>
      <c r="J59" s="44" t="str">
        <f>E25</f>
        <v xml:space="preserve"> </v>
      </c>
      <c r="K59" s="51"/>
    </row>
    <row r="60" s="1" customFormat="1" ht="14.4" customHeight="1">
      <c r="B60" s="46"/>
      <c r="C60" s="40" t="s">
        <v>37</v>
      </c>
      <c r="D60" s="47"/>
      <c r="E60" s="47"/>
      <c r="F60" s="35" t="str">
        <f>IF(E22="","",E22)</f>
        <v/>
      </c>
      <c r="G60" s="47"/>
      <c r="H60" s="47"/>
      <c r="I60" s="157"/>
      <c r="J60" s="184"/>
      <c r="K60" s="51"/>
    </row>
    <row r="61" s="1" customFormat="1" ht="10.32" customHeight="1">
      <c r="B61" s="46"/>
      <c r="C61" s="47"/>
      <c r="D61" s="47"/>
      <c r="E61" s="47"/>
      <c r="F61" s="47"/>
      <c r="G61" s="47"/>
      <c r="H61" s="47"/>
      <c r="I61" s="157"/>
      <c r="J61" s="47"/>
      <c r="K61" s="51"/>
    </row>
    <row r="62" s="1" customFormat="1" ht="29.28" customHeight="1">
      <c r="B62" s="46"/>
      <c r="C62" s="185" t="s">
        <v>513</v>
      </c>
      <c r="D62" s="172"/>
      <c r="E62" s="172"/>
      <c r="F62" s="172"/>
      <c r="G62" s="172"/>
      <c r="H62" s="172"/>
      <c r="I62" s="186"/>
      <c r="J62" s="187" t="s">
        <v>514</v>
      </c>
      <c r="K62" s="188"/>
    </row>
    <row r="63" s="1" customFormat="1" ht="10.32" customHeight="1">
      <c r="B63" s="46"/>
      <c r="C63" s="47"/>
      <c r="D63" s="47"/>
      <c r="E63" s="47"/>
      <c r="F63" s="47"/>
      <c r="G63" s="47"/>
      <c r="H63" s="47"/>
      <c r="I63" s="157"/>
      <c r="J63" s="47"/>
      <c r="K63" s="51"/>
    </row>
    <row r="64" s="1" customFormat="1" ht="29.28" customHeight="1">
      <c r="B64" s="46"/>
      <c r="C64" s="189" t="s">
        <v>515</v>
      </c>
      <c r="D64" s="47"/>
      <c r="E64" s="47"/>
      <c r="F64" s="47"/>
      <c r="G64" s="47"/>
      <c r="H64" s="47"/>
      <c r="I64" s="157"/>
      <c r="J64" s="168">
        <f>J96</f>
        <v>0</v>
      </c>
      <c r="K64" s="51"/>
      <c r="AU64" s="24" t="s">
        <v>516</v>
      </c>
    </row>
    <row r="65" s="8" customFormat="1" ht="24.96" customHeight="1">
      <c r="B65" s="190"/>
      <c r="C65" s="191"/>
      <c r="D65" s="192" t="s">
        <v>517</v>
      </c>
      <c r="E65" s="193"/>
      <c r="F65" s="193"/>
      <c r="G65" s="193"/>
      <c r="H65" s="193"/>
      <c r="I65" s="194"/>
      <c r="J65" s="195">
        <f>J97</f>
        <v>0</v>
      </c>
      <c r="K65" s="196"/>
    </row>
    <row r="66" s="9" customFormat="1" ht="19.92" customHeight="1">
      <c r="B66" s="197"/>
      <c r="C66" s="198"/>
      <c r="D66" s="199" t="s">
        <v>518</v>
      </c>
      <c r="E66" s="200"/>
      <c r="F66" s="200"/>
      <c r="G66" s="200"/>
      <c r="H66" s="200"/>
      <c r="I66" s="201"/>
      <c r="J66" s="202">
        <f>J98</f>
        <v>0</v>
      </c>
      <c r="K66" s="203"/>
    </row>
    <row r="67" s="9" customFormat="1" ht="19.92" customHeight="1">
      <c r="B67" s="197"/>
      <c r="C67" s="198"/>
      <c r="D67" s="199" t="s">
        <v>519</v>
      </c>
      <c r="E67" s="200"/>
      <c r="F67" s="200"/>
      <c r="G67" s="200"/>
      <c r="H67" s="200"/>
      <c r="I67" s="201"/>
      <c r="J67" s="202">
        <f>J103</f>
        <v>0</v>
      </c>
      <c r="K67" s="203"/>
    </row>
    <row r="68" s="9" customFormat="1" ht="19.92" customHeight="1">
      <c r="B68" s="197"/>
      <c r="C68" s="198"/>
      <c r="D68" s="199" t="s">
        <v>520</v>
      </c>
      <c r="E68" s="200"/>
      <c r="F68" s="200"/>
      <c r="G68" s="200"/>
      <c r="H68" s="200"/>
      <c r="I68" s="201"/>
      <c r="J68" s="202">
        <f>J106</f>
        <v>0</v>
      </c>
      <c r="K68" s="203"/>
    </row>
    <row r="69" s="9" customFormat="1" ht="19.92" customHeight="1">
      <c r="B69" s="197"/>
      <c r="C69" s="198"/>
      <c r="D69" s="199" t="s">
        <v>521</v>
      </c>
      <c r="E69" s="200"/>
      <c r="F69" s="200"/>
      <c r="G69" s="200"/>
      <c r="H69" s="200"/>
      <c r="I69" s="201"/>
      <c r="J69" s="202">
        <f>J111</f>
        <v>0</v>
      </c>
      <c r="K69" s="203"/>
    </row>
    <row r="70" s="9" customFormat="1" ht="19.92" customHeight="1">
      <c r="B70" s="197"/>
      <c r="C70" s="198"/>
      <c r="D70" s="199" t="s">
        <v>522</v>
      </c>
      <c r="E70" s="200"/>
      <c r="F70" s="200"/>
      <c r="G70" s="200"/>
      <c r="H70" s="200"/>
      <c r="I70" s="201"/>
      <c r="J70" s="202">
        <f>J120</f>
        <v>0</v>
      </c>
      <c r="K70" s="203"/>
    </row>
    <row r="71" s="8" customFormat="1" ht="24.96" customHeight="1">
      <c r="B71" s="190"/>
      <c r="C71" s="191"/>
      <c r="D71" s="192" t="s">
        <v>523</v>
      </c>
      <c r="E71" s="193"/>
      <c r="F71" s="193"/>
      <c r="G71" s="193"/>
      <c r="H71" s="193"/>
      <c r="I71" s="194"/>
      <c r="J71" s="195">
        <f>J123</f>
        <v>0</v>
      </c>
      <c r="K71" s="196"/>
    </row>
    <row r="72" s="9" customFormat="1" ht="19.92" customHeight="1">
      <c r="B72" s="197"/>
      <c r="C72" s="198"/>
      <c r="D72" s="199" t="s">
        <v>524</v>
      </c>
      <c r="E72" s="200"/>
      <c r="F72" s="200"/>
      <c r="G72" s="200"/>
      <c r="H72" s="200"/>
      <c r="I72" s="201"/>
      <c r="J72" s="202">
        <f>J124</f>
        <v>0</v>
      </c>
      <c r="K72" s="203"/>
    </row>
    <row r="73" s="1" customFormat="1" ht="21.84" customHeight="1">
      <c r="B73" s="46"/>
      <c r="C73" s="47"/>
      <c r="D73" s="47"/>
      <c r="E73" s="47"/>
      <c r="F73" s="47"/>
      <c r="G73" s="47"/>
      <c r="H73" s="47"/>
      <c r="I73" s="157"/>
      <c r="J73" s="47"/>
      <c r="K73" s="51"/>
    </row>
    <row r="74" s="1" customFormat="1" ht="6.96" customHeight="1">
      <c r="B74" s="67"/>
      <c r="C74" s="68"/>
      <c r="D74" s="68"/>
      <c r="E74" s="68"/>
      <c r="F74" s="68"/>
      <c r="G74" s="68"/>
      <c r="H74" s="68"/>
      <c r="I74" s="179"/>
      <c r="J74" s="68"/>
      <c r="K74" s="69"/>
    </row>
    <row r="78" s="1" customFormat="1" ht="6.96" customHeight="1">
      <c r="B78" s="70"/>
      <c r="C78" s="71"/>
      <c r="D78" s="71"/>
      <c r="E78" s="71"/>
      <c r="F78" s="71"/>
      <c r="G78" s="71"/>
      <c r="H78" s="71"/>
      <c r="I78" s="182"/>
      <c r="J78" s="71"/>
      <c r="K78" s="71"/>
      <c r="L78" s="72"/>
    </row>
    <row r="79" s="1" customFormat="1" ht="36.96" customHeight="1">
      <c r="B79" s="46"/>
      <c r="C79" s="73" t="s">
        <v>525</v>
      </c>
      <c r="D79" s="74"/>
      <c r="E79" s="74"/>
      <c r="F79" s="74"/>
      <c r="G79" s="74"/>
      <c r="H79" s="74"/>
      <c r="I79" s="204"/>
      <c r="J79" s="74"/>
      <c r="K79" s="74"/>
      <c r="L79" s="72"/>
    </row>
    <row r="80" s="1" customFormat="1" ht="6.96" customHeight="1">
      <c r="B80" s="46"/>
      <c r="C80" s="74"/>
      <c r="D80" s="74"/>
      <c r="E80" s="74"/>
      <c r="F80" s="74"/>
      <c r="G80" s="74"/>
      <c r="H80" s="74"/>
      <c r="I80" s="204"/>
      <c r="J80" s="74"/>
      <c r="K80" s="74"/>
      <c r="L80" s="72"/>
    </row>
    <row r="81" s="1" customFormat="1" ht="14.4" customHeight="1">
      <c r="B81" s="46"/>
      <c r="C81" s="76" t="s">
        <v>18</v>
      </c>
      <c r="D81" s="74"/>
      <c r="E81" s="74"/>
      <c r="F81" s="74"/>
      <c r="G81" s="74"/>
      <c r="H81" s="74"/>
      <c r="I81" s="204"/>
      <c r="J81" s="74"/>
      <c r="K81" s="74"/>
      <c r="L81" s="72"/>
    </row>
    <row r="82" s="1" customFormat="1" ht="16.5" customHeight="1">
      <c r="B82" s="46"/>
      <c r="C82" s="74"/>
      <c r="D82" s="74"/>
      <c r="E82" s="205" t="str">
        <f>E7</f>
        <v>Celkové opravy zastávek na koridorové trati Vraňany - Děčín - státní hranice_ZMĚNA č. 1</v>
      </c>
      <c r="F82" s="76"/>
      <c r="G82" s="76"/>
      <c r="H82" s="76"/>
      <c r="I82" s="204"/>
      <c r="J82" s="74"/>
      <c r="K82" s="74"/>
      <c r="L82" s="72"/>
    </row>
    <row r="83">
      <c r="B83" s="28"/>
      <c r="C83" s="76" t="s">
        <v>506</v>
      </c>
      <c r="D83" s="206"/>
      <c r="E83" s="206"/>
      <c r="F83" s="206"/>
      <c r="G83" s="206"/>
      <c r="H83" s="206"/>
      <c r="I83" s="149"/>
      <c r="J83" s="206"/>
      <c r="K83" s="206"/>
      <c r="L83" s="207"/>
    </row>
    <row r="84" ht="16.5" customHeight="1">
      <c r="B84" s="28"/>
      <c r="C84" s="206"/>
      <c r="D84" s="206"/>
      <c r="E84" s="205" t="s">
        <v>775</v>
      </c>
      <c r="F84" s="206"/>
      <c r="G84" s="206"/>
      <c r="H84" s="206"/>
      <c r="I84" s="149"/>
      <c r="J84" s="206"/>
      <c r="K84" s="206"/>
      <c r="L84" s="207"/>
    </row>
    <row r="85">
      <c r="B85" s="28"/>
      <c r="C85" s="76" t="s">
        <v>508</v>
      </c>
      <c r="D85" s="206"/>
      <c r="E85" s="206"/>
      <c r="F85" s="206"/>
      <c r="G85" s="206"/>
      <c r="H85" s="206"/>
      <c r="I85" s="149"/>
      <c r="J85" s="206"/>
      <c r="K85" s="206"/>
      <c r="L85" s="207"/>
    </row>
    <row r="86" s="1" customFormat="1" ht="16.5" customHeight="1">
      <c r="B86" s="46"/>
      <c r="C86" s="74"/>
      <c r="D86" s="74"/>
      <c r="E86" s="208" t="s">
        <v>776</v>
      </c>
      <c r="F86" s="74"/>
      <c r="G86" s="74"/>
      <c r="H86" s="74"/>
      <c r="I86" s="204"/>
      <c r="J86" s="74"/>
      <c r="K86" s="74"/>
      <c r="L86" s="72"/>
    </row>
    <row r="87" s="1" customFormat="1" ht="14.4" customHeight="1">
      <c r="B87" s="46"/>
      <c r="C87" s="76" t="s">
        <v>510</v>
      </c>
      <c r="D87" s="74"/>
      <c r="E87" s="74"/>
      <c r="F87" s="74"/>
      <c r="G87" s="74"/>
      <c r="H87" s="74"/>
      <c r="I87" s="204"/>
      <c r="J87" s="74"/>
      <c r="K87" s="74"/>
      <c r="L87" s="72"/>
    </row>
    <row r="88" s="1" customFormat="1" ht="17.25" customHeight="1">
      <c r="B88" s="46"/>
      <c r="C88" s="74"/>
      <c r="D88" s="74"/>
      <c r="E88" s="82" t="str">
        <f>E13</f>
        <v>SO-03-03-01 - Zábradlí Horní Počáply</v>
      </c>
      <c r="F88" s="74"/>
      <c r="G88" s="74"/>
      <c r="H88" s="74"/>
      <c r="I88" s="204"/>
      <c r="J88" s="74"/>
      <c r="K88" s="74"/>
      <c r="L88" s="72"/>
    </row>
    <row r="89" s="1" customFormat="1" ht="6.96" customHeight="1">
      <c r="B89" s="46"/>
      <c r="C89" s="74"/>
      <c r="D89" s="74"/>
      <c r="E89" s="74"/>
      <c r="F89" s="74"/>
      <c r="G89" s="74"/>
      <c r="H89" s="74"/>
      <c r="I89" s="204"/>
      <c r="J89" s="74"/>
      <c r="K89" s="74"/>
      <c r="L89" s="72"/>
    </row>
    <row r="90" s="1" customFormat="1" ht="18" customHeight="1">
      <c r="B90" s="46"/>
      <c r="C90" s="76" t="s">
        <v>25</v>
      </c>
      <c r="D90" s="74"/>
      <c r="E90" s="74"/>
      <c r="F90" s="209" t="str">
        <f>F16</f>
        <v xml:space="preserve"> </v>
      </c>
      <c r="G90" s="74"/>
      <c r="H90" s="74"/>
      <c r="I90" s="210" t="s">
        <v>27</v>
      </c>
      <c r="J90" s="85" t="str">
        <f>IF(J16="","",J16)</f>
        <v>19. 9. 2018</v>
      </c>
      <c r="K90" s="74"/>
      <c r="L90" s="72"/>
    </row>
    <row r="91" s="1" customFormat="1" ht="6.96" customHeight="1">
      <c r="B91" s="46"/>
      <c r="C91" s="74"/>
      <c r="D91" s="74"/>
      <c r="E91" s="74"/>
      <c r="F91" s="74"/>
      <c r="G91" s="74"/>
      <c r="H91" s="74"/>
      <c r="I91" s="204"/>
      <c r="J91" s="74"/>
      <c r="K91" s="74"/>
      <c r="L91" s="72"/>
    </row>
    <row r="92" s="1" customFormat="1">
      <c r="B92" s="46"/>
      <c r="C92" s="76" t="s">
        <v>31</v>
      </c>
      <c r="D92" s="74"/>
      <c r="E92" s="74"/>
      <c r="F92" s="209" t="str">
        <f>E19</f>
        <v>SŽDC s.o., OŘ Ústí n.L., ST Ústí n.L.</v>
      </c>
      <c r="G92" s="74"/>
      <c r="H92" s="74"/>
      <c r="I92" s="210" t="s">
        <v>39</v>
      </c>
      <c r="J92" s="209" t="str">
        <f>E25</f>
        <v xml:space="preserve"> </v>
      </c>
      <c r="K92" s="74"/>
      <c r="L92" s="72"/>
    </row>
    <row r="93" s="1" customFormat="1" ht="14.4" customHeight="1">
      <c r="B93" s="46"/>
      <c r="C93" s="76" t="s">
        <v>37</v>
      </c>
      <c r="D93" s="74"/>
      <c r="E93" s="74"/>
      <c r="F93" s="209" t="str">
        <f>IF(E22="","",E22)</f>
        <v/>
      </c>
      <c r="G93" s="74"/>
      <c r="H93" s="74"/>
      <c r="I93" s="204"/>
      <c r="J93" s="74"/>
      <c r="K93" s="74"/>
      <c r="L93" s="72"/>
    </row>
    <row r="94" s="1" customFormat="1" ht="10.32" customHeight="1">
      <c r="B94" s="46"/>
      <c r="C94" s="74"/>
      <c r="D94" s="74"/>
      <c r="E94" s="74"/>
      <c r="F94" s="74"/>
      <c r="G94" s="74"/>
      <c r="H94" s="74"/>
      <c r="I94" s="204"/>
      <c r="J94" s="74"/>
      <c r="K94" s="74"/>
      <c r="L94" s="72"/>
    </row>
    <row r="95" s="10" customFormat="1" ht="29.28" customHeight="1">
      <c r="B95" s="211"/>
      <c r="C95" s="212" t="s">
        <v>526</v>
      </c>
      <c r="D95" s="213" t="s">
        <v>62</v>
      </c>
      <c r="E95" s="213" t="s">
        <v>58</v>
      </c>
      <c r="F95" s="213" t="s">
        <v>527</v>
      </c>
      <c r="G95" s="213" t="s">
        <v>528</v>
      </c>
      <c r="H95" s="213" t="s">
        <v>529</v>
      </c>
      <c r="I95" s="214" t="s">
        <v>530</v>
      </c>
      <c r="J95" s="213" t="s">
        <v>514</v>
      </c>
      <c r="K95" s="215" t="s">
        <v>531</v>
      </c>
      <c r="L95" s="216"/>
      <c r="M95" s="102" t="s">
        <v>532</v>
      </c>
      <c r="N95" s="103" t="s">
        <v>47</v>
      </c>
      <c r="O95" s="103" t="s">
        <v>533</v>
      </c>
      <c r="P95" s="103" t="s">
        <v>534</v>
      </c>
      <c r="Q95" s="103" t="s">
        <v>535</v>
      </c>
      <c r="R95" s="103" t="s">
        <v>536</v>
      </c>
      <c r="S95" s="103" t="s">
        <v>537</v>
      </c>
      <c r="T95" s="104" t="s">
        <v>538</v>
      </c>
    </row>
    <row r="96" s="1" customFormat="1" ht="29.28" customHeight="1">
      <c r="B96" s="46"/>
      <c r="C96" s="108" t="s">
        <v>515</v>
      </c>
      <c r="D96" s="74"/>
      <c r="E96" s="74"/>
      <c r="F96" s="74"/>
      <c r="G96" s="74"/>
      <c r="H96" s="74"/>
      <c r="I96" s="204"/>
      <c r="J96" s="217">
        <f>BK96</f>
        <v>0</v>
      </c>
      <c r="K96" s="74"/>
      <c r="L96" s="72"/>
      <c r="M96" s="105"/>
      <c r="N96" s="106"/>
      <c r="O96" s="106"/>
      <c r="P96" s="218">
        <f>P97+P123</f>
        <v>0</v>
      </c>
      <c r="Q96" s="106"/>
      <c r="R96" s="218">
        <f>R97+R123</f>
        <v>0.27389000000000002</v>
      </c>
      <c r="S96" s="106"/>
      <c r="T96" s="219">
        <f>T97+T123</f>
        <v>0.043999999999999997</v>
      </c>
      <c r="AT96" s="24" t="s">
        <v>76</v>
      </c>
      <c r="AU96" s="24" t="s">
        <v>516</v>
      </c>
      <c r="BK96" s="220">
        <f>BK97+BK123</f>
        <v>0</v>
      </c>
    </row>
    <row r="97" s="11" customFormat="1" ht="37.44" customHeight="1">
      <c r="B97" s="221"/>
      <c r="C97" s="222"/>
      <c r="D97" s="223" t="s">
        <v>76</v>
      </c>
      <c r="E97" s="224" t="s">
        <v>539</v>
      </c>
      <c r="F97" s="224" t="s">
        <v>540</v>
      </c>
      <c r="G97" s="222"/>
      <c r="H97" s="222"/>
      <c r="I97" s="225"/>
      <c r="J97" s="226">
        <f>BK97</f>
        <v>0</v>
      </c>
      <c r="K97" s="222"/>
      <c r="L97" s="227"/>
      <c r="M97" s="228"/>
      <c r="N97" s="229"/>
      <c r="O97" s="229"/>
      <c r="P97" s="230">
        <f>P98+P103+P106+P111+P120</f>
        <v>0</v>
      </c>
      <c r="Q97" s="229"/>
      <c r="R97" s="230">
        <f>R98+R103+R106+R111+R120</f>
        <v>0.27389000000000002</v>
      </c>
      <c r="S97" s="229"/>
      <c r="T97" s="231">
        <f>T98+T103+T106+T111+T120</f>
        <v>0.043999999999999997</v>
      </c>
      <c r="AR97" s="232" t="s">
        <v>24</v>
      </c>
      <c r="AT97" s="233" t="s">
        <v>76</v>
      </c>
      <c r="AU97" s="233" t="s">
        <v>77</v>
      </c>
      <c r="AY97" s="232" t="s">
        <v>541</v>
      </c>
      <c r="BK97" s="234">
        <f>BK98+BK103+BK106+BK111+BK120</f>
        <v>0</v>
      </c>
    </row>
    <row r="98" s="11" customFormat="1" ht="19.92" customHeight="1">
      <c r="B98" s="221"/>
      <c r="C98" s="222"/>
      <c r="D98" s="223" t="s">
        <v>76</v>
      </c>
      <c r="E98" s="235" t="s">
        <v>542</v>
      </c>
      <c r="F98" s="235" t="s">
        <v>543</v>
      </c>
      <c r="G98" s="222"/>
      <c r="H98" s="222"/>
      <c r="I98" s="225"/>
      <c r="J98" s="236">
        <f>BK98</f>
        <v>0</v>
      </c>
      <c r="K98" s="222"/>
      <c r="L98" s="227"/>
      <c r="M98" s="228"/>
      <c r="N98" s="229"/>
      <c r="O98" s="229"/>
      <c r="P98" s="230">
        <f>SUM(P99:P102)</f>
        <v>0</v>
      </c>
      <c r="Q98" s="229"/>
      <c r="R98" s="230">
        <f>SUM(R99:R102)</f>
        <v>0.084080000000000002</v>
      </c>
      <c r="S98" s="229"/>
      <c r="T98" s="231">
        <f>SUM(T99:T102)</f>
        <v>0</v>
      </c>
      <c r="AR98" s="232" t="s">
        <v>24</v>
      </c>
      <c r="AT98" s="233" t="s">
        <v>76</v>
      </c>
      <c r="AU98" s="233" t="s">
        <v>24</v>
      </c>
      <c r="AY98" s="232" t="s">
        <v>541</v>
      </c>
      <c r="BK98" s="234">
        <f>SUM(BK99:BK102)</f>
        <v>0</v>
      </c>
    </row>
    <row r="99" s="1" customFormat="1" ht="25.5" customHeight="1">
      <c r="B99" s="46"/>
      <c r="C99" s="237" t="s">
        <v>24</v>
      </c>
      <c r="D99" s="237" t="s">
        <v>544</v>
      </c>
      <c r="E99" s="238" t="s">
        <v>545</v>
      </c>
      <c r="F99" s="239" t="s">
        <v>546</v>
      </c>
      <c r="G99" s="240" t="s">
        <v>547</v>
      </c>
      <c r="H99" s="241">
        <v>2</v>
      </c>
      <c r="I99" s="242"/>
      <c r="J99" s="243">
        <f>ROUND(I99*H99,2)</f>
        <v>0</v>
      </c>
      <c r="K99" s="239" t="s">
        <v>22</v>
      </c>
      <c r="L99" s="72"/>
      <c r="M99" s="244" t="s">
        <v>22</v>
      </c>
      <c r="N99" s="245" t="s">
        <v>48</v>
      </c>
      <c r="O99" s="47"/>
      <c r="P99" s="246">
        <f>O99*H99</f>
        <v>0</v>
      </c>
      <c r="Q99" s="246">
        <v>0.02102</v>
      </c>
      <c r="R99" s="246">
        <f>Q99*H99</f>
        <v>0.042040000000000001</v>
      </c>
      <c r="S99" s="246">
        <v>0</v>
      </c>
      <c r="T99" s="247">
        <f>S99*H99</f>
        <v>0</v>
      </c>
      <c r="AR99" s="24" t="s">
        <v>542</v>
      </c>
      <c r="AT99" s="24" t="s">
        <v>544</v>
      </c>
      <c r="AU99" s="24" t="s">
        <v>85</v>
      </c>
      <c r="AY99" s="24" t="s">
        <v>541</v>
      </c>
      <c r="BE99" s="248">
        <f>IF(N99="základní",J99,0)</f>
        <v>0</v>
      </c>
      <c r="BF99" s="248">
        <f>IF(N99="snížená",J99,0)</f>
        <v>0</v>
      </c>
      <c r="BG99" s="248">
        <f>IF(N99="zákl. přenesená",J99,0)</f>
        <v>0</v>
      </c>
      <c r="BH99" s="248">
        <f>IF(N99="sníž. přenesená",J99,0)</f>
        <v>0</v>
      </c>
      <c r="BI99" s="248">
        <f>IF(N99="nulová",J99,0)</f>
        <v>0</v>
      </c>
      <c r="BJ99" s="24" t="s">
        <v>24</v>
      </c>
      <c r="BK99" s="248">
        <f>ROUND(I99*H99,2)</f>
        <v>0</v>
      </c>
      <c r="BL99" s="24" t="s">
        <v>542</v>
      </c>
      <c r="BM99" s="24" t="s">
        <v>778</v>
      </c>
    </row>
    <row r="100" s="12" customFormat="1">
      <c r="B100" s="249"/>
      <c r="C100" s="250"/>
      <c r="D100" s="251" t="s">
        <v>549</v>
      </c>
      <c r="E100" s="252" t="s">
        <v>22</v>
      </c>
      <c r="F100" s="253" t="s">
        <v>85</v>
      </c>
      <c r="G100" s="250"/>
      <c r="H100" s="254">
        <v>2</v>
      </c>
      <c r="I100" s="255"/>
      <c r="J100" s="250"/>
      <c r="K100" s="250"/>
      <c r="L100" s="256"/>
      <c r="M100" s="257"/>
      <c r="N100" s="258"/>
      <c r="O100" s="258"/>
      <c r="P100" s="258"/>
      <c r="Q100" s="258"/>
      <c r="R100" s="258"/>
      <c r="S100" s="258"/>
      <c r="T100" s="259"/>
      <c r="AT100" s="260" t="s">
        <v>549</v>
      </c>
      <c r="AU100" s="260" t="s">
        <v>85</v>
      </c>
      <c r="AV100" s="12" t="s">
        <v>85</v>
      </c>
      <c r="AW100" s="12" t="s">
        <v>41</v>
      </c>
      <c r="AX100" s="12" t="s">
        <v>24</v>
      </c>
      <c r="AY100" s="260" t="s">
        <v>541</v>
      </c>
    </row>
    <row r="101" s="1" customFormat="1" ht="25.5" customHeight="1">
      <c r="B101" s="46"/>
      <c r="C101" s="237" t="s">
        <v>85</v>
      </c>
      <c r="D101" s="237" t="s">
        <v>544</v>
      </c>
      <c r="E101" s="238" t="s">
        <v>550</v>
      </c>
      <c r="F101" s="239" t="s">
        <v>551</v>
      </c>
      <c r="G101" s="240" t="s">
        <v>547</v>
      </c>
      <c r="H101" s="241">
        <v>2</v>
      </c>
      <c r="I101" s="242"/>
      <c r="J101" s="243">
        <f>ROUND(I101*H101,2)</f>
        <v>0</v>
      </c>
      <c r="K101" s="239" t="s">
        <v>22</v>
      </c>
      <c r="L101" s="72"/>
      <c r="M101" s="244" t="s">
        <v>22</v>
      </c>
      <c r="N101" s="245" t="s">
        <v>48</v>
      </c>
      <c r="O101" s="47"/>
      <c r="P101" s="246">
        <f>O101*H101</f>
        <v>0</v>
      </c>
      <c r="Q101" s="246">
        <v>0.02102</v>
      </c>
      <c r="R101" s="246">
        <f>Q101*H101</f>
        <v>0.042040000000000001</v>
      </c>
      <c r="S101" s="246">
        <v>0</v>
      </c>
      <c r="T101" s="247">
        <f>S101*H101</f>
        <v>0</v>
      </c>
      <c r="AR101" s="24" t="s">
        <v>542</v>
      </c>
      <c r="AT101" s="24" t="s">
        <v>544</v>
      </c>
      <c r="AU101" s="24" t="s">
        <v>85</v>
      </c>
      <c r="AY101" s="24" t="s">
        <v>541</v>
      </c>
      <c r="BE101" s="248">
        <f>IF(N101="základní",J101,0)</f>
        <v>0</v>
      </c>
      <c r="BF101" s="248">
        <f>IF(N101="snížená",J101,0)</f>
        <v>0</v>
      </c>
      <c r="BG101" s="248">
        <f>IF(N101="zákl. přenesená",J101,0)</f>
        <v>0</v>
      </c>
      <c r="BH101" s="248">
        <f>IF(N101="sníž. přenesená",J101,0)</f>
        <v>0</v>
      </c>
      <c r="BI101" s="248">
        <f>IF(N101="nulová",J101,0)</f>
        <v>0</v>
      </c>
      <c r="BJ101" s="24" t="s">
        <v>24</v>
      </c>
      <c r="BK101" s="248">
        <f>ROUND(I101*H101,2)</f>
        <v>0</v>
      </c>
      <c r="BL101" s="24" t="s">
        <v>542</v>
      </c>
      <c r="BM101" s="24" t="s">
        <v>779</v>
      </c>
    </row>
    <row r="102" s="12" customFormat="1">
      <c r="B102" s="249"/>
      <c r="C102" s="250"/>
      <c r="D102" s="251" t="s">
        <v>549</v>
      </c>
      <c r="E102" s="252" t="s">
        <v>22</v>
      </c>
      <c r="F102" s="253" t="s">
        <v>85</v>
      </c>
      <c r="G102" s="250"/>
      <c r="H102" s="254">
        <v>2</v>
      </c>
      <c r="I102" s="255"/>
      <c r="J102" s="250"/>
      <c r="K102" s="250"/>
      <c r="L102" s="256"/>
      <c r="M102" s="257"/>
      <c r="N102" s="258"/>
      <c r="O102" s="258"/>
      <c r="P102" s="258"/>
      <c r="Q102" s="258"/>
      <c r="R102" s="258"/>
      <c r="S102" s="258"/>
      <c r="T102" s="259"/>
      <c r="AT102" s="260" t="s">
        <v>549</v>
      </c>
      <c r="AU102" s="260" t="s">
        <v>85</v>
      </c>
      <c r="AV102" s="12" t="s">
        <v>85</v>
      </c>
      <c r="AW102" s="12" t="s">
        <v>41</v>
      </c>
      <c r="AX102" s="12" t="s">
        <v>24</v>
      </c>
      <c r="AY102" s="260" t="s">
        <v>541</v>
      </c>
    </row>
    <row r="103" s="11" customFormat="1" ht="29.88" customHeight="1">
      <c r="B103" s="221"/>
      <c r="C103" s="222"/>
      <c r="D103" s="223" t="s">
        <v>76</v>
      </c>
      <c r="E103" s="235" t="s">
        <v>552</v>
      </c>
      <c r="F103" s="235" t="s">
        <v>553</v>
      </c>
      <c r="G103" s="222"/>
      <c r="H103" s="222"/>
      <c r="I103" s="225"/>
      <c r="J103" s="236">
        <f>BK103</f>
        <v>0</v>
      </c>
      <c r="K103" s="222"/>
      <c r="L103" s="227"/>
      <c r="M103" s="228"/>
      <c r="N103" s="229"/>
      <c r="O103" s="229"/>
      <c r="P103" s="230">
        <f>SUM(P104:P105)</f>
        <v>0</v>
      </c>
      <c r="Q103" s="229"/>
      <c r="R103" s="230">
        <f>SUM(R104:R105)</f>
        <v>0.18981000000000001</v>
      </c>
      <c r="S103" s="229"/>
      <c r="T103" s="231">
        <f>SUM(T104:T105)</f>
        <v>0</v>
      </c>
      <c r="AR103" s="232" t="s">
        <v>24</v>
      </c>
      <c r="AT103" s="233" t="s">
        <v>76</v>
      </c>
      <c r="AU103" s="233" t="s">
        <v>24</v>
      </c>
      <c r="AY103" s="232" t="s">
        <v>541</v>
      </c>
      <c r="BK103" s="234">
        <f>SUM(BK104:BK105)</f>
        <v>0</v>
      </c>
    </row>
    <row r="104" s="1" customFormat="1" ht="25.5" customHeight="1">
      <c r="B104" s="46"/>
      <c r="C104" s="237" t="s">
        <v>93</v>
      </c>
      <c r="D104" s="237" t="s">
        <v>544</v>
      </c>
      <c r="E104" s="238" t="s">
        <v>554</v>
      </c>
      <c r="F104" s="239" t="s">
        <v>555</v>
      </c>
      <c r="G104" s="240" t="s">
        <v>547</v>
      </c>
      <c r="H104" s="241">
        <v>171</v>
      </c>
      <c r="I104" s="242"/>
      <c r="J104" s="243">
        <f>ROUND(I104*H104,2)</f>
        <v>0</v>
      </c>
      <c r="K104" s="239" t="s">
        <v>22</v>
      </c>
      <c r="L104" s="72"/>
      <c r="M104" s="244" t="s">
        <v>22</v>
      </c>
      <c r="N104" s="245" t="s">
        <v>48</v>
      </c>
      <c r="O104" s="47"/>
      <c r="P104" s="246">
        <f>O104*H104</f>
        <v>0</v>
      </c>
      <c r="Q104" s="246">
        <v>0.0011100000000000001</v>
      </c>
      <c r="R104" s="246">
        <f>Q104*H104</f>
        <v>0.18981000000000001</v>
      </c>
      <c r="S104" s="246">
        <v>0</v>
      </c>
      <c r="T104" s="247">
        <f>S104*H104</f>
        <v>0</v>
      </c>
      <c r="AR104" s="24" t="s">
        <v>542</v>
      </c>
      <c r="AT104" s="24" t="s">
        <v>544</v>
      </c>
      <c r="AU104" s="24" t="s">
        <v>85</v>
      </c>
      <c r="AY104" s="24" t="s">
        <v>541</v>
      </c>
      <c r="BE104" s="248">
        <f>IF(N104="základní",J104,0)</f>
        <v>0</v>
      </c>
      <c r="BF104" s="248">
        <f>IF(N104="snížená",J104,0)</f>
        <v>0</v>
      </c>
      <c r="BG104" s="248">
        <f>IF(N104="zákl. přenesená",J104,0)</f>
        <v>0</v>
      </c>
      <c r="BH104" s="248">
        <f>IF(N104="sníž. přenesená",J104,0)</f>
        <v>0</v>
      </c>
      <c r="BI104" s="248">
        <f>IF(N104="nulová",J104,0)</f>
        <v>0</v>
      </c>
      <c r="BJ104" s="24" t="s">
        <v>24</v>
      </c>
      <c r="BK104" s="248">
        <f>ROUND(I104*H104,2)</f>
        <v>0</v>
      </c>
      <c r="BL104" s="24" t="s">
        <v>542</v>
      </c>
      <c r="BM104" s="24" t="s">
        <v>780</v>
      </c>
    </row>
    <row r="105" s="12" customFormat="1">
      <c r="B105" s="249"/>
      <c r="C105" s="250"/>
      <c r="D105" s="251" t="s">
        <v>549</v>
      </c>
      <c r="E105" s="252" t="s">
        <v>22</v>
      </c>
      <c r="F105" s="253" t="s">
        <v>781</v>
      </c>
      <c r="G105" s="250"/>
      <c r="H105" s="254">
        <v>171</v>
      </c>
      <c r="I105" s="255"/>
      <c r="J105" s="250"/>
      <c r="K105" s="250"/>
      <c r="L105" s="256"/>
      <c r="M105" s="257"/>
      <c r="N105" s="258"/>
      <c r="O105" s="258"/>
      <c r="P105" s="258"/>
      <c r="Q105" s="258"/>
      <c r="R105" s="258"/>
      <c r="S105" s="258"/>
      <c r="T105" s="259"/>
      <c r="AT105" s="260" t="s">
        <v>549</v>
      </c>
      <c r="AU105" s="260" t="s">
        <v>85</v>
      </c>
      <c r="AV105" s="12" t="s">
        <v>85</v>
      </c>
      <c r="AW105" s="12" t="s">
        <v>41</v>
      </c>
      <c r="AX105" s="12" t="s">
        <v>24</v>
      </c>
      <c r="AY105" s="260" t="s">
        <v>541</v>
      </c>
    </row>
    <row r="106" s="11" customFormat="1" ht="29.88" customHeight="1">
      <c r="B106" s="221"/>
      <c r="C106" s="222"/>
      <c r="D106" s="223" t="s">
        <v>76</v>
      </c>
      <c r="E106" s="235" t="s">
        <v>557</v>
      </c>
      <c r="F106" s="235" t="s">
        <v>558</v>
      </c>
      <c r="G106" s="222"/>
      <c r="H106" s="222"/>
      <c r="I106" s="225"/>
      <c r="J106" s="236">
        <f>BK106</f>
        <v>0</v>
      </c>
      <c r="K106" s="222"/>
      <c r="L106" s="227"/>
      <c r="M106" s="228"/>
      <c r="N106" s="229"/>
      <c r="O106" s="229"/>
      <c r="P106" s="230">
        <f>SUM(P107:P110)</f>
        <v>0</v>
      </c>
      <c r="Q106" s="229"/>
      <c r="R106" s="230">
        <f>SUM(R107:R110)</f>
        <v>0</v>
      </c>
      <c r="S106" s="229"/>
      <c r="T106" s="231">
        <f>SUM(T107:T110)</f>
        <v>0.043999999999999997</v>
      </c>
      <c r="AR106" s="232" t="s">
        <v>24</v>
      </c>
      <c r="AT106" s="233" t="s">
        <v>76</v>
      </c>
      <c r="AU106" s="233" t="s">
        <v>24</v>
      </c>
      <c r="AY106" s="232" t="s">
        <v>541</v>
      </c>
      <c r="BK106" s="234">
        <f>SUM(BK107:BK110)</f>
        <v>0</v>
      </c>
    </row>
    <row r="107" s="1" customFormat="1" ht="16.5" customHeight="1">
      <c r="B107" s="46"/>
      <c r="C107" s="237" t="s">
        <v>542</v>
      </c>
      <c r="D107" s="237" t="s">
        <v>544</v>
      </c>
      <c r="E107" s="238" t="s">
        <v>559</v>
      </c>
      <c r="F107" s="239" t="s">
        <v>560</v>
      </c>
      <c r="G107" s="240" t="s">
        <v>547</v>
      </c>
      <c r="H107" s="241">
        <v>2</v>
      </c>
      <c r="I107" s="242"/>
      <c r="J107" s="243">
        <f>ROUND(I107*H107,2)</f>
        <v>0</v>
      </c>
      <c r="K107" s="239" t="s">
        <v>22</v>
      </c>
      <c r="L107" s="72"/>
      <c r="M107" s="244" t="s">
        <v>22</v>
      </c>
      <c r="N107" s="245" t="s">
        <v>48</v>
      </c>
      <c r="O107" s="47"/>
      <c r="P107" s="246">
        <f>O107*H107</f>
        <v>0</v>
      </c>
      <c r="Q107" s="246">
        <v>0</v>
      </c>
      <c r="R107" s="246">
        <f>Q107*H107</f>
        <v>0</v>
      </c>
      <c r="S107" s="246">
        <v>0.021999999999999999</v>
      </c>
      <c r="T107" s="247">
        <f>S107*H107</f>
        <v>0.043999999999999997</v>
      </c>
      <c r="AR107" s="24" t="s">
        <v>542</v>
      </c>
      <c r="AT107" s="24" t="s">
        <v>544</v>
      </c>
      <c r="AU107" s="24" t="s">
        <v>85</v>
      </c>
      <c r="AY107" s="24" t="s">
        <v>541</v>
      </c>
      <c r="BE107" s="248">
        <f>IF(N107="základní",J107,0)</f>
        <v>0</v>
      </c>
      <c r="BF107" s="248">
        <f>IF(N107="snížená",J107,0)</f>
        <v>0</v>
      </c>
      <c r="BG107" s="248">
        <f>IF(N107="zákl. přenesená",J107,0)</f>
        <v>0</v>
      </c>
      <c r="BH107" s="248">
        <f>IF(N107="sníž. přenesená",J107,0)</f>
        <v>0</v>
      </c>
      <c r="BI107" s="248">
        <f>IF(N107="nulová",J107,0)</f>
        <v>0</v>
      </c>
      <c r="BJ107" s="24" t="s">
        <v>24</v>
      </c>
      <c r="BK107" s="248">
        <f>ROUND(I107*H107,2)</f>
        <v>0</v>
      </c>
      <c r="BL107" s="24" t="s">
        <v>542</v>
      </c>
      <c r="BM107" s="24" t="s">
        <v>782</v>
      </c>
    </row>
    <row r="108" s="12" customFormat="1">
      <c r="B108" s="249"/>
      <c r="C108" s="250"/>
      <c r="D108" s="251" t="s">
        <v>549</v>
      </c>
      <c r="E108" s="252" t="s">
        <v>22</v>
      </c>
      <c r="F108" s="253" t="s">
        <v>85</v>
      </c>
      <c r="G108" s="250"/>
      <c r="H108" s="254">
        <v>2</v>
      </c>
      <c r="I108" s="255"/>
      <c r="J108" s="250"/>
      <c r="K108" s="250"/>
      <c r="L108" s="256"/>
      <c r="M108" s="257"/>
      <c r="N108" s="258"/>
      <c r="O108" s="258"/>
      <c r="P108" s="258"/>
      <c r="Q108" s="258"/>
      <c r="R108" s="258"/>
      <c r="S108" s="258"/>
      <c r="T108" s="259"/>
      <c r="AT108" s="260" t="s">
        <v>549</v>
      </c>
      <c r="AU108" s="260" t="s">
        <v>85</v>
      </c>
      <c r="AV108" s="12" t="s">
        <v>85</v>
      </c>
      <c r="AW108" s="12" t="s">
        <v>41</v>
      </c>
      <c r="AX108" s="12" t="s">
        <v>24</v>
      </c>
      <c r="AY108" s="260" t="s">
        <v>541</v>
      </c>
    </row>
    <row r="109" s="1" customFormat="1" ht="25.5" customHeight="1">
      <c r="B109" s="46"/>
      <c r="C109" s="237" t="s">
        <v>562</v>
      </c>
      <c r="D109" s="237" t="s">
        <v>544</v>
      </c>
      <c r="E109" s="238" t="s">
        <v>563</v>
      </c>
      <c r="F109" s="239" t="s">
        <v>564</v>
      </c>
      <c r="G109" s="240" t="s">
        <v>547</v>
      </c>
      <c r="H109" s="241">
        <v>2</v>
      </c>
      <c r="I109" s="242"/>
      <c r="J109" s="243">
        <f>ROUND(I109*H109,2)</f>
        <v>0</v>
      </c>
      <c r="K109" s="239" t="s">
        <v>22</v>
      </c>
      <c r="L109" s="72"/>
      <c r="M109" s="244" t="s">
        <v>22</v>
      </c>
      <c r="N109" s="245" t="s">
        <v>48</v>
      </c>
      <c r="O109" s="47"/>
      <c r="P109" s="246">
        <f>O109*H109</f>
        <v>0</v>
      </c>
      <c r="Q109" s="246">
        <v>0</v>
      </c>
      <c r="R109" s="246">
        <f>Q109*H109</f>
        <v>0</v>
      </c>
      <c r="S109" s="246">
        <v>0</v>
      </c>
      <c r="T109" s="247">
        <f>S109*H109</f>
        <v>0</v>
      </c>
      <c r="AR109" s="24" t="s">
        <v>542</v>
      </c>
      <c r="AT109" s="24" t="s">
        <v>544</v>
      </c>
      <c r="AU109" s="24" t="s">
        <v>85</v>
      </c>
      <c r="AY109" s="24" t="s">
        <v>541</v>
      </c>
      <c r="BE109" s="248">
        <f>IF(N109="základní",J109,0)</f>
        <v>0</v>
      </c>
      <c r="BF109" s="248">
        <f>IF(N109="snížená",J109,0)</f>
        <v>0</v>
      </c>
      <c r="BG109" s="248">
        <f>IF(N109="zákl. přenesená",J109,0)</f>
        <v>0</v>
      </c>
      <c r="BH109" s="248">
        <f>IF(N109="sníž. přenesená",J109,0)</f>
        <v>0</v>
      </c>
      <c r="BI109" s="248">
        <f>IF(N109="nulová",J109,0)</f>
        <v>0</v>
      </c>
      <c r="BJ109" s="24" t="s">
        <v>24</v>
      </c>
      <c r="BK109" s="248">
        <f>ROUND(I109*H109,2)</f>
        <v>0</v>
      </c>
      <c r="BL109" s="24" t="s">
        <v>542</v>
      </c>
      <c r="BM109" s="24" t="s">
        <v>783</v>
      </c>
    </row>
    <row r="110" s="12" customFormat="1">
      <c r="B110" s="249"/>
      <c r="C110" s="250"/>
      <c r="D110" s="251" t="s">
        <v>549</v>
      </c>
      <c r="E110" s="252" t="s">
        <v>22</v>
      </c>
      <c r="F110" s="253" t="s">
        <v>85</v>
      </c>
      <c r="G110" s="250"/>
      <c r="H110" s="254">
        <v>2</v>
      </c>
      <c r="I110" s="255"/>
      <c r="J110" s="250"/>
      <c r="K110" s="250"/>
      <c r="L110" s="256"/>
      <c r="M110" s="257"/>
      <c r="N110" s="258"/>
      <c r="O110" s="258"/>
      <c r="P110" s="258"/>
      <c r="Q110" s="258"/>
      <c r="R110" s="258"/>
      <c r="S110" s="258"/>
      <c r="T110" s="259"/>
      <c r="AT110" s="260" t="s">
        <v>549</v>
      </c>
      <c r="AU110" s="260" t="s">
        <v>85</v>
      </c>
      <c r="AV110" s="12" t="s">
        <v>85</v>
      </c>
      <c r="AW110" s="12" t="s">
        <v>41</v>
      </c>
      <c r="AX110" s="12" t="s">
        <v>24</v>
      </c>
      <c r="AY110" s="260" t="s">
        <v>541</v>
      </c>
    </row>
    <row r="111" s="11" customFormat="1" ht="29.88" customHeight="1">
      <c r="B111" s="221"/>
      <c r="C111" s="222"/>
      <c r="D111" s="223" t="s">
        <v>76</v>
      </c>
      <c r="E111" s="235" t="s">
        <v>565</v>
      </c>
      <c r="F111" s="235" t="s">
        <v>566</v>
      </c>
      <c r="G111" s="222"/>
      <c r="H111" s="222"/>
      <c r="I111" s="225"/>
      <c r="J111" s="236">
        <f>BK111</f>
        <v>0</v>
      </c>
      <c r="K111" s="222"/>
      <c r="L111" s="227"/>
      <c r="M111" s="228"/>
      <c r="N111" s="229"/>
      <c r="O111" s="229"/>
      <c r="P111" s="230">
        <f>SUM(P112:P119)</f>
        <v>0</v>
      </c>
      <c r="Q111" s="229"/>
      <c r="R111" s="230">
        <f>SUM(R112:R119)</f>
        <v>0</v>
      </c>
      <c r="S111" s="229"/>
      <c r="T111" s="231">
        <f>SUM(T112:T119)</f>
        <v>0</v>
      </c>
      <c r="AR111" s="232" t="s">
        <v>24</v>
      </c>
      <c r="AT111" s="233" t="s">
        <v>76</v>
      </c>
      <c r="AU111" s="233" t="s">
        <v>24</v>
      </c>
      <c r="AY111" s="232" t="s">
        <v>541</v>
      </c>
      <c r="BK111" s="234">
        <f>SUM(BK112:BK119)</f>
        <v>0</v>
      </c>
    </row>
    <row r="112" s="1" customFormat="1" ht="25.5" customHeight="1">
      <c r="B112" s="46"/>
      <c r="C112" s="237" t="s">
        <v>552</v>
      </c>
      <c r="D112" s="237" t="s">
        <v>544</v>
      </c>
      <c r="E112" s="238" t="s">
        <v>567</v>
      </c>
      <c r="F112" s="239" t="s">
        <v>568</v>
      </c>
      <c r="G112" s="240" t="s">
        <v>569</v>
      </c>
      <c r="H112" s="241">
        <v>0.10000000000000001</v>
      </c>
      <c r="I112" s="242"/>
      <c r="J112" s="243">
        <f>ROUND(I112*H112,2)</f>
        <v>0</v>
      </c>
      <c r="K112" s="239" t="s">
        <v>22</v>
      </c>
      <c r="L112" s="72"/>
      <c r="M112" s="244" t="s">
        <v>22</v>
      </c>
      <c r="N112" s="245" t="s">
        <v>48</v>
      </c>
      <c r="O112" s="47"/>
      <c r="P112" s="246">
        <f>O112*H112</f>
        <v>0</v>
      </c>
      <c r="Q112" s="246">
        <v>0</v>
      </c>
      <c r="R112" s="246">
        <f>Q112*H112</f>
        <v>0</v>
      </c>
      <c r="S112" s="246">
        <v>0</v>
      </c>
      <c r="T112" s="247">
        <f>S112*H112</f>
        <v>0</v>
      </c>
      <c r="AR112" s="24" t="s">
        <v>542</v>
      </c>
      <c r="AT112" s="24" t="s">
        <v>544</v>
      </c>
      <c r="AU112" s="24" t="s">
        <v>85</v>
      </c>
      <c r="AY112" s="24" t="s">
        <v>541</v>
      </c>
      <c r="BE112" s="248">
        <f>IF(N112="základní",J112,0)</f>
        <v>0</v>
      </c>
      <c r="BF112" s="248">
        <f>IF(N112="snížená",J112,0)</f>
        <v>0</v>
      </c>
      <c r="BG112" s="248">
        <f>IF(N112="zákl. přenesená",J112,0)</f>
        <v>0</v>
      </c>
      <c r="BH112" s="248">
        <f>IF(N112="sníž. přenesená",J112,0)</f>
        <v>0</v>
      </c>
      <c r="BI112" s="248">
        <f>IF(N112="nulová",J112,0)</f>
        <v>0</v>
      </c>
      <c r="BJ112" s="24" t="s">
        <v>24</v>
      </c>
      <c r="BK112" s="248">
        <f>ROUND(I112*H112,2)</f>
        <v>0</v>
      </c>
      <c r="BL112" s="24" t="s">
        <v>542</v>
      </c>
      <c r="BM112" s="24" t="s">
        <v>784</v>
      </c>
    </row>
    <row r="113" s="12" customFormat="1">
      <c r="B113" s="249"/>
      <c r="C113" s="250"/>
      <c r="D113" s="251" t="s">
        <v>549</v>
      </c>
      <c r="E113" s="252" t="s">
        <v>22</v>
      </c>
      <c r="F113" s="253" t="s">
        <v>20</v>
      </c>
      <c r="G113" s="250"/>
      <c r="H113" s="254">
        <v>0.10000000000000001</v>
      </c>
      <c r="I113" s="255"/>
      <c r="J113" s="250"/>
      <c r="K113" s="250"/>
      <c r="L113" s="256"/>
      <c r="M113" s="257"/>
      <c r="N113" s="258"/>
      <c r="O113" s="258"/>
      <c r="P113" s="258"/>
      <c r="Q113" s="258"/>
      <c r="R113" s="258"/>
      <c r="S113" s="258"/>
      <c r="T113" s="259"/>
      <c r="AT113" s="260" t="s">
        <v>549</v>
      </c>
      <c r="AU113" s="260" t="s">
        <v>85</v>
      </c>
      <c r="AV113" s="12" t="s">
        <v>85</v>
      </c>
      <c r="AW113" s="12" t="s">
        <v>41</v>
      </c>
      <c r="AX113" s="12" t="s">
        <v>24</v>
      </c>
      <c r="AY113" s="260" t="s">
        <v>541</v>
      </c>
    </row>
    <row r="114" s="1" customFormat="1" ht="25.5" customHeight="1">
      <c r="B114" s="46"/>
      <c r="C114" s="237" t="s">
        <v>571</v>
      </c>
      <c r="D114" s="237" t="s">
        <v>544</v>
      </c>
      <c r="E114" s="238" t="s">
        <v>572</v>
      </c>
      <c r="F114" s="239" t="s">
        <v>573</v>
      </c>
      <c r="G114" s="240" t="s">
        <v>569</v>
      </c>
      <c r="H114" s="241">
        <v>0.10000000000000001</v>
      </c>
      <c r="I114" s="242"/>
      <c r="J114" s="243">
        <f>ROUND(I114*H114,2)</f>
        <v>0</v>
      </c>
      <c r="K114" s="239" t="s">
        <v>22</v>
      </c>
      <c r="L114" s="72"/>
      <c r="M114" s="244" t="s">
        <v>22</v>
      </c>
      <c r="N114" s="245" t="s">
        <v>48</v>
      </c>
      <c r="O114" s="47"/>
      <c r="P114" s="246">
        <f>O114*H114</f>
        <v>0</v>
      </c>
      <c r="Q114" s="246">
        <v>0</v>
      </c>
      <c r="R114" s="246">
        <f>Q114*H114</f>
        <v>0</v>
      </c>
      <c r="S114" s="246">
        <v>0</v>
      </c>
      <c r="T114" s="247">
        <f>S114*H114</f>
        <v>0</v>
      </c>
      <c r="AR114" s="24" t="s">
        <v>542</v>
      </c>
      <c r="AT114" s="24" t="s">
        <v>544</v>
      </c>
      <c r="AU114" s="24" t="s">
        <v>85</v>
      </c>
      <c r="AY114" s="24" t="s">
        <v>541</v>
      </c>
      <c r="BE114" s="248">
        <f>IF(N114="základní",J114,0)</f>
        <v>0</v>
      </c>
      <c r="BF114" s="248">
        <f>IF(N114="snížená",J114,0)</f>
        <v>0</v>
      </c>
      <c r="BG114" s="248">
        <f>IF(N114="zákl. přenesená",J114,0)</f>
        <v>0</v>
      </c>
      <c r="BH114" s="248">
        <f>IF(N114="sníž. přenesená",J114,0)</f>
        <v>0</v>
      </c>
      <c r="BI114" s="248">
        <f>IF(N114="nulová",J114,0)</f>
        <v>0</v>
      </c>
      <c r="BJ114" s="24" t="s">
        <v>24</v>
      </c>
      <c r="BK114" s="248">
        <f>ROUND(I114*H114,2)</f>
        <v>0</v>
      </c>
      <c r="BL114" s="24" t="s">
        <v>542</v>
      </c>
      <c r="BM114" s="24" t="s">
        <v>785</v>
      </c>
    </row>
    <row r="115" s="12" customFormat="1">
      <c r="B115" s="249"/>
      <c r="C115" s="250"/>
      <c r="D115" s="251" t="s">
        <v>549</v>
      </c>
      <c r="E115" s="252" t="s">
        <v>22</v>
      </c>
      <c r="F115" s="253" t="s">
        <v>20</v>
      </c>
      <c r="G115" s="250"/>
      <c r="H115" s="254">
        <v>0.10000000000000001</v>
      </c>
      <c r="I115" s="255"/>
      <c r="J115" s="250"/>
      <c r="K115" s="250"/>
      <c r="L115" s="256"/>
      <c r="M115" s="257"/>
      <c r="N115" s="258"/>
      <c r="O115" s="258"/>
      <c r="P115" s="258"/>
      <c r="Q115" s="258"/>
      <c r="R115" s="258"/>
      <c r="S115" s="258"/>
      <c r="T115" s="259"/>
      <c r="AT115" s="260" t="s">
        <v>549</v>
      </c>
      <c r="AU115" s="260" t="s">
        <v>85</v>
      </c>
      <c r="AV115" s="12" t="s">
        <v>85</v>
      </c>
      <c r="AW115" s="12" t="s">
        <v>41</v>
      </c>
      <c r="AX115" s="12" t="s">
        <v>24</v>
      </c>
      <c r="AY115" s="260" t="s">
        <v>541</v>
      </c>
    </row>
    <row r="116" s="1" customFormat="1" ht="38.25" customHeight="1">
      <c r="B116" s="46"/>
      <c r="C116" s="237" t="s">
        <v>561</v>
      </c>
      <c r="D116" s="237" t="s">
        <v>544</v>
      </c>
      <c r="E116" s="238" t="s">
        <v>575</v>
      </c>
      <c r="F116" s="239" t="s">
        <v>576</v>
      </c>
      <c r="G116" s="240" t="s">
        <v>569</v>
      </c>
      <c r="H116" s="241">
        <v>0.10000000000000001</v>
      </c>
      <c r="I116" s="242"/>
      <c r="J116" s="243">
        <f>ROUND(I116*H116,2)</f>
        <v>0</v>
      </c>
      <c r="K116" s="239" t="s">
        <v>22</v>
      </c>
      <c r="L116" s="72"/>
      <c r="M116" s="244" t="s">
        <v>22</v>
      </c>
      <c r="N116" s="245" t="s">
        <v>48</v>
      </c>
      <c r="O116" s="47"/>
      <c r="P116" s="246">
        <f>O116*H116</f>
        <v>0</v>
      </c>
      <c r="Q116" s="246">
        <v>0</v>
      </c>
      <c r="R116" s="246">
        <f>Q116*H116</f>
        <v>0</v>
      </c>
      <c r="S116" s="246">
        <v>0</v>
      </c>
      <c r="T116" s="247">
        <f>S116*H116</f>
        <v>0</v>
      </c>
      <c r="AR116" s="24" t="s">
        <v>542</v>
      </c>
      <c r="AT116" s="24" t="s">
        <v>544</v>
      </c>
      <c r="AU116" s="24" t="s">
        <v>85</v>
      </c>
      <c r="AY116" s="24" t="s">
        <v>541</v>
      </c>
      <c r="BE116" s="248">
        <f>IF(N116="základní",J116,0)</f>
        <v>0</v>
      </c>
      <c r="BF116" s="248">
        <f>IF(N116="snížená",J116,0)</f>
        <v>0</v>
      </c>
      <c r="BG116" s="248">
        <f>IF(N116="zákl. přenesená",J116,0)</f>
        <v>0</v>
      </c>
      <c r="BH116" s="248">
        <f>IF(N116="sníž. přenesená",J116,0)</f>
        <v>0</v>
      </c>
      <c r="BI116" s="248">
        <f>IF(N116="nulová",J116,0)</f>
        <v>0</v>
      </c>
      <c r="BJ116" s="24" t="s">
        <v>24</v>
      </c>
      <c r="BK116" s="248">
        <f>ROUND(I116*H116,2)</f>
        <v>0</v>
      </c>
      <c r="BL116" s="24" t="s">
        <v>542</v>
      </c>
      <c r="BM116" s="24" t="s">
        <v>786</v>
      </c>
    </row>
    <row r="117" s="12" customFormat="1">
      <c r="B117" s="249"/>
      <c r="C117" s="250"/>
      <c r="D117" s="251" t="s">
        <v>549</v>
      </c>
      <c r="E117" s="252" t="s">
        <v>22</v>
      </c>
      <c r="F117" s="253" t="s">
        <v>20</v>
      </c>
      <c r="G117" s="250"/>
      <c r="H117" s="254">
        <v>0.10000000000000001</v>
      </c>
      <c r="I117" s="255"/>
      <c r="J117" s="250"/>
      <c r="K117" s="250"/>
      <c r="L117" s="256"/>
      <c r="M117" s="257"/>
      <c r="N117" s="258"/>
      <c r="O117" s="258"/>
      <c r="P117" s="258"/>
      <c r="Q117" s="258"/>
      <c r="R117" s="258"/>
      <c r="S117" s="258"/>
      <c r="T117" s="259"/>
      <c r="AT117" s="260" t="s">
        <v>549</v>
      </c>
      <c r="AU117" s="260" t="s">
        <v>85</v>
      </c>
      <c r="AV117" s="12" t="s">
        <v>85</v>
      </c>
      <c r="AW117" s="12" t="s">
        <v>41</v>
      </c>
      <c r="AX117" s="12" t="s">
        <v>24</v>
      </c>
      <c r="AY117" s="260" t="s">
        <v>541</v>
      </c>
    </row>
    <row r="118" s="1" customFormat="1" ht="25.5" customHeight="1">
      <c r="B118" s="46"/>
      <c r="C118" s="237" t="s">
        <v>557</v>
      </c>
      <c r="D118" s="237" t="s">
        <v>544</v>
      </c>
      <c r="E118" s="238" t="s">
        <v>578</v>
      </c>
      <c r="F118" s="239" t="s">
        <v>579</v>
      </c>
      <c r="G118" s="240" t="s">
        <v>569</v>
      </c>
      <c r="H118" s="241">
        <v>0.10000000000000001</v>
      </c>
      <c r="I118" s="242"/>
      <c r="J118" s="243">
        <f>ROUND(I118*H118,2)</f>
        <v>0</v>
      </c>
      <c r="K118" s="239" t="s">
        <v>22</v>
      </c>
      <c r="L118" s="72"/>
      <c r="M118" s="244" t="s">
        <v>22</v>
      </c>
      <c r="N118" s="245" t="s">
        <v>48</v>
      </c>
      <c r="O118" s="47"/>
      <c r="P118" s="246">
        <f>O118*H118</f>
        <v>0</v>
      </c>
      <c r="Q118" s="246">
        <v>0</v>
      </c>
      <c r="R118" s="246">
        <f>Q118*H118</f>
        <v>0</v>
      </c>
      <c r="S118" s="246">
        <v>0</v>
      </c>
      <c r="T118" s="247">
        <f>S118*H118</f>
        <v>0</v>
      </c>
      <c r="AR118" s="24" t="s">
        <v>542</v>
      </c>
      <c r="AT118" s="24" t="s">
        <v>544</v>
      </c>
      <c r="AU118" s="24" t="s">
        <v>85</v>
      </c>
      <c r="AY118" s="24" t="s">
        <v>541</v>
      </c>
      <c r="BE118" s="248">
        <f>IF(N118="základní",J118,0)</f>
        <v>0</v>
      </c>
      <c r="BF118" s="248">
        <f>IF(N118="snížená",J118,0)</f>
        <v>0</v>
      </c>
      <c r="BG118" s="248">
        <f>IF(N118="zákl. přenesená",J118,0)</f>
        <v>0</v>
      </c>
      <c r="BH118" s="248">
        <f>IF(N118="sníž. přenesená",J118,0)</f>
        <v>0</v>
      </c>
      <c r="BI118" s="248">
        <f>IF(N118="nulová",J118,0)</f>
        <v>0</v>
      </c>
      <c r="BJ118" s="24" t="s">
        <v>24</v>
      </c>
      <c r="BK118" s="248">
        <f>ROUND(I118*H118,2)</f>
        <v>0</v>
      </c>
      <c r="BL118" s="24" t="s">
        <v>542</v>
      </c>
      <c r="BM118" s="24" t="s">
        <v>787</v>
      </c>
    </row>
    <row r="119" s="12" customFormat="1">
      <c r="B119" s="249"/>
      <c r="C119" s="250"/>
      <c r="D119" s="251" t="s">
        <v>549</v>
      </c>
      <c r="E119" s="252" t="s">
        <v>22</v>
      </c>
      <c r="F119" s="253" t="s">
        <v>20</v>
      </c>
      <c r="G119" s="250"/>
      <c r="H119" s="254">
        <v>0.10000000000000001</v>
      </c>
      <c r="I119" s="255"/>
      <c r="J119" s="250"/>
      <c r="K119" s="250"/>
      <c r="L119" s="256"/>
      <c r="M119" s="257"/>
      <c r="N119" s="258"/>
      <c r="O119" s="258"/>
      <c r="P119" s="258"/>
      <c r="Q119" s="258"/>
      <c r="R119" s="258"/>
      <c r="S119" s="258"/>
      <c r="T119" s="259"/>
      <c r="AT119" s="260" t="s">
        <v>549</v>
      </c>
      <c r="AU119" s="260" t="s">
        <v>85</v>
      </c>
      <c r="AV119" s="12" t="s">
        <v>85</v>
      </c>
      <c r="AW119" s="12" t="s">
        <v>41</v>
      </c>
      <c r="AX119" s="12" t="s">
        <v>24</v>
      </c>
      <c r="AY119" s="260" t="s">
        <v>541</v>
      </c>
    </row>
    <row r="120" s="11" customFormat="1" ht="29.88" customHeight="1">
      <c r="B120" s="221"/>
      <c r="C120" s="222"/>
      <c r="D120" s="223" t="s">
        <v>76</v>
      </c>
      <c r="E120" s="235" t="s">
        <v>581</v>
      </c>
      <c r="F120" s="235" t="s">
        <v>582</v>
      </c>
      <c r="G120" s="222"/>
      <c r="H120" s="222"/>
      <c r="I120" s="225"/>
      <c r="J120" s="236">
        <f>BK120</f>
        <v>0</v>
      </c>
      <c r="K120" s="222"/>
      <c r="L120" s="227"/>
      <c r="M120" s="228"/>
      <c r="N120" s="229"/>
      <c r="O120" s="229"/>
      <c r="P120" s="230">
        <f>SUM(P121:P122)</f>
        <v>0</v>
      </c>
      <c r="Q120" s="229"/>
      <c r="R120" s="230">
        <f>SUM(R121:R122)</f>
        <v>0</v>
      </c>
      <c r="S120" s="229"/>
      <c r="T120" s="231">
        <f>SUM(T121:T122)</f>
        <v>0</v>
      </c>
      <c r="AR120" s="232" t="s">
        <v>24</v>
      </c>
      <c r="AT120" s="233" t="s">
        <v>76</v>
      </c>
      <c r="AU120" s="233" t="s">
        <v>24</v>
      </c>
      <c r="AY120" s="232" t="s">
        <v>541</v>
      </c>
      <c r="BK120" s="234">
        <f>SUM(BK121:BK122)</f>
        <v>0</v>
      </c>
    </row>
    <row r="121" s="1" customFormat="1" ht="38.25" customHeight="1">
      <c r="B121" s="46"/>
      <c r="C121" s="237" t="s">
        <v>29</v>
      </c>
      <c r="D121" s="237" t="s">
        <v>544</v>
      </c>
      <c r="E121" s="238" t="s">
        <v>583</v>
      </c>
      <c r="F121" s="239" t="s">
        <v>584</v>
      </c>
      <c r="G121" s="240" t="s">
        <v>569</v>
      </c>
      <c r="H121" s="241">
        <v>0.10000000000000001</v>
      </c>
      <c r="I121" s="242"/>
      <c r="J121" s="243">
        <f>ROUND(I121*H121,2)</f>
        <v>0</v>
      </c>
      <c r="K121" s="239" t="s">
        <v>22</v>
      </c>
      <c r="L121" s="72"/>
      <c r="M121" s="244" t="s">
        <v>22</v>
      </c>
      <c r="N121" s="245" t="s">
        <v>48</v>
      </c>
      <c r="O121" s="47"/>
      <c r="P121" s="246">
        <f>O121*H121</f>
        <v>0</v>
      </c>
      <c r="Q121" s="246">
        <v>0</v>
      </c>
      <c r="R121" s="246">
        <f>Q121*H121</f>
        <v>0</v>
      </c>
      <c r="S121" s="246">
        <v>0</v>
      </c>
      <c r="T121" s="247">
        <f>S121*H121</f>
        <v>0</v>
      </c>
      <c r="AR121" s="24" t="s">
        <v>542</v>
      </c>
      <c r="AT121" s="24" t="s">
        <v>544</v>
      </c>
      <c r="AU121" s="24" t="s">
        <v>85</v>
      </c>
      <c r="AY121" s="24" t="s">
        <v>541</v>
      </c>
      <c r="BE121" s="248">
        <f>IF(N121="základní",J121,0)</f>
        <v>0</v>
      </c>
      <c r="BF121" s="248">
        <f>IF(N121="snížená",J121,0)</f>
        <v>0</v>
      </c>
      <c r="BG121" s="248">
        <f>IF(N121="zákl. přenesená",J121,0)</f>
        <v>0</v>
      </c>
      <c r="BH121" s="248">
        <f>IF(N121="sníž. přenesená",J121,0)</f>
        <v>0</v>
      </c>
      <c r="BI121" s="248">
        <f>IF(N121="nulová",J121,0)</f>
        <v>0</v>
      </c>
      <c r="BJ121" s="24" t="s">
        <v>24</v>
      </c>
      <c r="BK121" s="248">
        <f>ROUND(I121*H121,2)</f>
        <v>0</v>
      </c>
      <c r="BL121" s="24" t="s">
        <v>542</v>
      </c>
      <c r="BM121" s="24" t="s">
        <v>788</v>
      </c>
    </row>
    <row r="122" s="12" customFormat="1">
      <c r="B122" s="249"/>
      <c r="C122" s="250"/>
      <c r="D122" s="251" t="s">
        <v>549</v>
      </c>
      <c r="E122" s="252" t="s">
        <v>22</v>
      </c>
      <c r="F122" s="253" t="s">
        <v>20</v>
      </c>
      <c r="G122" s="250"/>
      <c r="H122" s="254">
        <v>0.10000000000000001</v>
      </c>
      <c r="I122" s="255"/>
      <c r="J122" s="250"/>
      <c r="K122" s="250"/>
      <c r="L122" s="256"/>
      <c r="M122" s="257"/>
      <c r="N122" s="258"/>
      <c r="O122" s="258"/>
      <c r="P122" s="258"/>
      <c r="Q122" s="258"/>
      <c r="R122" s="258"/>
      <c r="S122" s="258"/>
      <c r="T122" s="259"/>
      <c r="AT122" s="260" t="s">
        <v>549</v>
      </c>
      <c r="AU122" s="260" t="s">
        <v>85</v>
      </c>
      <c r="AV122" s="12" t="s">
        <v>85</v>
      </c>
      <c r="AW122" s="12" t="s">
        <v>41</v>
      </c>
      <c r="AX122" s="12" t="s">
        <v>24</v>
      </c>
      <c r="AY122" s="260" t="s">
        <v>541</v>
      </c>
    </row>
    <row r="123" s="11" customFormat="1" ht="37.44" customHeight="1">
      <c r="B123" s="221"/>
      <c r="C123" s="222"/>
      <c r="D123" s="223" t="s">
        <v>76</v>
      </c>
      <c r="E123" s="224" t="s">
        <v>586</v>
      </c>
      <c r="F123" s="224" t="s">
        <v>587</v>
      </c>
      <c r="G123" s="222"/>
      <c r="H123" s="222"/>
      <c r="I123" s="225"/>
      <c r="J123" s="226">
        <f>BK123</f>
        <v>0</v>
      </c>
      <c r="K123" s="222"/>
      <c r="L123" s="227"/>
      <c r="M123" s="228"/>
      <c r="N123" s="229"/>
      <c r="O123" s="229"/>
      <c r="P123" s="230">
        <f>P124</f>
        <v>0</v>
      </c>
      <c r="Q123" s="229"/>
      <c r="R123" s="230">
        <f>R124</f>
        <v>0</v>
      </c>
      <c r="S123" s="229"/>
      <c r="T123" s="231">
        <f>T124</f>
        <v>0</v>
      </c>
      <c r="AR123" s="232" t="s">
        <v>85</v>
      </c>
      <c r="AT123" s="233" t="s">
        <v>76</v>
      </c>
      <c r="AU123" s="233" t="s">
        <v>77</v>
      </c>
      <c r="AY123" s="232" t="s">
        <v>541</v>
      </c>
      <c r="BK123" s="234">
        <f>BK124</f>
        <v>0</v>
      </c>
    </row>
    <row r="124" s="11" customFormat="1" ht="19.92" customHeight="1">
      <c r="B124" s="221"/>
      <c r="C124" s="222"/>
      <c r="D124" s="223" t="s">
        <v>76</v>
      </c>
      <c r="E124" s="235" t="s">
        <v>588</v>
      </c>
      <c r="F124" s="235" t="s">
        <v>589</v>
      </c>
      <c r="G124" s="222"/>
      <c r="H124" s="222"/>
      <c r="I124" s="225"/>
      <c r="J124" s="236">
        <f>BK124</f>
        <v>0</v>
      </c>
      <c r="K124" s="222"/>
      <c r="L124" s="227"/>
      <c r="M124" s="228"/>
      <c r="N124" s="229"/>
      <c r="O124" s="229"/>
      <c r="P124" s="230">
        <f>SUM(P125:P128)</f>
        <v>0</v>
      </c>
      <c r="Q124" s="229"/>
      <c r="R124" s="230">
        <f>SUM(R125:R128)</f>
        <v>0</v>
      </c>
      <c r="S124" s="229"/>
      <c r="T124" s="231">
        <f>SUM(T125:T128)</f>
        <v>0</v>
      </c>
      <c r="AR124" s="232" t="s">
        <v>85</v>
      </c>
      <c r="AT124" s="233" t="s">
        <v>76</v>
      </c>
      <c r="AU124" s="233" t="s">
        <v>24</v>
      </c>
      <c r="AY124" s="232" t="s">
        <v>541</v>
      </c>
      <c r="BK124" s="234">
        <f>SUM(BK125:BK128)</f>
        <v>0</v>
      </c>
    </row>
    <row r="125" s="1" customFormat="1" ht="25.5" customHeight="1">
      <c r="B125" s="46"/>
      <c r="C125" s="237" t="s">
        <v>590</v>
      </c>
      <c r="D125" s="237" t="s">
        <v>544</v>
      </c>
      <c r="E125" s="238" t="s">
        <v>591</v>
      </c>
      <c r="F125" s="239" t="s">
        <v>592</v>
      </c>
      <c r="G125" s="240" t="s">
        <v>547</v>
      </c>
      <c r="H125" s="241">
        <v>171</v>
      </c>
      <c r="I125" s="242"/>
      <c r="J125" s="243">
        <f>ROUND(I125*H125,2)</f>
        <v>0</v>
      </c>
      <c r="K125" s="239" t="s">
        <v>22</v>
      </c>
      <c r="L125" s="72"/>
      <c r="M125" s="244" t="s">
        <v>22</v>
      </c>
      <c r="N125" s="245" t="s">
        <v>48</v>
      </c>
      <c r="O125" s="47"/>
      <c r="P125" s="246">
        <f>O125*H125</f>
        <v>0</v>
      </c>
      <c r="Q125" s="246">
        <v>0</v>
      </c>
      <c r="R125" s="246">
        <f>Q125*H125</f>
        <v>0</v>
      </c>
      <c r="S125" s="246">
        <v>0</v>
      </c>
      <c r="T125" s="247">
        <f>S125*H125</f>
        <v>0</v>
      </c>
      <c r="AR125" s="24" t="s">
        <v>577</v>
      </c>
      <c r="AT125" s="24" t="s">
        <v>544</v>
      </c>
      <c r="AU125" s="24" t="s">
        <v>85</v>
      </c>
      <c r="AY125" s="24" t="s">
        <v>541</v>
      </c>
      <c r="BE125" s="248">
        <f>IF(N125="základní",J125,0)</f>
        <v>0</v>
      </c>
      <c r="BF125" s="248">
        <f>IF(N125="snížená",J125,0)</f>
        <v>0</v>
      </c>
      <c r="BG125" s="248">
        <f>IF(N125="zákl. přenesená",J125,0)</f>
        <v>0</v>
      </c>
      <c r="BH125" s="248">
        <f>IF(N125="sníž. přenesená",J125,0)</f>
        <v>0</v>
      </c>
      <c r="BI125" s="248">
        <f>IF(N125="nulová",J125,0)</f>
        <v>0</v>
      </c>
      <c r="BJ125" s="24" t="s">
        <v>24</v>
      </c>
      <c r="BK125" s="248">
        <f>ROUND(I125*H125,2)</f>
        <v>0</v>
      </c>
      <c r="BL125" s="24" t="s">
        <v>577</v>
      </c>
      <c r="BM125" s="24" t="s">
        <v>789</v>
      </c>
    </row>
    <row r="126" s="12" customFormat="1">
      <c r="B126" s="249"/>
      <c r="C126" s="250"/>
      <c r="D126" s="251" t="s">
        <v>549</v>
      </c>
      <c r="E126" s="252" t="s">
        <v>22</v>
      </c>
      <c r="F126" s="253" t="s">
        <v>781</v>
      </c>
      <c r="G126" s="250"/>
      <c r="H126" s="254">
        <v>171</v>
      </c>
      <c r="I126" s="255"/>
      <c r="J126" s="250"/>
      <c r="K126" s="250"/>
      <c r="L126" s="256"/>
      <c r="M126" s="257"/>
      <c r="N126" s="258"/>
      <c r="O126" s="258"/>
      <c r="P126" s="258"/>
      <c r="Q126" s="258"/>
      <c r="R126" s="258"/>
      <c r="S126" s="258"/>
      <c r="T126" s="259"/>
      <c r="AT126" s="260" t="s">
        <v>549</v>
      </c>
      <c r="AU126" s="260" t="s">
        <v>85</v>
      </c>
      <c r="AV126" s="12" t="s">
        <v>85</v>
      </c>
      <c r="AW126" s="12" t="s">
        <v>41</v>
      </c>
      <c r="AX126" s="12" t="s">
        <v>24</v>
      </c>
      <c r="AY126" s="260" t="s">
        <v>541</v>
      </c>
    </row>
    <row r="127" s="1" customFormat="1" ht="25.5" customHeight="1">
      <c r="B127" s="46"/>
      <c r="C127" s="237" t="s">
        <v>570</v>
      </c>
      <c r="D127" s="237" t="s">
        <v>544</v>
      </c>
      <c r="E127" s="238" t="s">
        <v>594</v>
      </c>
      <c r="F127" s="239" t="s">
        <v>595</v>
      </c>
      <c r="G127" s="240" t="s">
        <v>547</v>
      </c>
      <c r="H127" s="241">
        <v>171</v>
      </c>
      <c r="I127" s="242"/>
      <c r="J127" s="243">
        <f>ROUND(I127*H127,2)</f>
        <v>0</v>
      </c>
      <c r="K127" s="239" t="s">
        <v>22</v>
      </c>
      <c r="L127" s="72"/>
      <c r="M127" s="244" t="s">
        <v>22</v>
      </c>
      <c r="N127" s="245" t="s">
        <v>48</v>
      </c>
      <c r="O127" s="47"/>
      <c r="P127" s="246">
        <f>O127*H127</f>
        <v>0</v>
      </c>
      <c r="Q127" s="246">
        <v>0</v>
      </c>
      <c r="R127" s="246">
        <f>Q127*H127</f>
        <v>0</v>
      </c>
      <c r="S127" s="246">
        <v>0</v>
      </c>
      <c r="T127" s="247">
        <f>S127*H127</f>
        <v>0</v>
      </c>
      <c r="AR127" s="24" t="s">
        <v>577</v>
      </c>
      <c r="AT127" s="24" t="s">
        <v>544</v>
      </c>
      <c r="AU127" s="24" t="s">
        <v>85</v>
      </c>
      <c r="AY127" s="24" t="s">
        <v>541</v>
      </c>
      <c r="BE127" s="248">
        <f>IF(N127="základní",J127,0)</f>
        <v>0</v>
      </c>
      <c r="BF127" s="248">
        <f>IF(N127="snížená",J127,0)</f>
        <v>0</v>
      </c>
      <c r="BG127" s="248">
        <f>IF(N127="zákl. přenesená",J127,0)</f>
        <v>0</v>
      </c>
      <c r="BH127" s="248">
        <f>IF(N127="sníž. přenesená",J127,0)</f>
        <v>0</v>
      </c>
      <c r="BI127" s="248">
        <f>IF(N127="nulová",J127,0)</f>
        <v>0</v>
      </c>
      <c r="BJ127" s="24" t="s">
        <v>24</v>
      </c>
      <c r="BK127" s="248">
        <f>ROUND(I127*H127,2)</f>
        <v>0</v>
      </c>
      <c r="BL127" s="24" t="s">
        <v>577</v>
      </c>
      <c r="BM127" s="24" t="s">
        <v>790</v>
      </c>
    </row>
    <row r="128" s="12" customFormat="1">
      <c r="B128" s="249"/>
      <c r="C128" s="250"/>
      <c r="D128" s="251" t="s">
        <v>549</v>
      </c>
      <c r="E128" s="252" t="s">
        <v>22</v>
      </c>
      <c r="F128" s="253" t="s">
        <v>781</v>
      </c>
      <c r="G128" s="250"/>
      <c r="H128" s="254">
        <v>171</v>
      </c>
      <c r="I128" s="255"/>
      <c r="J128" s="250"/>
      <c r="K128" s="250"/>
      <c r="L128" s="256"/>
      <c r="M128" s="261"/>
      <c r="N128" s="262"/>
      <c r="O128" s="262"/>
      <c r="P128" s="262"/>
      <c r="Q128" s="262"/>
      <c r="R128" s="262"/>
      <c r="S128" s="262"/>
      <c r="T128" s="263"/>
      <c r="AT128" s="260" t="s">
        <v>549</v>
      </c>
      <c r="AU128" s="260" t="s">
        <v>85</v>
      </c>
      <c r="AV128" s="12" t="s">
        <v>85</v>
      </c>
      <c r="AW128" s="12" t="s">
        <v>41</v>
      </c>
      <c r="AX128" s="12" t="s">
        <v>24</v>
      </c>
      <c r="AY128" s="260" t="s">
        <v>541</v>
      </c>
    </row>
    <row r="129" s="1" customFormat="1" ht="6.96" customHeight="1">
      <c r="B129" s="67"/>
      <c r="C129" s="68"/>
      <c r="D129" s="68"/>
      <c r="E129" s="68"/>
      <c r="F129" s="68"/>
      <c r="G129" s="68"/>
      <c r="H129" s="68"/>
      <c r="I129" s="179"/>
      <c r="J129" s="68"/>
      <c r="K129" s="68"/>
      <c r="L129" s="72"/>
    </row>
  </sheetData>
  <sheetProtection sheet="1" autoFilter="0" formatColumns="0" formatRows="0" objects="1" scenarios="1" spinCount="100000" saltValue="JX+N7DauEyb8KeDMCzmLAfAox5QHEn+mkxjoiiyom43VtStHJr6cdxqptOL4PAJCRsQeanY8vR6rA5TfI28j0Q==" hashValue="GMGdpfWUyupDAhqLkxeOMrAlwXpy2qNPvPXG3feT7XS75/rTfAxMw/YY/DMwfGF0HfS7oWFztiO72IlNkO3Y2A==" algorithmName="SHA-512" password="CC35"/>
  <autoFilter ref="C95:K128"/>
  <mergeCells count="16">
    <mergeCell ref="E7:H7"/>
    <mergeCell ref="E11:H11"/>
    <mergeCell ref="E9:H9"/>
    <mergeCell ref="E13:H13"/>
    <mergeCell ref="E28:H28"/>
    <mergeCell ref="E49:H49"/>
    <mergeCell ref="E53:H53"/>
    <mergeCell ref="E51:H51"/>
    <mergeCell ref="E55:H55"/>
    <mergeCell ref="J59:J60"/>
    <mergeCell ref="E82:H82"/>
    <mergeCell ref="E86:H86"/>
    <mergeCell ref="E84:H84"/>
    <mergeCell ref="E88:H88"/>
    <mergeCell ref="G1:H1"/>
    <mergeCell ref="L2:V2"/>
  </mergeCells>
  <hyperlinks>
    <hyperlink ref="F1:G1" location="C2" display="1) Krycí list soupisu"/>
    <hyperlink ref="G1:H1" location="C62" display="2) Rekapitulace"/>
    <hyperlink ref="J1" location="C95"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9.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127</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ht="16.5" customHeight="1">
      <c r="B9" s="28"/>
      <c r="C9" s="29"/>
      <c r="D9" s="29"/>
      <c r="E9" s="156" t="s">
        <v>775</v>
      </c>
      <c r="F9" s="29"/>
      <c r="G9" s="29"/>
      <c r="H9" s="29"/>
      <c r="I9" s="155"/>
      <c r="J9" s="29"/>
      <c r="K9" s="31"/>
    </row>
    <row r="10">
      <c r="B10" s="28"/>
      <c r="C10" s="29"/>
      <c r="D10" s="40" t="s">
        <v>508</v>
      </c>
      <c r="E10" s="29"/>
      <c r="F10" s="29"/>
      <c r="G10" s="29"/>
      <c r="H10" s="29"/>
      <c r="I10" s="155"/>
      <c r="J10" s="29"/>
      <c r="K10" s="31"/>
    </row>
    <row r="11" s="1" customFormat="1" ht="16.5" customHeight="1">
      <c r="B11" s="46"/>
      <c r="C11" s="47"/>
      <c r="D11" s="47"/>
      <c r="E11" s="55" t="s">
        <v>776</v>
      </c>
      <c r="F11" s="47"/>
      <c r="G11" s="47"/>
      <c r="H11" s="47"/>
      <c r="I11" s="157"/>
      <c r="J11" s="47"/>
      <c r="K11" s="51"/>
    </row>
    <row r="12" s="1" customFormat="1">
      <c r="B12" s="46"/>
      <c r="C12" s="47"/>
      <c r="D12" s="40" t="s">
        <v>510</v>
      </c>
      <c r="E12" s="47"/>
      <c r="F12" s="47"/>
      <c r="G12" s="47"/>
      <c r="H12" s="47"/>
      <c r="I12" s="157"/>
      <c r="J12" s="47"/>
      <c r="K12" s="51"/>
    </row>
    <row r="13" s="1" customFormat="1" ht="36.96" customHeight="1">
      <c r="B13" s="46"/>
      <c r="C13" s="47"/>
      <c r="D13" s="47"/>
      <c r="E13" s="158" t="s">
        <v>791</v>
      </c>
      <c r="F13" s="47"/>
      <c r="G13" s="47"/>
      <c r="H13" s="47"/>
      <c r="I13" s="157"/>
      <c r="J13" s="47"/>
      <c r="K13" s="51"/>
    </row>
    <row r="14" s="1" customFormat="1">
      <c r="B14" s="46"/>
      <c r="C14" s="47"/>
      <c r="D14" s="47"/>
      <c r="E14" s="47"/>
      <c r="F14" s="47"/>
      <c r="G14" s="47"/>
      <c r="H14" s="47"/>
      <c r="I14" s="157"/>
      <c r="J14" s="47"/>
      <c r="K14" s="51"/>
    </row>
    <row r="15" s="1" customFormat="1" ht="14.4" customHeight="1">
      <c r="B15" s="46"/>
      <c r="C15" s="47"/>
      <c r="D15" s="40" t="s">
        <v>21</v>
      </c>
      <c r="E15" s="47"/>
      <c r="F15" s="35" t="s">
        <v>22</v>
      </c>
      <c r="G15" s="47"/>
      <c r="H15" s="47"/>
      <c r="I15" s="159" t="s">
        <v>23</v>
      </c>
      <c r="J15" s="35" t="s">
        <v>22</v>
      </c>
      <c r="K15" s="51"/>
    </row>
    <row r="16" s="1" customFormat="1" ht="14.4" customHeight="1">
      <c r="B16" s="46"/>
      <c r="C16" s="47"/>
      <c r="D16" s="40" t="s">
        <v>25</v>
      </c>
      <c r="E16" s="47"/>
      <c r="F16" s="35" t="s">
        <v>40</v>
      </c>
      <c r="G16" s="47"/>
      <c r="H16" s="47"/>
      <c r="I16" s="159" t="s">
        <v>27</v>
      </c>
      <c r="J16" s="160" t="str">
        <f>'Rekapitulace stavby'!AN8</f>
        <v>19. 9. 2018</v>
      </c>
      <c r="K16" s="51"/>
    </row>
    <row r="17" s="1" customFormat="1" ht="10.8" customHeight="1">
      <c r="B17" s="46"/>
      <c r="C17" s="47"/>
      <c r="D17" s="47"/>
      <c r="E17" s="47"/>
      <c r="F17" s="47"/>
      <c r="G17" s="47"/>
      <c r="H17" s="47"/>
      <c r="I17" s="157"/>
      <c r="J17" s="47"/>
      <c r="K17" s="51"/>
    </row>
    <row r="18" s="1" customFormat="1" ht="14.4" customHeight="1">
      <c r="B18" s="46"/>
      <c r="C18" s="47"/>
      <c r="D18" s="40" t="s">
        <v>31</v>
      </c>
      <c r="E18" s="47"/>
      <c r="F18" s="47"/>
      <c r="G18" s="47"/>
      <c r="H18" s="47"/>
      <c r="I18" s="159" t="s">
        <v>32</v>
      </c>
      <c r="J18" s="35" t="str">
        <f>IF('Rekapitulace stavby'!AN10="","",'Rekapitulace stavby'!AN10)</f>
        <v>70994234</v>
      </c>
      <c r="K18" s="51"/>
    </row>
    <row r="19" s="1" customFormat="1" ht="18" customHeight="1">
      <c r="B19" s="46"/>
      <c r="C19" s="47"/>
      <c r="D19" s="47"/>
      <c r="E19" s="35" t="str">
        <f>IF('Rekapitulace stavby'!E11="","",'Rekapitulace stavby'!E11)</f>
        <v>SŽDC s.o., OŘ Ústí n.L., ST Ústí n.L.</v>
      </c>
      <c r="F19" s="47"/>
      <c r="G19" s="47"/>
      <c r="H19" s="47"/>
      <c r="I19" s="159" t="s">
        <v>35</v>
      </c>
      <c r="J19" s="35" t="str">
        <f>IF('Rekapitulace stavby'!AN11="","",'Rekapitulace stavby'!AN11)</f>
        <v>CZ70994234</v>
      </c>
      <c r="K19" s="51"/>
    </row>
    <row r="20" s="1" customFormat="1" ht="6.96" customHeight="1">
      <c r="B20" s="46"/>
      <c r="C20" s="47"/>
      <c r="D20" s="47"/>
      <c r="E20" s="47"/>
      <c r="F20" s="47"/>
      <c r="G20" s="47"/>
      <c r="H20" s="47"/>
      <c r="I20" s="157"/>
      <c r="J20" s="47"/>
      <c r="K20" s="51"/>
    </row>
    <row r="21" s="1" customFormat="1" ht="14.4" customHeight="1">
      <c r="B21" s="46"/>
      <c r="C21" s="47"/>
      <c r="D21" s="40" t="s">
        <v>37</v>
      </c>
      <c r="E21" s="47"/>
      <c r="F21" s="47"/>
      <c r="G21" s="47"/>
      <c r="H21" s="47"/>
      <c r="I21" s="159" t="s">
        <v>32</v>
      </c>
      <c r="J21" s="35" t="str">
        <f>IF('Rekapitulace stavby'!AN13="Vyplň údaj","",IF('Rekapitulace stavby'!AN13="","",'Rekapitulace stavby'!AN13))</f>
        <v/>
      </c>
      <c r="K21" s="51"/>
    </row>
    <row r="22" s="1" customFormat="1" ht="18" customHeight="1">
      <c r="B22" s="46"/>
      <c r="C22" s="47"/>
      <c r="D22" s="47"/>
      <c r="E22" s="35" t="str">
        <f>IF('Rekapitulace stavby'!E14="Vyplň údaj","",IF('Rekapitulace stavby'!E14="","",'Rekapitulace stavby'!E14))</f>
        <v/>
      </c>
      <c r="F22" s="47"/>
      <c r="G22" s="47"/>
      <c r="H22" s="47"/>
      <c r="I22" s="159" t="s">
        <v>35</v>
      </c>
      <c r="J22" s="35" t="str">
        <f>IF('Rekapitulace stavby'!AN14="Vyplň údaj","",IF('Rekapitulace stavby'!AN14="","",'Rekapitulace stavby'!AN14))</f>
        <v/>
      </c>
      <c r="K22" s="51"/>
    </row>
    <row r="23" s="1" customFormat="1" ht="6.96" customHeight="1">
      <c r="B23" s="46"/>
      <c r="C23" s="47"/>
      <c r="D23" s="47"/>
      <c r="E23" s="47"/>
      <c r="F23" s="47"/>
      <c r="G23" s="47"/>
      <c r="H23" s="47"/>
      <c r="I23" s="157"/>
      <c r="J23" s="47"/>
      <c r="K23" s="51"/>
    </row>
    <row r="24" s="1" customFormat="1" ht="14.4" customHeight="1">
      <c r="B24" s="46"/>
      <c r="C24" s="47"/>
      <c r="D24" s="40" t="s">
        <v>39</v>
      </c>
      <c r="E24" s="47"/>
      <c r="F24" s="47"/>
      <c r="G24" s="47"/>
      <c r="H24" s="47"/>
      <c r="I24" s="159" t="s">
        <v>32</v>
      </c>
      <c r="J24" s="35" t="str">
        <f>IF('Rekapitulace stavby'!AN16="","",'Rekapitulace stavby'!AN16)</f>
        <v/>
      </c>
      <c r="K24" s="51"/>
    </row>
    <row r="25" s="1" customFormat="1" ht="18" customHeight="1">
      <c r="B25" s="46"/>
      <c r="C25" s="47"/>
      <c r="D25" s="47"/>
      <c r="E25" s="35" t="str">
        <f>IF('Rekapitulace stavby'!E17="","",'Rekapitulace stavby'!E17)</f>
        <v xml:space="preserve"> </v>
      </c>
      <c r="F25" s="47"/>
      <c r="G25" s="47"/>
      <c r="H25" s="47"/>
      <c r="I25" s="159" t="s">
        <v>35</v>
      </c>
      <c r="J25" s="35" t="str">
        <f>IF('Rekapitulace stavby'!AN17="","",'Rekapitulace stavby'!AN17)</f>
        <v/>
      </c>
      <c r="K25" s="51"/>
    </row>
    <row r="26" s="1" customFormat="1" ht="6.96" customHeight="1">
      <c r="B26" s="46"/>
      <c r="C26" s="47"/>
      <c r="D26" s="47"/>
      <c r="E26" s="47"/>
      <c r="F26" s="47"/>
      <c r="G26" s="47"/>
      <c r="H26" s="47"/>
      <c r="I26" s="157"/>
      <c r="J26" s="47"/>
      <c r="K26" s="51"/>
    </row>
    <row r="27" s="1" customFormat="1" ht="14.4" customHeight="1">
      <c r="B27" s="46"/>
      <c r="C27" s="47"/>
      <c r="D27" s="40" t="s">
        <v>42</v>
      </c>
      <c r="E27" s="47"/>
      <c r="F27" s="47"/>
      <c r="G27" s="47"/>
      <c r="H27" s="47"/>
      <c r="I27" s="157"/>
      <c r="J27" s="47"/>
      <c r="K27" s="51"/>
    </row>
    <row r="28" s="7" customFormat="1" ht="16.5" customHeight="1">
      <c r="B28" s="161"/>
      <c r="C28" s="162"/>
      <c r="D28" s="162"/>
      <c r="E28" s="44" t="s">
        <v>22</v>
      </c>
      <c r="F28" s="44"/>
      <c r="G28" s="44"/>
      <c r="H28" s="44"/>
      <c r="I28" s="163"/>
      <c r="J28" s="162"/>
      <c r="K28" s="164"/>
    </row>
    <row r="29" s="1" customFormat="1" ht="6.96" customHeight="1">
      <c r="B29" s="46"/>
      <c r="C29" s="47"/>
      <c r="D29" s="47"/>
      <c r="E29" s="47"/>
      <c r="F29" s="47"/>
      <c r="G29" s="47"/>
      <c r="H29" s="47"/>
      <c r="I29" s="157"/>
      <c r="J29" s="47"/>
      <c r="K29" s="51"/>
    </row>
    <row r="30" s="1" customFormat="1" ht="6.96" customHeight="1">
      <c r="B30" s="46"/>
      <c r="C30" s="47"/>
      <c r="D30" s="106"/>
      <c r="E30" s="106"/>
      <c r="F30" s="106"/>
      <c r="G30" s="106"/>
      <c r="H30" s="106"/>
      <c r="I30" s="165"/>
      <c r="J30" s="106"/>
      <c r="K30" s="166"/>
    </row>
    <row r="31" s="1" customFormat="1" ht="25.44" customHeight="1">
      <c r="B31" s="46"/>
      <c r="C31" s="47"/>
      <c r="D31" s="167" t="s">
        <v>43</v>
      </c>
      <c r="E31" s="47"/>
      <c r="F31" s="47"/>
      <c r="G31" s="47"/>
      <c r="H31" s="47"/>
      <c r="I31" s="157"/>
      <c r="J31" s="168">
        <f>ROUND(J89,2)</f>
        <v>0</v>
      </c>
      <c r="K31" s="51"/>
    </row>
    <row r="32" s="1" customFormat="1" ht="6.96" customHeight="1">
      <c r="B32" s="46"/>
      <c r="C32" s="47"/>
      <c r="D32" s="106"/>
      <c r="E32" s="106"/>
      <c r="F32" s="106"/>
      <c r="G32" s="106"/>
      <c r="H32" s="106"/>
      <c r="I32" s="165"/>
      <c r="J32" s="106"/>
      <c r="K32" s="166"/>
    </row>
    <row r="33" s="1" customFormat="1" ht="14.4" customHeight="1">
      <c r="B33" s="46"/>
      <c r="C33" s="47"/>
      <c r="D33" s="47"/>
      <c r="E33" s="47"/>
      <c r="F33" s="52" t="s">
        <v>45</v>
      </c>
      <c r="G33" s="47"/>
      <c r="H33" s="47"/>
      <c r="I33" s="169" t="s">
        <v>44</v>
      </c>
      <c r="J33" s="52" t="s">
        <v>46</v>
      </c>
      <c r="K33" s="51"/>
    </row>
    <row r="34" s="1" customFormat="1" ht="14.4" customHeight="1">
      <c r="B34" s="46"/>
      <c r="C34" s="47"/>
      <c r="D34" s="55" t="s">
        <v>47</v>
      </c>
      <c r="E34" s="55" t="s">
        <v>48</v>
      </c>
      <c r="F34" s="170">
        <f>ROUND(SUM(BE89:BE94), 2)</f>
        <v>0</v>
      </c>
      <c r="G34" s="47"/>
      <c r="H34" s="47"/>
      <c r="I34" s="171">
        <v>0.20999999999999999</v>
      </c>
      <c r="J34" s="170">
        <f>ROUND(ROUND((SUM(BE89:BE94)), 2)*I34, 2)</f>
        <v>0</v>
      </c>
      <c r="K34" s="51"/>
    </row>
    <row r="35" s="1" customFormat="1" ht="14.4" customHeight="1">
      <c r="B35" s="46"/>
      <c r="C35" s="47"/>
      <c r="D35" s="47"/>
      <c r="E35" s="55" t="s">
        <v>49</v>
      </c>
      <c r="F35" s="170">
        <f>ROUND(SUM(BF89:BF94), 2)</f>
        <v>0</v>
      </c>
      <c r="G35" s="47"/>
      <c r="H35" s="47"/>
      <c r="I35" s="171">
        <v>0.14999999999999999</v>
      </c>
      <c r="J35" s="170">
        <f>ROUND(ROUND((SUM(BF89:BF94)), 2)*I35, 2)</f>
        <v>0</v>
      </c>
      <c r="K35" s="51"/>
    </row>
    <row r="36" hidden="1" s="1" customFormat="1" ht="14.4" customHeight="1">
      <c r="B36" s="46"/>
      <c r="C36" s="47"/>
      <c r="D36" s="47"/>
      <c r="E36" s="55" t="s">
        <v>50</v>
      </c>
      <c r="F36" s="170">
        <f>ROUND(SUM(BG89:BG94), 2)</f>
        <v>0</v>
      </c>
      <c r="G36" s="47"/>
      <c r="H36" s="47"/>
      <c r="I36" s="171">
        <v>0.20999999999999999</v>
      </c>
      <c r="J36" s="170">
        <v>0</v>
      </c>
      <c r="K36" s="51"/>
    </row>
    <row r="37" hidden="1" s="1" customFormat="1" ht="14.4" customHeight="1">
      <c r="B37" s="46"/>
      <c r="C37" s="47"/>
      <c r="D37" s="47"/>
      <c r="E37" s="55" t="s">
        <v>51</v>
      </c>
      <c r="F37" s="170">
        <f>ROUND(SUM(BH89:BH94), 2)</f>
        <v>0</v>
      </c>
      <c r="G37" s="47"/>
      <c r="H37" s="47"/>
      <c r="I37" s="171">
        <v>0.14999999999999999</v>
      </c>
      <c r="J37" s="170">
        <v>0</v>
      </c>
      <c r="K37" s="51"/>
    </row>
    <row r="38" hidden="1" s="1" customFormat="1" ht="14.4" customHeight="1">
      <c r="B38" s="46"/>
      <c r="C38" s="47"/>
      <c r="D38" s="47"/>
      <c r="E38" s="55" t="s">
        <v>52</v>
      </c>
      <c r="F38" s="170">
        <f>ROUND(SUM(BI89:BI94), 2)</f>
        <v>0</v>
      </c>
      <c r="G38" s="47"/>
      <c r="H38" s="47"/>
      <c r="I38" s="171">
        <v>0</v>
      </c>
      <c r="J38" s="170">
        <v>0</v>
      </c>
      <c r="K38" s="51"/>
    </row>
    <row r="39" s="1" customFormat="1" ht="6.96" customHeight="1">
      <c r="B39" s="46"/>
      <c r="C39" s="47"/>
      <c r="D39" s="47"/>
      <c r="E39" s="47"/>
      <c r="F39" s="47"/>
      <c r="G39" s="47"/>
      <c r="H39" s="47"/>
      <c r="I39" s="157"/>
      <c r="J39" s="47"/>
      <c r="K39" s="51"/>
    </row>
    <row r="40" s="1" customFormat="1" ht="25.44" customHeight="1">
      <c r="B40" s="46"/>
      <c r="C40" s="172"/>
      <c r="D40" s="173" t="s">
        <v>53</v>
      </c>
      <c r="E40" s="98"/>
      <c r="F40" s="98"/>
      <c r="G40" s="174" t="s">
        <v>54</v>
      </c>
      <c r="H40" s="175" t="s">
        <v>55</v>
      </c>
      <c r="I40" s="176"/>
      <c r="J40" s="177">
        <f>SUM(J31:J38)</f>
        <v>0</v>
      </c>
      <c r="K40" s="178"/>
    </row>
    <row r="41" s="1" customFormat="1" ht="14.4" customHeight="1">
      <c r="B41" s="67"/>
      <c r="C41" s="68"/>
      <c r="D41" s="68"/>
      <c r="E41" s="68"/>
      <c r="F41" s="68"/>
      <c r="G41" s="68"/>
      <c r="H41" s="68"/>
      <c r="I41" s="179"/>
      <c r="J41" s="68"/>
      <c r="K41" s="69"/>
    </row>
    <row r="45" s="1" customFormat="1" ht="6.96" customHeight="1">
      <c r="B45" s="180"/>
      <c r="C45" s="181"/>
      <c r="D45" s="181"/>
      <c r="E45" s="181"/>
      <c r="F45" s="181"/>
      <c r="G45" s="181"/>
      <c r="H45" s="181"/>
      <c r="I45" s="182"/>
      <c r="J45" s="181"/>
      <c r="K45" s="183"/>
    </row>
    <row r="46" s="1" customFormat="1" ht="36.96" customHeight="1">
      <c r="B46" s="46"/>
      <c r="C46" s="30" t="s">
        <v>512</v>
      </c>
      <c r="D46" s="47"/>
      <c r="E46" s="47"/>
      <c r="F46" s="47"/>
      <c r="G46" s="47"/>
      <c r="H46" s="47"/>
      <c r="I46" s="157"/>
      <c r="J46" s="47"/>
      <c r="K46" s="51"/>
    </row>
    <row r="47" s="1" customFormat="1" ht="6.96" customHeight="1">
      <c r="B47" s="46"/>
      <c r="C47" s="47"/>
      <c r="D47" s="47"/>
      <c r="E47" s="47"/>
      <c r="F47" s="47"/>
      <c r="G47" s="47"/>
      <c r="H47" s="47"/>
      <c r="I47" s="157"/>
      <c r="J47" s="47"/>
      <c r="K47" s="51"/>
    </row>
    <row r="48" s="1" customFormat="1" ht="14.4" customHeight="1">
      <c r="B48" s="46"/>
      <c r="C48" s="40" t="s">
        <v>18</v>
      </c>
      <c r="D48" s="47"/>
      <c r="E48" s="47"/>
      <c r="F48" s="47"/>
      <c r="G48" s="47"/>
      <c r="H48" s="47"/>
      <c r="I48" s="157"/>
      <c r="J48" s="47"/>
      <c r="K48" s="51"/>
    </row>
    <row r="49" s="1" customFormat="1" ht="16.5" customHeight="1">
      <c r="B49" s="46"/>
      <c r="C49" s="47"/>
      <c r="D49" s="47"/>
      <c r="E49" s="156" t="str">
        <f>E7</f>
        <v>Celkové opravy zastávek na koridorové trati Vraňany - Děčín - státní hranice_ZMĚNA č. 1</v>
      </c>
      <c r="F49" s="40"/>
      <c r="G49" s="40"/>
      <c r="H49" s="40"/>
      <c r="I49" s="157"/>
      <c r="J49" s="47"/>
      <c r="K49" s="51"/>
    </row>
    <row r="50">
      <c r="B50" s="28"/>
      <c r="C50" s="40" t="s">
        <v>506</v>
      </c>
      <c r="D50" s="29"/>
      <c r="E50" s="29"/>
      <c r="F50" s="29"/>
      <c r="G50" s="29"/>
      <c r="H50" s="29"/>
      <c r="I50" s="155"/>
      <c r="J50" s="29"/>
      <c r="K50" s="31"/>
    </row>
    <row r="51" ht="16.5" customHeight="1">
      <c r="B51" s="28"/>
      <c r="C51" s="29"/>
      <c r="D51" s="29"/>
      <c r="E51" s="156" t="s">
        <v>775</v>
      </c>
      <c r="F51" s="29"/>
      <c r="G51" s="29"/>
      <c r="H51" s="29"/>
      <c r="I51" s="155"/>
      <c r="J51" s="29"/>
      <c r="K51" s="31"/>
    </row>
    <row r="52">
      <c r="B52" s="28"/>
      <c r="C52" s="40" t="s">
        <v>508</v>
      </c>
      <c r="D52" s="29"/>
      <c r="E52" s="29"/>
      <c r="F52" s="29"/>
      <c r="G52" s="29"/>
      <c r="H52" s="29"/>
      <c r="I52" s="155"/>
      <c r="J52" s="29"/>
      <c r="K52" s="31"/>
    </row>
    <row r="53" s="1" customFormat="1" ht="16.5" customHeight="1">
      <c r="B53" s="46"/>
      <c r="C53" s="47"/>
      <c r="D53" s="47"/>
      <c r="E53" s="55" t="s">
        <v>776</v>
      </c>
      <c r="F53" s="47"/>
      <c r="G53" s="47"/>
      <c r="H53" s="47"/>
      <c r="I53" s="157"/>
      <c r="J53" s="47"/>
      <c r="K53" s="51"/>
    </row>
    <row r="54" s="1" customFormat="1" ht="14.4" customHeight="1">
      <c r="B54" s="46"/>
      <c r="C54" s="40" t="s">
        <v>510</v>
      </c>
      <c r="D54" s="47"/>
      <c r="E54" s="47"/>
      <c r="F54" s="47"/>
      <c r="G54" s="47"/>
      <c r="H54" s="47"/>
      <c r="I54" s="157"/>
      <c r="J54" s="47"/>
      <c r="K54" s="51"/>
    </row>
    <row r="55" s="1" customFormat="1" ht="17.25" customHeight="1">
      <c r="B55" s="46"/>
      <c r="C55" s="47"/>
      <c r="D55" s="47"/>
      <c r="E55" s="158" t="str">
        <f>E13</f>
        <v>SO-03-03-02 - VRN</v>
      </c>
      <c r="F55" s="47"/>
      <c r="G55" s="47"/>
      <c r="H55" s="47"/>
      <c r="I55" s="157"/>
      <c r="J55" s="47"/>
      <c r="K55" s="51"/>
    </row>
    <row r="56" s="1" customFormat="1" ht="6.96" customHeight="1">
      <c r="B56" s="46"/>
      <c r="C56" s="47"/>
      <c r="D56" s="47"/>
      <c r="E56" s="47"/>
      <c r="F56" s="47"/>
      <c r="G56" s="47"/>
      <c r="H56" s="47"/>
      <c r="I56" s="157"/>
      <c r="J56" s="47"/>
      <c r="K56" s="51"/>
    </row>
    <row r="57" s="1" customFormat="1" ht="18" customHeight="1">
      <c r="B57" s="46"/>
      <c r="C57" s="40" t="s">
        <v>25</v>
      </c>
      <c r="D57" s="47"/>
      <c r="E57" s="47"/>
      <c r="F57" s="35" t="str">
        <f>F16</f>
        <v xml:space="preserve"> </v>
      </c>
      <c r="G57" s="47"/>
      <c r="H57" s="47"/>
      <c r="I57" s="159" t="s">
        <v>27</v>
      </c>
      <c r="J57" s="160" t="str">
        <f>IF(J16="","",J16)</f>
        <v>19. 9. 2018</v>
      </c>
      <c r="K57" s="51"/>
    </row>
    <row r="58" s="1" customFormat="1" ht="6.96" customHeight="1">
      <c r="B58" s="46"/>
      <c r="C58" s="47"/>
      <c r="D58" s="47"/>
      <c r="E58" s="47"/>
      <c r="F58" s="47"/>
      <c r="G58" s="47"/>
      <c r="H58" s="47"/>
      <c r="I58" s="157"/>
      <c r="J58" s="47"/>
      <c r="K58" s="51"/>
    </row>
    <row r="59" s="1" customFormat="1">
      <c r="B59" s="46"/>
      <c r="C59" s="40" t="s">
        <v>31</v>
      </c>
      <c r="D59" s="47"/>
      <c r="E59" s="47"/>
      <c r="F59" s="35" t="str">
        <f>E19</f>
        <v>SŽDC s.o., OŘ Ústí n.L., ST Ústí n.L.</v>
      </c>
      <c r="G59" s="47"/>
      <c r="H59" s="47"/>
      <c r="I59" s="159" t="s">
        <v>39</v>
      </c>
      <c r="J59" s="44" t="str">
        <f>E25</f>
        <v xml:space="preserve"> </v>
      </c>
      <c r="K59" s="51"/>
    </row>
    <row r="60" s="1" customFormat="1" ht="14.4" customHeight="1">
      <c r="B60" s="46"/>
      <c r="C60" s="40" t="s">
        <v>37</v>
      </c>
      <c r="D60" s="47"/>
      <c r="E60" s="47"/>
      <c r="F60" s="35" t="str">
        <f>IF(E22="","",E22)</f>
        <v/>
      </c>
      <c r="G60" s="47"/>
      <c r="H60" s="47"/>
      <c r="I60" s="157"/>
      <c r="J60" s="184"/>
      <c r="K60" s="51"/>
    </row>
    <row r="61" s="1" customFormat="1" ht="10.32" customHeight="1">
      <c r="B61" s="46"/>
      <c r="C61" s="47"/>
      <c r="D61" s="47"/>
      <c r="E61" s="47"/>
      <c r="F61" s="47"/>
      <c r="G61" s="47"/>
      <c r="H61" s="47"/>
      <c r="I61" s="157"/>
      <c r="J61" s="47"/>
      <c r="K61" s="51"/>
    </row>
    <row r="62" s="1" customFormat="1" ht="29.28" customHeight="1">
      <c r="B62" s="46"/>
      <c r="C62" s="185" t="s">
        <v>513</v>
      </c>
      <c r="D62" s="172"/>
      <c r="E62" s="172"/>
      <c r="F62" s="172"/>
      <c r="G62" s="172"/>
      <c r="H62" s="172"/>
      <c r="I62" s="186"/>
      <c r="J62" s="187" t="s">
        <v>514</v>
      </c>
      <c r="K62" s="188"/>
    </row>
    <row r="63" s="1" customFormat="1" ht="10.32" customHeight="1">
      <c r="B63" s="46"/>
      <c r="C63" s="47"/>
      <c r="D63" s="47"/>
      <c r="E63" s="47"/>
      <c r="F63" s="47"/>
      <c r="G63" s="47"/>
      <c r="H63" s="47"/>
      <c r="I63" s="157"/>
      <c r="J63" s="47"/>
      <c r="K63" s="51"/>
    </row>
    <row r="64" s="1" customFormat="1" ht="29.28" customHeight="1">
      <c r="B64" s="46"/>
      <c r="C64" s="189" t="s">
        <v>515</v>
      </c>
      <c r="D64" s="47"/>
      <c r="E64" s="47"/>
      <c r="F64" s="47"/>
      <c r="G64" s="47"/>
      <c r="H64" s="47"/>
      <c r="I64" s="157"/>
      <c r="J64" s="168">
        <f>J89</f>
        <v>0</v>
      </c>
      <c r="K64" s="51"/>
      <c r="AU64" s="24" t="s">
        <v>516</v>
      </c>
    </row>
    <row r="65" s="8" customFormat="1" ht="24.96" customHeight="1">
      <c r="B65" s="190"/>
      <c r="C65" s="191"/>
      <c r="D65" s="192" t="s">
        <v>598</v>
      </c>
      <c r="E65" s="193"/>
      <c r="F65" s="193"/>
      <c r="G65" s="193"/>
      <c r="H65" s="193"/>
      <c r="I65" s="194"/>
      <c r="J65" s="195">
        <f>J90</f>
        <v>0</v>
      </c>
      <c r="K65" s="196"/>
    </row>
    <row r="66" s="1" customFormat="1" ht="21.84" customHeight="1">
      <c r="B66" s="46"/>
      <c r="C66" s="47"/>
      <c r="D66" s="47"/>
      <c r="E66" s="47"/>
      <c r="F66" s="47"/>
      <c r="G66" s="47"/>
      <c r="H66" s="47"/>
      <c r="I66" s="157"/>
      <c r="J66" s="47"/>
      <c r="K66" s="51"/>
    </row>
    <row r="67" s="1" customFormat="1" ht="6.96" customHeight="1">
      <c r="B67" s="67"/>
      <c r="C67" s="68"/>
      <c r="D67" s="68"/>
      <c r="E67" s="68"/>
      <c r="F67" s="68"/>
      <c r="G67" s="68"/>
      <c r="H67" s="68"/>
      <c r="I67" s="179"/>
      <c r="J67" s="68"/>
      <c r="K67" s="69"/>
    </row>
    <row r="71" s="1" customFormat="1" ht="6.96" customHeight="1">
      <c r="B71" s="70"/>
      <c r="C71" s="71"/>
      <c r="D71" s="71"/>
      <c r="E71" s="71"/>
      <c r="F71" s="71"/>
      <c r="G71" s="71"/>
      <c r="H71" s="71"/>
      <c r="I71" s="182"/>
      <c r="J71" s="71"/>
      <c r="K71" s="71"/>
      <c r="L71" s="72"/>
    </row>
    <row r="72" s="1" customFormat="1" ht="36.96" customHeight="1">
      <c r="B72" s="46"/>
      <c r="C72" s="73" t="s">
        <v>525</v>
      </c>
      <c r="D72" s="74"/>
      <c r="E72" s="74"/>
      <c r="F72" s="74"/>
      <c r="G72" s="74"/>
      <c r="H72" s="74"/>
      <c r="I72" s="204"/>
      <c r="J72" s="74"/>
      <c r="K72" s="74"/>
      <c r="L72" s="72"/>
    </row>
    <row r="73" s="1" customFormat="1" ht="6.96" customHeight="1">
      <c r="B73" s="46"/>
      <c r="C73" s="74"/>
      <c r="D73" s="74"/>
      <c r="E73" s="74"/>
      <c r="F73" s="74"/>
      <c r="G73" s="74"/>
      <c r="H73" s="74"/>
      <c r="I73" s="204"/>
      <c r="J73" s="74"/>
      <c r="K73" s="74"/>
      <c r="L73" s="72"/>
    </row>
    <row r="74" s="1" customFormat="1" ht="14.4" customHeight="1">
      <c r="B74" s="46"/>
      <c r="C74" s="76" t="s">
        <v>18</v>
      </c>
      <c r="D74" s="74"/>
      <c r="E74" s="74"/>
      <c r="F74" s="74"/>
      <c r="G74" s="74"/>
      <c r="H74" s="74"/>
      <c r="I74" s="204"/>
      <c r="J74" s="74"/>
      <c r="K74" s="74"/>
      <c r="L74" s="72"/>
    </row>
    <row r="75" s="1" customFormat="1" ht="16.5" customHeight="1">
      <c r="B75" s="46"/>
      <c r="C75" s="74"/>
      <c r="D75" s="74"/>
      <c r="E75" s="205" t="str">
        <f>E7</f>
        <v>Celkové opravy zastávek na koridorové trati Vraňany - Děčín - státní hranice_ZMĚNA č. 1</v>
      </c>
      <c r="F75" s="76"/>
      <c r="G75" s="76"/>
      <c r="H75" s="76"/>
      <c r="I75" s="204"/>
      <c r="J75" s="74"/>
      <c r="K75" s="74"/>
      <c r="L75" s="72"/>
    </row>
    <row r="76">
      <c r="B76" s="28"/>
      <c r="C76" s="76" t="s">
        <v>506</v>
      </c>
      <c r="D76" s="206"/>
      <c r="E76" s="206"/>
      <c r="F76" s="206"/>
      <c r="G76" s="206"/>
      <c r="H76" s="206"/>
      <c r="I76" s="149"/>
      <c r="J76" s="206"/>
      <c r="K76" s="206"/>
      <c r="L76" s="207"/>
    </row>
    <row r="77" ht="16.5" customHeight="1">
      <c r="B77" s="28"/>
      <c r="C77" s="206"/>
      <c r="D77" s="206"/>
      <c r="E77" s="205" t="s">
        <v>775</v>
      </c>
      <c r="F77" s="206"/>
      <c r="G77" s="206"/>
      <c r="H77" s="206"/>
      <c r="I77" s="149"/>
      <c r="J77" s="206"/>
      <c r="K77" s="206"/>
      <c r="L77" s="207"/>
    </row>
    <row r="78">
      <c r="B78" s="28"/>
      <c r="C78" s="76" t="s">
        <v>508</v>
      </c>
      <c r="D78" s="206"/>
      <c r="E78" s="206"/>
      <c r="F78" s="206"/>
      <c r="G78" s="206"/>
      <c r="H78" s="206"/>
      <c r="I78" s="149"/>
      <c r="J78" s="206"/>
      <c r="K78" s="206"/>
      <c r="L78" s="207"/>
    </row>
    <row r="79" s="1" customFormat="1" ht="16.5" customHeight="1">
      <c r="B79" s="46"/>
      <c r="C79" s="74"/>
      <c r="D79" s="74"/>
      <c r="E79" s="208" t="s">
        <v>776</v>
      </c>
      <c r="F79" s="74"/>
      <c r="G79" s="74"/>
      <c r="H79" s="74"/>
      <c r="I79" s="204"/>
      <c r="J79" s="74"/>
      <c r="K79" s="74"/>
      <c r="L79" s="72"/>
    </row>
    <row r="80" s="1" customFormat="1" ht="14.4" customHeight="1">
      <c r="B80" s="46"/>
      <c r="C80" s="76" t="s">
        <v>510</v>
      </c>
      <c r="D80" s="74"/>
      <c r="E80" s="74"/>
      <c r="F80" s="74"/>
      <c r="G80" s="74"/>
      <c r="H80" s="74"/>
      <c r="I80" s="204"/>
      <c r="J80" s="74"/>
      <c r="K80" s="74"/>
      <c r="L80" s="72"/>
    </row>
    <row r="81" s="1" customFormat="1" ht="17.25" customHeight="1">
      <c r="B81" s="46"/>
      <c r="C81" s="74"/>
      <c r="D81" s="74"/>
      <c r="E81" s="82" t="str">
        <f>E13</f>
        <v>SO-03-03-02 - VRN</v>
      </c>
      <c r="F81" s="74"/>
      <c r="G81" s="74"/>
      <c r="H81" s="74"/>
      <c r="I81" s="204"/>
      <c r="J81" s="74"/>
      <c r="K81" s="74"/>
      <c r="L81" s="72"/>
    </row>
    <row r="82" s="1" customFormat="1" ht="6.96" customHeight="1">
      <c r="B82" s="46"/>
      <c r="C82" s="74"/>
      <c r="D82" s="74"/>
      <c r="E82" s="74"/>
      <c r="F82" s="74"/>
      <c r="G82" s="74"/>
      <c r="H82" s="74"/>
      <c r="I82" s="204"/>
      <c r="J82" s="74"/>
      <c r="K82" s="74"/>
      <c r="L82" s="72"/>
    </row>
    <row r="83" s="1" customFormat="1" ht="18" customHeight="1">
      <c r="B83" s="46"/>
      <c r="C83" s="76" t="s">
        <v>25</v>
      </c>
      <c r="D83" s="74"/>
      <c r="E83" s="74"/>
      <c r="F83" s="209" t="str">
        <f>F16</f>
        <v xml:space="preserve"> </v>
      </c>
      <c r="G83" s="74"/>
      <c r="H83" s="74"/>
      <c r="I83" s="210" t="s">
        <v>27</v>
      </c>
      <c r="J83" s="85" t="str">
        <f>IF(J16="","",J16)</f>
        <v>19. 9. 2018</v>
      </c>
      <c r="K83" s="74"/>
      <c r="L83" s="72"/>
    </row>
    <row r="84" s="1" customFormat="1" ht="6.96" customHeight="1">
      <c r="B84" s="46"/>
      <c r="C84" s="74"/>
      <c r="D84" s="74"/>
      <c r="E84" s="74"/>
      <c r="F84" s="74"/>
      <c r="G84" s="74"/>
      <c r="H84" s="74"/>
      <c r="I84" s="204"/>
      <c r="J84" s="74"/>
      <c r="K84" s="74"/>
      <c r="L84" s="72"/>
    </row>
    <row r="85" s="1" customFormat="1">
      <c r="B85" s="46"/>
      <c r="C85" s="76" t="s">
        <v>31</v>
      </c>
      <c r="D85" s="74"/>
      <c r="E85" s="74"/>
      <c r="F85" s="209" t="str">
        <f>E19</f>
        <v>SŽDC s.o., OŘ Ústí n.L., ST Ústí n.L.</v>
      </c>
      <c r="G85" s="74"/>
      <c r="H85" s="74"/>
      <c r="I85" s="210" t="s">
        <v>39</v>
      </c>
      <c r="J85" s="209" t="str">
        <f>E25</f>
        <v xml:space="preserve"> </v>
      </c>
      <c r="K85" s="74"/>
      <c r="L85" s="72"/>
    </row>
    <row r="86" s="1" customFormat="1" ht="14.4" customHeight="1">
      <c r="B86" s="46"/>
      <c r="C86" s="76" t="s">
        <v>37</v>
      </c>
      <c r="D86" s="74"/>
      <c r="E86" s="74"/>
      <c r="F86" s="209" t="str">
        <f>IF(E22="","",E22)</f>
        <v/>
      </c>
      <c r="G86" s="74"/>
      <c r="H86" s="74"/>
      <c r="I86" s="204"/>
      <c r="J86" s="74"/>
      <c r="K86" s="74"/>
      <c r="L86" s="72"/>
    </row>
    <row r="87" s="1" customFormat="1" ht="10.32" customHeight="1">
      <c r="B87" s="46"/>
      <c r="C87" s="74"/>
      <c r="D87" s="74"/>
      <c r="E87" s="74"/>
      <c r="F87" s="74"/>
      <c r="G87" s="74"/>
      <c r="H87" s="74"/>
      <c r="I87" s="204"/>
      <c r="J87" s="74"/>
      <c r="K87" s="74"/>
      <c r="L87" s="72"/>
    </row>
    <row r="88" s="10" customFormat="1" ht="29.28" customHeight="1">
      <c r="B88" s="211"/>
      <c r="C88" s="212" t="s">
        <v>526</v>
      </c>
      <c r="D88" s="213" t="s">
        <v>62</v>
      </c>
      <c r="E88" s="213" t="s">
        <v>58</v>
      </c>
      <c r="F88" s="213" t="s">
        <v>527</v>
      </c>
      <c r="G88" s="213" t="s">
        <v>528</v>
      </c>
      <c r="H88" s="213" t="s">
        <v>529</v>
      </c>
      <c r="I88" s="214" t="s">
        <v>530</v>
      </c>
      <c r="J88" s="213" t="s">
        <v>514</v>
      </c>
      <c r="K88" s="215" t="s">
        <v>531</v>
      </c>
      <c r="L88" s="216"/>
      <c r="M88" s="102" t="s">
        <v>532</v>
      </c>
      <c r="N88" s="103" t="s">
        <v>47</v>
      </c>
      <c r="O88" s="103" t="s">
        <v>533</v>
      </c>
      <c r="P88" s="103" t="s">
        <v>534</v>
      </c>
      <c r="Q88" s="103" t="s">
        <v>535</v>
      </c>
      <c r="R88" s="103" t="s">
        <v>536</v>
      </c>
      <c r="S88" s="103" t="s">
        <v>537</v>
      </c>
      <c r="T88" s="104" t="s">
        <v>538</v>
      </c>
    </row>
    <row r="89" s="1" customFormat="1" ht="29.28" customHeight="1">
      <c r="B89" s="46"/>
      <c r="C89" s="108" t="s">
        <v>515</v>
      </c>
      <c r="D89" s="74"/>
      <c r="E89" s="74"/>
      <c r="F89" s="74"/>
      <c r="G89" s="74"/>
      <c r="H89" s="74"/>
      <c r="I89" s="204"/>
      <c r="J89" s="217">
        <f>BK89</f>
        <v>0</v>
      </c>
      <c r="K89" s="74"/>
      <c r="L89" s="72"/>
      <c r="M89" s="105"/>
      <c r="N89" s="106"/>
      <c r="O89" s="106"/>
      <c r="P89" s="218">
        <f>P90</f>
        <v>0</v>
      </c>
      <c r="Q89" s="106"/>
      <c r="R89" s="218">
        <f>R90</f>
        <v>0</v>
      </c>
      <c r="S89" s="106"/>
      <c r="T89" s="219">
        <f>T90</f>
        <v>0</v>
      </c>
      <c r="AT89" s="24" t="s">
        <v>76</v>
      </c>
      <c r="AU89" s="24" t="s">
        <v>516</v>
      </c>
      <c r="BK89" s="220">
        <f>BK90</f>
        <v>0</v>
      </c>
    </row>
    <row r="90" s="11" customFormat="1" ht="37.44" customHeight="1">
      <c r="B90" s="221"/>
      <c r="C90" s="222"/>
      <c r="D90" s="223" t="s">
        <v>76</v>
      </c>
      <c r="E90" s="224" t="s">
        <v>96</v>
      </c>
      <c r="F90" s="224" t="s">
        <v>599</v>
      </c>
      <c r="G90" s="222"/>
      <c r="H90" s="222"/>
      <c r="I90" s="225"/>
      <c r="J90" s="226">
        <f>BK90</f>
        <v>0</v>
      </c>
      <c r="K90" s="222"/>
      <c r="L90" s="227"/>
      <c r="M90" s="228"/>
      <c r="N90" s="229"/>
      <c r="O90" s="229"/>
      <c r="P90" s="230">
        <f>SUM(P91:P94)</f>
        <v>0</v>
      </c>
      <c r="Q90" s="229"/>
      <c r="R90" s="230">
        <f>SUM(R91:R94)</f>
        <v>0</v>
      </c>
      <c r="S90" s="229"/>
      <c r="T90" s="231">
        <f>SUM(T91:T94)</f>
        <v>0</v>
      </c>
      <c r="AR90" s="232" t="s">
        <v>562</v>
      </c>
      <c r="AT90" s="233" t="s">
        <v>76</v>
      </c>
      <c r="AU90" s="233" t="s">
        <v>77</v>
      </c>
      <c r="AY90" s="232" t="s">
        <v>541</v>
      </c>
      <c r="BK90" s="234">
        <f>SUM(BK91:BK94)</f>
        <v>0</v>
      </c>
    </row>
    <row r="91" s="1" customFormat="1" ht="16.5" customHeight="1">
      <c r="B91" s="46"/>
      <c r="C91" s="237" t="s">
        <v>24</v>
      </c>
      <c r="D91" s="237" t="s">
        <v>544</v>
      </c>
      <c r="E91" s="238" t="s">
        <v>600</v>
      </c>
      <c r="F91" s="239" t="s">
        <v>601</v>
      </c>
      <c r="G91" s="240" t="s">
        <v>602</v>
      </c>
      <c r="H91" s="241">
        <v>1</v>
      </c>
      <c r="I91" s="242"/>
      <c r="J91" s="243">
        <f>ROUND(I91*H91,2)</f>
        <v>0</v>
      </c>
      <c r="K91" s="239" t="s">
        <v>603</v>
      </c>
      <c r="L91" s="72"/>
      <c r="M91" s="244" t="s">
        <v>22</v>
      </c>
      <c r="N91" s="245" t="s">
        <v>48</v>
      </c>
      <c r="O91" s="47"/>
      <c r="P91" s="246">
        <f>O91*H91</f>
        <v>0</v>
      </c>
      <c r="Q91" s="246">
        <v>0</v>
      </c>
      <c r="R91" s="246">
        <f>Q91*H91</f>
        <v>0</v>
      </c>
      <c r="S91" s="246">
        <v>0</v>
      </c>
      <c r="T91" s="247">
        <f>S91*H91</f>
        <v>0</v>
      </c>
      <c r="AR91" s="24" t="s">
        <v>542</v>
      </c>
      <c r="AT91" s="24" t="s">
        <v>544</v>
      </c>
      <c r="AU91" s="24" t="s">
        <v>24</v>
      </c>
      <c r="AY91" s="24" t="s">
        <v>541</v>
      </c>
      <c r="BE91" s="248">
        <f>IF(N91="základní",J91,0)</f>
        <v>0</v>
      </c>
      <c r="BF91" s="248">
        <f>IF(N91="snížená",J91,0)</f>
        <v>0</v>
      </c>
      <c r="BG91" s="248">
        <f>IF(N91="zákl. přenesená",J91,0)</f>
        <v>0</v>
      </c>
      <c r="BH91" s="248">
        <f>IF(N91="sníž. přenesená",J91,0)</f>
        <v>0</v>
      </c>
      <c r="BI91" s="248">
        <f>IF(N91="nulová",J91,0)</f>
        <v>0</v>
      </c>
      <c r="BJ91" s="24" t="s">
        <v>24</v>
      </c>
      <c r="BK91" s="248">
        <f>ROUND(I91*H91,2)</f>
        <v>0</v>
      </c>
      <c r="BL91" s="24" t="s">
        <v>542</v>
      </c>
      <c r="BM91" s="24" t="s">
        <v>604</v>
      </c>
    </row>
    <row r="92" s="12" customFormat="1">
      <c r="B92" s="249"/>
      <c r="C92" s="250"/>
      <c r="D92" s="251" t="s">
        <v>549</v>
      </c>
      <c r="E92" s="252" t="s">
        <v>22</v>
      </c>
      <c r="F92" s="253" t="s">
        <v>24</v>
      </c>
      <c r="G92" s="250"/>
      <c r="H92" s="254">
        <v>1</v>
      </c>
      <c r="I92" s="255"/>
      <c r="J92" s="250"/>
      <c r="K92" s="250"/>
      <c r="L92" s="256"/>
      <c r="M92" s="257"/>
      <c r="N92" s="258"/>
      <c r="O92" s="258"/>
      <c r="P92" s="258"/>
      <c r="Q92" s="258"/>
      <c r="R92" s="258"/>
      <c r="S92" s="258"/>
      <c r="T92" s="259"/>
      <c r="AT92" s="260" t="s">
        <v>549</v>
      </c>
      <c r="AU92" s="260" t="s">
        <v>24</v>
      </c>
      <c r="AV92" s="12" t="s">
        <v>85</v>
      </c>
      <c r="AW92" s="12" t="s">
        <v>41</v>
      </c>
      <c r="AX92" s="12" t="s">
        <v>24</v>
      </c>
      <c r="AY92" s="260" t="s">
        <v>541</v>
      </c>
    </row>
    <row r="93" s="1" customFormat="1" ht="16.5" customHeight="1">
      <c r="B93" s="46"/>
      <c r="C93" s="237" t="s">
        <v>85</v>
      </c>
      <c r="D93" s="237" t="s">
        <v>544</v>
      </c>
      <c r="E93" s="238" t="s">
        <v>605</v>
      </c>
      <c r="F93" s="239" t="s">
        <v>606</v>
      </c>
      <c r="G93" s="240" t="s">
        <v>602</v>
      </c>
      <c r="H93" s="241">
        <v>1</v>
      </c>
      <c r="I93" s="242"/>
      <c r="J93" s="243">
        <f>ROUND(I93*H93,2)</f>
        <v>0</v>
      </c>
      <c r="K93" s="239" t="s">
        <v>603</v>
      </c>
      <c r="L93" s="72"/>
      <c r="M93" s="244" t="s">
        <v>22</v>
      </c>
      <c r="N93" s="245" t="s">
        <v>48</v>
      </c>
      <c r="O93" s="47"/>
      <c r="P93" s="246">
        <f>O93*H93</f>
        <v>0</v>
      </c>
      <c r="Q93" s="246">
        <v>0</v>
      </c>
      <c r="R93" s="246">
        <f>Q93*H93</f>
        <v>0</v>
      </c>
      <c r="S93" s="246">
        <v>0</v>
      </c>
      <c r="T93" s="247">
        <f>S93*H93</f>
        <v>0</v>
      </c>
      <c r="AR93" s="24" t="s">
        <v>542</v>
      </c>
      <c r="AT93" s="24" t="s">
        <v>544</v>
      </c>
      <c r="AU93" s="24" t="s">
        <v>24</v>
      </c>
      <c r="AY93" s="24" t="s">
        <v>541</v>
      </c>
      <c r="BE93" s="248">
        <f>IF(N93="základní",J93,0)</f>
        <v>0</v>
      </c>
      <c r="BF93" s="248">
        <f>IF(N93="snížená",J93,0)</f>
        <v>0</v>
      </c>
      <c r="BG93" s="248">
        <f>IF(N93="zákl. přenesená",J93,0)</f>
        <v>0</v>
      </c>
      <c r="BH93" s="248">
        <f>IF(N93="sníž. přenesená",J93,0)</f>
        <v>0</v>
      </c>
      <c r="BI93" s="248">
        <f>IF(N93="nulová",J93,0)</f>
        <v>0</v>
      </c>
      <c r="BJ93" s="24" t="s">
        <v>24</v>
      </c>
      <c r="BK93" s="248">
        <f>ROUND(I93*H93,2)</f>
        <v>0</v>
      </c>
      <c r="BL93" s="24" t="s">
        <v>542</v>
      </c>
      <c r="BM93" s="24" t="s">
        <v>607</v>
      </c>
    </row>
    <row r="94" s="12" customFormat="1">
      <c r="B94" s="249"/>
      <c r="C94" s="250"/>
      <c r="D94" s="251" t="s">
        <v>549</v>
      </c>
      <c r="E94" s="252" t="s">
        <v>22</v>
      </c>
      <c r="F94" s="253" t="s">
        <v>24</v>
      </c>
      <c r="G94" s="250"/>
      <c r="H94" s="254">
        <v>1</v>
      </c>
      <c r="I94" s="255"/>
      <c r="J94" s="250"/>
      <c r="K94" s="250"/>
      <c r="L94" s="256"/>
      <c r="M94" s="261"/>
      <c r="N94" s="262"/>
      <c r="O94" s="262"/>
      <c r="P94" s="262"/>
      <c r="Q94" s="262"/>
      <c r="R94" s="262"/>
      <c r="S94" s="262"/>
      <c r="T94" s="263"/>
      <c r="AT94" s="260" t="s">
        <v>549</v>
      </c>
      <c r="AU94" s="260" t="s">
        <v>24</v>
      </c>
      <c r="AV94" s="12" t="s">
        <v>85</v>
      </c>
      <c r="AW94" s="12" t="s">
        <v>41</v>
      </c>
      <c r="AX94" s="12" t="s">
        <v>24</v>
      </c>
      <c r="AY94" s="260" t="s">
        <v>541</v>
      </c>
    </row>
    <row r="95" s="1" customFormat="1" ht="6.96" customHeight="1">
      <c r="B95" s="67"/>
      <c r="C95" s="68"/>
      <c r="D95" s="68"/>
      <c r="E95" s="68"/>
      <c r="F95" s="68"/>
      <c r="G95" s="68"/>
      <c r="H95" s="68"/>
      <c r="I95" s="179"/>
      <c r="J95" s="68"/>
      <c r="K95" s="68"/>
      <c r="L95" s="72"/>
    </row>
  </sheetData>
  <sheetProtection sheet="1" autoFilter="0" formatColumns="0" formatRows="0" objects="1" scenarios="1" spinCount="100000" saltValue="vxLarr+8fobzDJNpfBYUpVIHQw0Hnt3xadsDYB8zGYzccJofvHvb8Y3gtY4Y2Gsmz11SaQHfvSHq+dojFRBaOQ==" hashValue="enk70NOfhU7+Mivv9NhXjCUKAf2V9Wn30vOX/5xmwe0FDVXqaCa2MtdgnIMHZQtsIy4+ZkzwuEUH6eigWa6d3A==" algorithmName="SHA-512" password="CC35"/>
  <autoFilter ref="C88:K94"/>
  <mergeCells count="16">
    <mergeCell ref="E7:H7"/>
    <mergeCell ref="E11:H11"/>
    <mergeCell ref="E9:H9"/>
    <mergeCell ref="E13:H13"/>
    <mergeCell ref="E28:H28"/>
    <mergeCell ref="E49:H49"/>
    <mergeCell ref="E53:H53"/>
    <mergeCell ref="E51:H51"/>
    <mergeCell ref="E55:H55"/>
    <mergeCell ref="J59:J60"/>
    <mergeCell ref="E75:H75"/>
    <mergeCell ref="E79:H79"/>
    <mergeCell ref="E77:H77"/>
    <mergeCell ref="E81:H81"/>
    <mergeCell ref="G1:H1"/>
    <mergeCell ref="L2:V2"/>
  </mergeCells>
  <hyperlinks>
    <hyperlink ref="F1:G1" location="C2" display="1) Krycí list soupisu"/>
    <hyperlink ref="G1:H1" location="C62" display="2) Rekapitulace"/>
    <hyperlink ref="J1" location="C88"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10.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134</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ht="16.5" customHeight="1">
      <c r="B9" s="28"/>
      <c r="C9" s="29"/>
      <c r="D9" s="29"/>
      <c r="E9" s="156" t="s">
        <v>792</v>
      </c>
      <c r="F9" s="29"/>
      <c r="G9" s="29"/>
      <c r="H9" s="29"/>
      <c r="I9" s="155"/>
      <c r="J9" s="29"/>
      <c r="K9" s="31"/>
    </row>
    <row r="10">
      <c r="B10" s="28"/>
      <c r="C10" s="29"/>
      <c r="D10" s="40" t="s">
        <v>508</v>
      </c>
      <c r="E10" s="29"/>
      <c r="F10" s="29"/>
      <c r="G10" s="29"/>
      <c r="H10" s="29"/>
      <c r="I10" s="155"/>
      <c r="J10" s="29"/>
      <c r="K10" s="31"/>
    </row>
    <row r="11" s="1" customFormat="1" ht="16.5" customHeight="1">
      <c r="B11" s="46"/>
      <c r="C11" s="47"/>
      <c r="D11" s="47"/>
      <c r="E11" s="55" t="s">
        <v>793</v>
      </c>
      <c r="F11" s="47"/>
      <c r="G11" s="47"/>
      <c r="H11" s="47"/>
      <c r="I11" s="157"/>
      <c r="J11" s="47"/>
      <c r="K11" s="51"/>
    </row>
    <row r="12" s="1" customFormat="1">
      <c r="B12" s="46"/>
      <c r="C12" s="47"/>
      <c r="D12" s="40" t="s">
        <v>510</v>
      </c>
      <c r="E12" s="47"/>
      <c r="F12" s="47"/>
      <c r="G12" s="47"/>
      <c r="H12" s="47"/>
      <c r="I12" s="157"/>
      <c r="J12" s="47"/>
      <c r="K12" s="51"/>
    </row>
    <row r="13" s="1" customFormat="1" ht="36.96" customHeight="1">
      <c r="B13" s="46"/>
      <c r="C13" s="47"/>
      <c r="D13" s="47"/>
      <c r="E13" s="158" t="s">
        <v>794</v>
      </c>
      <c r="F13" s="47"/>
      <c r="G13" s="47"/>
      <c r="H13" s="47"/>
      <c r="I13" s="157"/>
      <c r="J13" s="47"/>
      <c r="K13" s="51"/>
    </row>
    <row r="14" s="1" customFormat="1">
      <c r="B14" s="46"/>
      <c r="C14" s="47"/>
      <c r="D14" s="47"/>
      <c r="E14" s="47"/>
      <c r="F14" s="47"/>
      <c r="G14" s="47"/>
      <c r="H14" s="47"/>
      <c r="I14" s="157"/>
      <c r="J14" s="47"/>
      <c r="K14" s="51"/>
    </row>
    <row r="15" s="1" customFormat="1" ht="14.4" customHeight="1">
      <c r="B15" s="46"/>
      <c r="C15" s="47"/>
      <c r="D15" s="40" t="s">
        <v>21</v>
      </c>
      <c r="E15" s="47"/>
      <c r="F15" s="35" t="s">
        <v>22</v>
      </c>
      <c r="G15" s="47"/>
      <c r="H15" s="47"/>
      <c r="I15" s="159" t="s">
        <v>23</v>
      </c>
      <c r="J15" s="35" t="s">
        <v>22</v>
      </c>
      <c r="K15" s="51"/>
    </row>
    <row r="16" s="1" customFormat="1" ht="14.4" customHeight="1">
      <c r="B16" s="46"/>
      <c r="C16" s="47"/>
      <c r="D16" s="40" t="s">
        <v>25</v>
      </c>
      <c r="E16" s="47"/>
      <c r="F16" s="35" t="s">
        <v>40</v>
      </c>
      <c r="G16" s="47"/>
      <c r="H16" s="47"/>
      <c r="I16" s="159" t="s">
        <v>27</v>
      </c>
      <c r="J16" s="160" t="str">
        <f>'Rekapitulace stavby'!AN8</f>
        <v>19. 9. 2018</v>
      </c>
      <c r="K16" s="51"/>
    </row>
    <row r="17" s="1" customFormat="1" ht="10.8" customHeight="1">
      <c r="B17" s="46"/>
      <c r="C17" s="47"/>
      <c r="D17" s="47"/>
      <c r="E17" s="47"/>
      <c r="F17" s="47"/>
      <c r="G17" s="47"/>
      <c r="H17" s="47"/>
      <c r="I17" s="157"/>
      <c r="J17" s="47"/>
      <c r="K17" s="51"/>
    </row>
    <row r="18" s="1" customFormat="1" ht="14.4" customHeight="1">
      <c r="B18" s="46"/>
      <c r="C18" s="47"/>
      <c r="D18" s="40" t="s">
        <v>31</v>
      </c>
      <c r="E18" s="47"/>
      <c r="F18" s="47"/>
      <c r="G18" s="47"/>
      <c r="H18" s="47"/>
      <c r="I18" s="159" t="s">
        <v>32</v>
      </c>
      <c r="J18" s="35" t="str">
        <f>IF('Rekapitulace stavby'!AN10="","",'Rekapitulace stavby'!AN10)</f>
        <v>70994234</v>
      </c>
      <c r="K18" s="51"/>
    </row>
    <row r="19" s="1" customFormat="1" ht="18" customHeight="1">
      <c r="B19" s="46"/>
      <c r="C19" s="47"/>
      <c r="D19" s="47"/>
      <c r="E19" s="35" t="str">
        <f>IF('Rekapitulace stavby'!E11="","",'Rekapitulace stavby'!E11)</f>
        <v>SŽDC s.o., OŘ Ústí n.L., ST Ústí n.L.</v>
      </c>
      <c r="F19" s="47"/>
      <c r="G19" s="47"/>
      <c r="H19" s="47"/>
      <c r="I19" s="159" t="s">
        <v>35</v>
      </c>
      <c r="J19" s="35" t="str">
        <f>IF('Rekapitulace stavby'!AN11="","",'Rekapitulace stavby'!AN11)</f>
        <v>CZ70994234</v>
      </c>
      <c r="K19" s="51"/>
    </row>
    <row r="20" s="1" customFormat="1" ht="6.96" customHeight="1">
      <c r="B20" s="46"/>
      <c r="C20" s="47"/>
      <c r="D20" s="47"/>
      <c r="E20" s="47"/>
      <c r="F20" s="47"/>
      <c r="G20" s="47"/>
      <c r="H20" s="47"/>
      <c r="I20" s="157"/>
      <c r="J20" s="47"/>
      <c r="K20" s="51"/>
    </row>
    <row r="21" s="1" customFormat="1" ht="14.4" customHeight="1">
      <c r="B21" s="46"/>
      <c r="C21" s="47"/>
      <c r="D21" s="40" t="s">
        <v>37</v>
      </c>
      <c r="E21" s="47"/>
      <c r="F21" s="47"/>
      <c r="G21" s="47"/>
      <c r="H21" s="47"/>
      <c r="I21" s="159" t="s">
        <v>32</v>
      </c>
      <c r="J21" s="35" t="str">
        <f>IF('Rekapitulace stavby'!AN13="Vyplň údaj","",IF('Rekapitulace stavby'!AN13="","",'Rekapitulace stavby'!AN13))</f>
        <v/>
      </c>
      <c r="K21" s="51"/>
    </row>
    <row r="22" s="1" customFormat="1" ht="18" customHeight="1">
      <c r="B22" s="46"/>
      <c r="C22" s="47"/>
      <c r="D22" s="47"/>
      <c r="E22" s="35" t="str">
        <f>IF('Rekapitulace stavby'!E14="Vyplň údaj","",IF('Rekapitulace stavby'!E14="","",'Rekapitulace stavby'!E14))</f>
        <v/>
      </c>
      <c r="F22" s="47"/>
      <c r="G22" s="47"/>
      <c r="H22" s="47"/>
      <c r="I22" s="159" t="s">
        <v>35</v>
      </c>
      <c r="J22" s="35" t="str">
        <f>IF('Rekapitulace stavby'!AN14="Vyplň údaj","",IF('Rekapitulace stavby'!AN14="","",'Rekapitulace stavby'!AN14))</f>
        <v/>
      </c>
      <c r="K22" s="51"/>
    </row>
    <row r="23" s="1" customFormat="1" ht="6.96" customHeight="1">
      <c r="B23" s="46"/>
      <c r="C23" s="47"/>
      <c r="D23" s="47"/>
      <c r="E23" s="47"/>
      <c r="F23" s="47"/>
      <c r="G23" s="47"/>
      <c r="H23" s="47"/>
      <c r="I23" s="157"/>
      <c r="J23" s="47"/>
      <c r="K23" s="51"/>
    </row>
    <row r="24" s="1" customFormat="1" ht="14.4" customHeight="1">
      <c r="B24" s="46"/>
      <c r="C24" s="47"/>
      <c r="D24" s="40" t="s">
        <v>39</v>
      </c>
      <c r="E24" s="47"/>
      <c r="F24" s="47"/>
      <c r="G24" s="47"/>
      <c r="H24" s="47"/>
      <c r="I24" s="159" t="s">
        <v>32</v>
      </c>
      <c r="J24" s="35" t="str">
        <f>IF('Rekapitulace stavby'!AN16="","",'Rekapitulace stavby'!AN16)</f>
        <v/>
      </c>
      <c r="K24" s="51"/>
    </row>
    <row r="25" s="1" customFormat="1" ht="18" customHeight="1">
      <c r="B25" s="46"/>
      <c r="C25" s="47"/>
      <c r="D25" s="47"/>
      <c r="E25" s="35" t="str">
        <f>IF('Rekapitulace stavby'!E17="","",'Rekapitulace stavby'!E17)</f>
        <v xml:space="preserve"> </v>
      </c>
      <c r="F25" s="47"/>
      <c r="G25" s="47"/>
      <c r="H25" s="47"/>
      <c r="I25" s="159" t="s">
        <v>35</v>
      </c>
      <c r="J25" s="35" t="str">
        <f>IF('Rekapitulace stavby'!AN17="","",'Rekapitulace stavby'!AN17)</f>
        <v/>
      </c>
      <c r="K25" s="51"/>
    </row>
    <row r="26" s="1" customFormat="1" ht="6.96" customHeight="1">
      <c r="B26" s="46"/>
      <c r="C26" s="47"/>
      <c r="D26" s="47"/>
      <c r="E26" s="47"/>
      <c r="F26" s="47"/>
      <c r="G26" s="47"/>
      <c r="H26" s="47"/>
      <c r="I26" s="157"/>
      <c r="J26" s="47"/>
      <c r="K26" s="51"/>
    </row>
    <row r="27" s="1" customFormat="1" ht="14.4" customHeight="1">
      <c r="B27" s="46"/>
      <c r="C27" s="47"/>
      <c r="D27" s="40" t="s">
        <v>42</v>
      </c>
      <c r="E27" s="47"/>
      <c r="F27" s="47"/>
      <c r="G27" s="47"/>
      <c r="H27" s="47"/>
      <c r="I27" s="157"/>
      <c r="J27" s="47"/>
      <c r="K27" s="51"/>
    </row>
    <row r="28" s="7" customFormat="1" ht="16.5" customHeight="1">
      <c r="B28" s="161"/>
      <c r="C28" s="162"/>
      <c r="D28" s="162"/>
      <c r="E28" s="44" t="s">
        <v>22</v>
      </c>
      <c r="F28" s="44"/>
      <c r="G28" s="44"/>
      <c r="H28" s="44"/>
      <c r="I28" s="163"/>
      <c r="J28" s="162"/>
      <c r="K28" s="164"/>
    </row>
    <row r="29" s="1" customFormat="1" ht="6.96" customHeight="1">
      <c r="B29" s="46"/>
      <c r="C29" s="47"/>
      <c r="D29" s="47"/>
      <c r="E29" s="47"/>
      <c r="F29" s="47"/>
      <c r="G29" s="47"/>
      <c r="H29" s="47"/>
      <c r="I29" s="157"/>
      <c r="J29" s="47"/>
      <c r="K29" s="51"/>
    </row>
    <row r="30" s="1" customFormat="1" ht="6.96" customHeight="1">
      <c r="B30" s="46"/>
      <c r="C30" s="47"/>
      <c r="D30" s="106"/>
      <c r="E30" s="106"/>
      <c r="F30" s="106"/>
      <c r="G30" s="106"/>
      <c r="H30" s="106"/>
      <c r="I30" s="165"/>
      <c r="J30" s="106"/>
      <c r="K30" s="166"/>
    </row>
    <row r="31" s="1" customFormat="1" ht="25.44" customHeight="1">
      <c r="B31" s="46"/>
      <c r="C31" s="47"/>
      <c r="D31" s="167" t="s">
        <v>43</v>
      </c>
      <c r="E31" s="47"/>
      <c r="F31" s="47"/>
      <c r="G31" s="47"/>
      <c r="H31" s="47"/>
      <c r="I31" s="157"/>
      <c r="J31" s="168">
        <f>ROUND(J89,2)</f>
        <v>0</v>
      </c>
      <c r="K31" s="51"/>
    </row>
    <row r="32" s="1" customFormat="1" ht="6.96" customHeight="1">
      <c r="B32" s="46"/>
      <c r="C32" s="47"/>
      <c r="D32" s="106"/>
      <c r="E32" s="106"/>
      <c r="F32" s="106"/>
      <c r="G32" s="106"/>
      <c r="H32" s="106"/>
      <c r="I32" s="165"/>
      <c r="J32" s="106"/>
      <c r="K32" s="166"/>
    </row>
    <row r="33" s="1" customFormat="1" ht="14.4" customHeight="1">
      <c r="B33" s="46"/>
      <c r="C33" s="47"/>
      <c r="D33" s="47"/>
      <c r="E33" s="47"/>
      <c r="F33" s="52" t="s">
        <v>45</v>
      </c>
      <c r="G33" s="47"/>
      <c r="H33" s="47"/>
      <c r="I33" s="169" t="s">
        <v>44</v>
      </c>
      <c r="J33" s="52" t="s">
        <v>46</v>
      </c>
      <c r="K33" s="51"/>
    </row>
    <row r="34" s="1" customFormat="1" ht="14.4" customHeight="1">
      <c r="B34" s="46"/>
      <c r="C34" s="47"/>
      <c r="D34" s="55" t="s">
        <v>47</v>
      </c>
      <c r="E34" s="55" t="s">
        <v>48</v>
      </c>
      <c r="F34" s="170">
        <f>ROUND(SUM(BE89:BE108), 2)</f>
        <v>0</v>
      </c>
      <c r="G34" s="47"/>
      <c r="H34" s="47"/>
      <c r="I34" s="171">
        <v>0.20999999999999999</v>
      </c>
      <c r="J34" s="170">
        <f>ROUND(ROUND((SUM(BE89:BE108)), 2)*I34, 2)</f>
        <v>0</v>
      </c>
      <c r="K34" s="51"/>
    </row>
    <row r="35" s="1" customFormat="1" ht="14.4" customHeight="1">
      <c r="B35" s="46"/>
      <c r="C35" s="47"/>
      <c r="D35" s="47"/>
      <c r="E35" s="55" t="s">
        <v>49</v>
      </c>
      <c r="F35" s="170">
        <f>ROUND(SUM(BF89:BF108), 2)</f>
        <v>0</v>
      </c>
      <c r="G35" s="47"/>
      <c r="H35" s="47"/>
      <c r="I35" s="171">
        <v>0.14999999999999999</v>
      </c>
      <c r="J35" s="170">
        <f>ROUND(ROUND((SUM(BF89:BF108)), 2)*I35, 2)</f>
        <v>0</v>
      </c>
      <c r="K35" s="51"/>
    </row>
    <row r="36" hidden="1" s="1" customFormat="1" ht="14.4" customHeight="1">
      <c r="B36" s="46"/>
      <c r="C36" s="47"/>
      <c r="D36" s="47"/>
      <c r="E36" s="55" t="s">
        <v>50</v>
      </c>
      <c r="F36" s="170">
        <f>ROUND(SUM(BG89:BG108), 2)</f>
        <v>0</v>
      </c>
      <c r="G36" s="47"/>
      <c r="H36" s="47"/>
      <c r="I36" s="171">
        <v>0.20999999999999999</v>
      </c>
      <c r="J36" s="170">
        <v>0</v>
      </c>
      <c r="K36" s="51"/>
    </row>
    <row r="37" hidden="1" s="1" customFormat="1" ht="14.4" customHeight="1">
      <c r="B37" s="46"/>
      <c r="C37" s="47"/>
      <c r="D37" s="47"/>
      <c r="E37" s="55" t="s">
        <v>51</v>
      </c>
      <c r="F37" s="170">
        <f>ROUND(SUM(BH89:BH108), 2)</f>
        <v>0</v>
      </c>
      <c r="G37" s="47"/>
      <c r="H37" s="47"/>
      <c r="I37" s="171">
        <v>0.14999999999999999</v>
      </c>
      <c r="J37" s="170">
        <v>0</v>
      </c>
      <c r="K37" s="51"/>
    </row>
    <row r="38" hidden="1" s="1" customFormat="1" ht="14.4" customHeight="1">
      <c r="B38" s="46"/>
      <c r="C38" s="47"/>
      <c r="D38" s="47"/>
      <c r="E38" s="55" t="s">
        <v>52</v>
      </c>
      <c r="F38" s="170">
        <f>ROUND(SUM(BI89:BI108), 2)</f>
        <v>0</v>
      </c>
      <c r="G38" s="47"/>
      <c r="H38" s="47"/>
      <c r="I38" s="171">
        <v>0</v>
      </c>
      <c r="J38" s="170">
        <v>0</v>
      </c>
      <c r="K38" s="51"/>
    </row>
    <row r="39" s="1" customFormat="1" ht="6.96" customHeight="1">
      <c r="B39" s="46"/>
      <c r="C39" s="47"/>
      <c r="D39" s="47"/>
      <c r="E39" s="47"/>
      <c r="F39" s="47"/>
      <c r="G39" s="47"/>
      <c r="H39" s="47"/>
      <c r="I39" s="157"/>
      <c r="J39" s="47"/>
      <c r="K39" s="51"/>
    </row>
    <row r="40" s="1" customFormat="1" ht="25.44" customHeight="1">
      <c r="B40" s="46"/>
      <c r="C40" s="172"/>
      <c r="D40" s="173" t="s">
        <v>53</v>
      </c>
      <c r="E40" s="98"/>
      <c r="F40" s="98"/>
      <c r="G40" s="174" t="s">
        <v>54</v>
      </c>
      <c r="H40" s="175" t="s">
        <v>55</v>
      </c>
      <c r="I40" s="176"/>
      <c r="J40" s="177">
        <f>SUM(J31:J38)</f>
        <v>0</v>
      </c>
      <c r="K40" s="178"/>
    </row>
    <row r="41" s="1" customFormat="1" ht="14.4" customHeight="1">
      <c r="B41" s="67"/>
      <c r="C41" s="68"/>
      <c r="D41" s="68"/>
      <c r="E41" s="68"/>
      <c r="F41" s="68"/>
      <c r="G41" s="68"/>
      <c r="H41" s="68"/>
      <c r="I41" s="179"/>
      <c r="J41" s="68"/>
      <c r="K41" s="69"/>
    </row>
    <row r="45" s="1" customFormat="1" ht="6.96" customHeight="1">
      <c r="B45" s="180"/>
      <c r="C45" s="181"/>
      <c r="D45" s="181"/>
      <c r="E45" s="181"/>
      <c r="F45" s="181"/>
      <c r="G45" s="181"/>
      <c r="H45" s="181"/>
      <c r="I45" s="182"/>
      <c r="J45" s="181"/>
      <c r="K45" s="183"/>
    </row>
    <row r="46" s="1" customFormat="1" ht="36.96" customHeight="1">
      <c r="B46" s="46"/>
      <c r="C46" s="30" t="s">
        <v>512</v>
      </c>
      <c r="D46" s="47"/>
      <c r="E46" s="47"/>
      <c r="F46" s="47"/>
      <c r="G46" s="47"/>
      <c r="H46" s="47"/>
      <c r="I46" s="157"/>
      <c r="J46" s="47"/>
      <c r="K46" s="51"/>
    </row>
    <row r="47" s="1" customFormat="1" ht="6.96" customHeight="1">
      <c r="B47" s="46"/>
      <c r="C47" s="47"/>
      <c r="D47" s="47"/>
      <c r="E47" s="47"/>
      <c r="F47" s="47"/>
      <c r="G47" s="47"/>
      <c r="H47" s="47"/>
      <c r="I47" s="157"/>
      <c r="J47" s="47"/>
      <c r="K47" s="51"/>
    </row>
    <row r="48" s="1" customFormat="1" ht="14.4" customHeight="1">
      <c r="B48" s="46"/>
      <c r="C48" s="40" t="s">
        <v>18</v>
      </c>
      <c r="D48" s="47"/>
      <c r="E48" s="47"/>
      <c r="F48" s="47"/>
      <c r="G48" s="47"/>
      <c r="H48" s="47"/>
      <c r="I48" s="157"/>
      <c r="J48" s="47"/>
      <c r="K48" s="51"/>
    </row>
    <row r="49" s="1" customFormat="1" ht="16.5" customHeight="1">
      <c r="B49" s="46"/>
      <c r="C49" s="47"/>
      <c r="D49" s="47"/>
      <c r="E49" s="156" t="str">
        <f>E7</f>
        <v>Celkové opravy zastávek na koridorové trati Vraňany - Děčín - státní hranice_ZMĚNA č. 1</v>
      </c>
      <c r="F49" s="40"/>
      <c r="G49" s="40"/>
      <c r="H49" s="40"/>
      <c r="I49" s="157"/>
      <c r="J49" s="47"/>
      <c r="K49" s="51"/>
    </row>
    <row r="50">
      <c r="B50" s="28"/>
      <c r="C50" s="40" t="s">
        <v>506</v>
      </c>
      <c r="D50" s="29"/>
      <c r="E50" s="29"/>
      <c r="F50" s="29"/>
      <c r="G50" s="29"/>
      <c r="H50" s="29"/>
      <c r="I50" s="155"/>
      <c r="J50" s="29"/>
      <c r="K50" s="31"/>
    </row>
    <row r="51" ht="16.5" customHeight="1">
      <c r="B51" s="28"/>
      <c r="C51" s="29"/>
      <c r="D51" s="29"/>
      <c r="E51" s="156" t="s">
        <v>792</v>
      </c>
      <c r="F51" s="29"/>
      <c r="G51" s="29"/>
      <c r="H51" s="29"/>
      <c r="I51" s="155"/>
      <c r="J51" s="29"/>
      <c r="K51" s="31"/>
    </row>
    <row r="52">
      <c r="B52" s="28"/>
      <c r="C52" s="40" t="s">
        <v>508</v>
      </c>
      <c r="D52" s="29"/>
      <c r="E52" s="29"/>
      <c r="F52" s="29"/>
      <c r="G52" s="29"/>
      <c r="H52" s="29"/>
      <c r="I52" s="155"/>
      <c r="J52" s="29"/>
      <c r="K52" s="31"/>
    </row>
    <row r="53" s="1" customFormat="1" ht="16.5" customHeight="1">
      <c r="B53" s="46"/>
      <c r="C53" s="47"/>
      <c r="D53" s="47"/>
      <c r="E53" s="55" t="s">
        <v>793</v>
      </c>
      <c r="F53" s="47"/>
      <c r="G53" s="47"/>
      <c r="H53" s="47"/>
      <c r="I53" s="157"/>
      <c r="J53" s="47"/>
      <c r="K53" s="51"/>
    </row>
    <row r="54" s="1" customFormat="1" ht="14.4" customHeight="1">
      <c r="B54" s="46"/>
      <c r="C54" s="40" t="s">
        <v>510</v>
      </c>
      <c r="D54" s="47"/>
      <c r="E54" s="47"/>
      <c r="F54" s="47"/>
      <c r="G54" s="47"/>
      <c r="H54" s="47"/>
      <c r="I54" s="157"/>
      <c r="J54" s="47"/>
      <c r="K54" s="51"/>
    </row>
    <row r="55" s="1" customFormat="1" ht="17.25" customHeight="1">
      <c r="B55" s="46"/>
      <c r="C55" s="47"/>
      <c r="D55" s="47"/>
      <c r="E55" s="158" t="str">
        <f>E13</f>
        <v>SO-04-04.1 - elektroinstalace</v>
      </c>
      <c r="F55" s="47"/>
      <c r="G55" s="47"/>
      <c r="H55" s="47"/>
      <c r="I55" s="157"/>
      <c r="J55" s="47"/>
      <c r="K55" s="51"/>
    </row>
    <row r="56" s="1" customFormat="1" ht="6.96" customHeight="1">
      <c r="B56" s="46"/>
      <c r="C56" s="47"/>
      <c r="D56" s="47"/>
      <c r="E56" s="47"/>
      <c r="F56" s="47"/>
      <c r="G56" s="47"/>
      <c r="H56" s="47"/>
      <c r="I56" s="157"/>
      <c r="J56" s="47"/>
      <c r="K56" s="51"/>
    </row>
    <row r="57" s="1" customFormat="1" ht="18" customHeight="1">
      <c r="B57" s="46"/>
      <c r="C57" s="40" t="s">
        <v>25</v>
      </c>
      <c r="D57" s="47"/>
      <c r="E57" s="47"/>
      <c r="F57" s="35" t="str">
        <f>F16</f>
        <v xml:space="preserve"> </v>
      </c>
      <c r="G57" s="47"/>
      <c r="H57" s="47"/>
      <c r="I57" s="159" t="s">
        <v>27</v>
      </c>
      <c r="J57" s="160" t="str">
        <f>IF(J16="","",J16)</f>
        <v>19. 9. 2018</v>
      </c>
      <c r="K57" s="51"/>
    </row>
    <row r="58" s="1" customFormat="1" ht="6.96" customHeight="1">
      <c r="B58" s="46"/>
      <c r="C58" s="47"/>
      <c r="D58" s="47"/>
      <c r="E58" s="47"/>
      <c r="F58" s="47"/>
      <c r="G58" s="47"/>
      <c r="H58" s="47"/>
      <c r="I58" s="157"/>
      <c r="J58" s="47"/>
      <c r="K58" s="51"/>
    </row>
    <row r="59" s="1" customFormat="1">
      <c r="B59" s="46"/>
      <c r="C59" s="40" t="s">
        <v>31</v>
      </c>
      <c r="D59" s="47"/>
      <c r="E59" s="47"/>
      <c r="F59" s="35" t="str">
        <f>E19</f>
        <v>SŽDC s.o., OŘ Ústí n.L., ST Ústí n.L.</v>
      </c>
      <c r="G59" s="47"/>
      <c r="H59" s="47"/>
      <c r="I59" s="159" t="s">
        <v>39</v>
      </c>
      <c r="J59" s="44" t="str">
        <f>E25</f>
        <v xml:space="preserve"> </v>
      </c>
      <c r="K59" s="51"/>
    </row>
    <row r="60" s="1" customFormat="1" ht="14.4" customHeight="1">
      <c r="B60" s="46"/>
      <c r="C60" s="40" t="s">
        <v>37</v>
      </c>
      <c r="D60" s="47"/>
      <c r="E60" s="47"/>
      <c r="F60" s="35" t="str">
        <f>IF(E22="","",E22)</f>
        <v/>
      </c>
      <c r="G60" s="47"/>
      <c r="H60" s="47"/>
      <c r="I60" s="157"/>
      <c r="J60" s="184"/>
      <c r="K60" s="51"/>
    </row>
    <row r="61" s="1" customFormat="1" ht="10.32" customHeight="1">
      <c r="B61" s="46"/>
      <c r="C61" s="47"/>
      <c r="D61" s="47"/>
      <c r="E61" s="47"/>
      <c r="F61" s="47"/>
      <c r="G61" s="47"/>
      <c r="H61" s="47"/>
      <c r="I61" s="157"/>
      <c r="J61" s="47"/>
      <c r="K61" s="51"/>
    </row>
    <row r="62" s="1" customFormat="1" ht="29.28" customHeight="1">
      <c r="B62" s="46"/>
      <c r="C62" s="185" t="s">
        <v>513</v>
      </c>
      <c r="D62" s="172"/>
      <c r="E62" s="172"/>
      <c r="F62" s="172"/>
      <c r="G62" s="172"/>
      <c r="H62" s="172"/>
      <c r="I62" s="186"/>
      <c r="J62" s="187" t="s">
        <v>514</v>
      </c>
      <c r="K62" s="188"/>
    </row>
    <row r="63" s="1" customFormat="1" ht="10.32" customHeight="1">
      <c r="B63" s="46"/>
      <c r="C63" s="47"/>
      <c r="D63" s="47"/>
      <c r="E63" s="47"/>
      <c r="F63" s="47"/>
      <c r="G63" s="47"/>
      <c r="H63" s="47"/>
      <c r="I63" s="157"/>
      <c r="J63" s="47"/>
      <c r="K63" s="51"/>
    </row>
    <row r="64" s="1" customFormat="1" ht="29.28" customHeight="1">
      <c r="B64" s="46"/>
      <c r="C64" s="189" t="s">
        <v>515</v>
      </c>
      <c r="D64" s="47"/>
      <c r="E64" s="47"/>
      <c r="F64" s="47"/>
      <c r="G64" s="47"/>
      <c r="H64" s="47"/>
      <c r="I64" s="157"/>
      <c r="J64" s="168">
        <f>J89</f>
        <v>0</v>
      </c>
      <c r="K64" s="51"/>
      <c r="AU64" s="24" t="s">
        <v>516</v>
      </c>
    </row>
    <row r="65" s="8" customFormat="1" ht="24.96" customHeight="1">
      <c r="B65" s="190"/>
      <c r="C65" s="191"/>
      <c r="D65" s="192" t="s">
        <v>611</v>
      </c>
      <c r="E65" s="193"/>
      <c r="F65" s="193"/>
      <c r="G65" s="193"/>
      <c r="H65" s="193"/>
      <c r="I65" s="194"/>
      <c r="J65" s="195">
        <f>J90</f>
        <v>0</v>
      </c>
      <c r="K65" s="196"/>
    </row>
    <row r="66" s="1" customFormat="1" ht="21.84" customHeight="1">
      <c r="B66" s="46"/>
      <c r="C66" s="47"/>
      <c r="D66" s="47"/>
      <c r="E66" s="47"/>
      <c r="F66" s="47"/>
      <c r="G66" s="47"/>
      <c r="H66" s="47"/>
      <c r="I66" s="157"/>
      <c r="J66" s="47"/>
      <c r="K66" s="51"/>
    </row>
    <row r="67" s="1" customFormat="1" ht="6.96" customHeight="1">
      <c r="B67" s="67"/>
      <c r="C67" s="68"/>
      <c r="D67" s="68"/>
      <c r="E67" s="68"/>
      <c r="F67" s="68"/>
      <c r="G67" s="68"/>
      <c r="H67" s="68"/>
      <c r="I67" s="179"/>
      <c r="J67" s="68"/>
      <c r="K67" s="69"/>
    </row>
    <row r="71" s="1" customFormat="1" ht="6.96" customHeight="1">
      <c r="B71" s="70"/>
      <c r="C71" s="71"/>
      <c r="D71" s="71"/>
      <c r="E71" s="71"/>
      <c r="F71" s="71"/>
      <c r="G71" s="71"/>
      <c r="H71" s="71"/>
      <c r="I71" s="182"/>
      <c r="J71" s="71"/>
      <c r="K71" s="71"/>
      <c r="L71" s="72"/>
    </row>
    <row r="72" s="1" customFormat="1" ht="36.96" customHeight="1">
      <c r="B72" s="46"/>
      <c r="C72" s="73" t="s">
        <v>525</v>
      </c>
      <c r="D72" s="74"/>
      <c r="E72" s="74"/>
      <c r="F72" s="74"/>
      <c r="G72" s="74"/>
      <c r="H72" s="74"/>
      <c r="I72" s="204"/>
      <c r="J72" s="74"/>
      <c r="K72" s="74"/>
      <c r="L72" s="72"/>
    </row>
    <row r="73" s="1" customFormat="1" ht="6.96" customHeight="1">
      <c r="B73" s="46"/>
      <c r="C73" s="74"/>
      <c r="D73" s="74"/>
      <c r="E73" s="74"/>
      <c r="F73" s="74"/>
      <c r="G73" s="74"/>
      <c r="H73" s="74"/>
      <c r="I73" s="204"/>
      <c r="J73" s="74"/>
      <c r="K73" s="74"/>
      <c r="L73" s="72"/>
    </row>
    <row r="74" s="1" customFormat="1" ht="14.4" customHeight="1">
      <c r="B74" s="46"/>
      <c r="C74" s="76" t="s">
        <v>18</v>
      </c>
      <c r="D74" s="74"/>
      <c r="E74" s="74"/>
      <c r="F74" s="74"/>
      <c r="G74" s="74"/>
      <c r="H74" s="74"/>
      <c r="I74" s="204"/>
      <c r="J74" s="74"/>
      <c r="K74" s="74"/>
      <c r="L74" s="72"/>
    </row>
    <row r="75" s="1" customFormat="1" ht="16.5" customHeight="1">
      <c r="B75" s="46"/>
      <c r="C75" s="74"/>
      <c r="D75" s="74"/>
      <c r="E75" s="205" t="str">
        <f>E7</f>
        <v>Celkové opravy zastávek na koridorové trati Vraňany - Děčín - státní hranice_ZMĚNA č. 1</v>
      </c>
      <c r="F75" s="76"/>
      <c r="G75" s="76"/>
      <c r="H75" s="76"/>
      <c r="I75" s="204"/>
      <c r="J75" s="74"/>
      <c r="K75" s="74"/>
      <c r="L75" s="72"/>
    </row>
    <row r="76">
      <c r="B76" s="28"/>
      <c r="C76" s="76" t="s">
        <v>506</v>
      </c>
      <c r="D76" s="206"/>
      <c r="E76" s="206"/>
      <c r="F76" s="206"/>
      <c r="G76" s="206"/>
      <c r="H76" s="206"/>
      <c r="I76" s="149"/>
      <c r="J76" s="206"/>
      <c r="K76" s="206"/>
      <c r="L76" s="207"/>
    </row>
    <row r="77" ht="16.5" customHeight="1">
      <c r="B77" s="28"/>
      <c r="C77" s="206"/>
      <c r="D77" s="206"/>
      <c r="E77" s="205" t="s">
        <v>792</v>
      </c>
      <c r="F77" s="206"/>
      <c r="G77" s="206"/>
      <c r="H77" s="206"/>
      <c r="I77" s="149"/>
      <c r="J77" s="206"/>
      <c r="K77" s="206"/>
      <c r="L77" s="207"/>
    </row>
    <row r="78">
      <c r="B78" s="28"/>
      <c r="C78" s="76" t="s">
        <v>508</v>
      </c>
      <c r="D78" s="206"/>
      <c r="E78" s="206"/>
      <c r="F78" s="206"/>
      <c r="G78" s="206"/>
      <c r="H78" s="206"/>
      <c r="I78" s="149"/>
      <c r="J78" s="206"/>
      <c r="K78" s="206"/>
      <c r="L78" s="207"/>
    </row>
    <row r="79" s="1" customFormat="1" ht="16.5" customHeight="1">
      <c r="B79" s="46"/>
      <c r="C79" s="74"/>
      <c r="D79" s="74"/>
      <c r="E79" s="208" t="s">
        <v>793</v>
      </c>
      <c r="F79" s="74"/>
      <c r="G79" s="74"/>
      <c r="H79" s="74"/>
      <c r="I79" s="204"/>
      <c r="J79" s="74"/>
      <c r="K79" s="74"/>
      <c r="L79" s="72"/>
    </row>
    <row r="80" s="1" customFormat="1" ht="14.4" customHeight="1">
      <c r="B80" s="46"/>
      <c r="C80" s="76" t="s">
        <v>510</v>
      </c>
      <c r="D80" s="74"/>
      <c r="E80" s="74"/>
      <c r="F80" s="74"/>
      <c r="G80" s="74"/>
      <c r="H80" s="74"/>
      <c r="I80" s="204"/>
      <c r="J80" s="74"/>
      <c r="K80" s="74"/>
      <c r="L80" s="72"/>
    </row>
    <row r="81" s="1" customFormat="1" ht="17.25" customHeight="1">
      <c r="B81" s="46"/>
      <c r="C81" s="74"/>
      <c r="D81" s="74"/>
      <c r="E81" s="82" t="str">
        <f>E13</f>
        <v>SO-04-04.1 - elektroinstalace</v>
      </c>
      <c r="F81" s="74"/>
      <c r="G81" s="74"/>
      <c r="H81" s="74"/>
      <c r="I81" s="204"/>
      <c r="J81" s="74"/>
      <c r="K81" s="74"/>
      <c r="L81" s="72"/>
    </row>
    <row r="82" s="1" customFormat="1" ht="6.96" customHeight="1">
      <c r="B82" s="46"/>
      <c r="C82" s="74"/>
      <c r="D82" s="74"/>
      <c r="E82" s="74"/>
      <c r="F82" s="74"/>
      <c r="G82" s="74"/>
      <c r="H82" s="74"/>
      <c r="I82" s="204"/>
      <c r="J82" s="74"/>
      <c r="K82" s="74"/>
      <c r="L82" s="72"/>
    </row>
    <row r="83" s="1" customFormat="1" ht="18" customHeight="1">
      <c r="B83" s="46"/>
      <c r="C83" s="76" t="s">
        <v>25</v>
      </c>
      <c r="D83" s="74"/>
      <c r="E83" s="74"/>
      <c r="F83" s="209" t="str">
        <f>F16</f>
        <v xml:space="preserve"> </v>
      </c>
      <c r="G83" s="74"/>
      <c r="H83" s="74"/>
      <c r="I83" s="210" t="s">
        <v>27</v>
      </c>
      <c r="J83" s="85" t="str">
        <f>IF(J16="","",J16)</f>
        <v>19. 9. 2018</v>
      </c>
      <c r="K83" s="74"/>
      <c r="L83" s="72"/>
    </row>
    <row r="84" s="1" customFormat="1" ht="6.96" customHeight="1">
      <c r="B84" s="46"/>
      <c r="C84" s="74"/>
      <c r="D84" s="74"/>
      <c r="E84" s="74"/>
      <c r="F84" s="74"/>
      <c r="G84" s="74"/>
      <c r="H84" s="74"/>
      <c r="I84" s="204"/>
      <c r="J84" s="74"/>
      <c r="K84" s="74"/>
      <c r="L84" s="72"/>
    </row>
    <row r="85" s="1" customFormat="1">
      <c r="B85" s="46"/>
      <c r="C85" s="76" t="s">
        <v>31</v>
      </c>
      <c r="D85" s="74"/>
      <c r="E85" s="74"/>
      <c r="F85" s="209" t="str">
        <f>E19</f>
        <v>SŽDC s.o., OŘ Ústí n.L., ST Ústí n.L.</v>
      </c>
      <c r="G85" s="74"/>
      <c r="H85" s="74"/>
      <c r="I85" s="210" t="s">
        <v>39</v>
      </c>
      <c r="J85" s="209" t="str">
        <f>E25</f>
        <v xml:space="preserve"> </v>
      </c>
      <c r="K85" s="74"/>
      <c r="L85" s="72"/>
    </row>
    <row r="86" s="1" customFormat="1" ht="14.4" customHeight="1">
      <c r="B86" s="46"/>
      <c r="C86" s="76" t="s">
        <v>37</v>
      </c>
      <c r="D86" s="74"/>
      <c r="E86" s="74"/>
      <c r="F86" s="209" t="str">
        <f>IF(E22="","",E22)</f>
        <v/>
      </c>
      <c r="G86" s="74"/>
      <c r="H86" s="74"/>
      <c r="I86" s="204"/>
      <c r="J86" s="74"/>
      <c r="K86" s="74"/>
      <c r="L86" s="72"/>
    </row>
    <row r="87" s="1" customFormat="1" ht="10.32" customHeight="1">
      <c r="B87" s="46"/>
      <c r="C87" s="74"/>
      <c r="D87" s="74"/>
      <c r="E87" s="74"/>
      <c r="F87" s="74"/>
      <c r="G87" s="74"/>
      <c r="H87" s="74"/>
      <c r="I87" s="204"/>
      <c r="J87" s="74"/>
      <c r="K87" s="74"/>
      <c r="L87" s="72"/>
    </row>
    <row r="88" s="10" customFormat="1" ht="29.28" customHeight="1">
      <c r="B88" s="211"/>
      <c r="C88" s="212" t="s">
        <v>526</v>
      </c>
      <c r="D88" s="213" t="s">
        <v>62</v>
      </c>
      <c r="E88" s="213" t="s">
        <v>58</v>
      </c>
      <c r="F88" s="213" t="s">
        <v>527</v>
      </c>
      <c r="G88" s="213" t="s">
        <v>528</v>
      </c>
      <c r="H88" s="213" t="s">
        <v>529</v>
      </c>
      <c r="I88" s="214" t="s">
        <v>530</v>
      </c>
      <c r="J88" s="213" t="s">
        <v>514</v>
      </c>
      <c r="K88" s="215" t="s">
        <v>531</v>
      </c>
      <c r="L88" s="216"/>
      <c r="M88" s="102" t="s">
        <v>532</v>
      </c>
      <c r="N88" s="103" t="s">
        <v>47</v>
      </c>
      <c r="O88" s="103" t="s">
        <v>533</v>
      </c>
      <c r="P88" s="103" t="s">
        <v>534</v>
      </c>
      <c r="Q88" s="103" t="s">
        <v>535</v>
      </c>
      <c r="R88" s="103" t="s">
        <v>536</v>
      </c>
      <c r="S88" s="103" t="s">
        <v>537</v>
      </c>
      <c r="T88" s="104" t="s">
        <v>538</v>
      </c>
    </row>
    <row r="89" s="1" customFormat="1" ht="29.28" customHeight="1">
      <c r="B89" s="46"/>
      <c r="C89" s="108" t="s">
        <v>515</v>
      </c>
      <c r="D89" s="74"/>
      <c r="E89" s="74"/>
      <c r="F89" s="74"/>
      <c r="G89" s="74"/>
      <c r="H89" s="74"/>
      <c r="I89" s="204"/>
      <c r="J89" s="217">
        <f>BK89</f>
        <v>0</v>
      </c>
      <c r="K89" s="74"/>
      <c r="L89" s="72"/>
      <c r="M89" s="105"/>
      <c r="N89" s="106"/>
      <c r="O89" s="106"/>
      <c r="P89" s="218">
        <f>P90</f>
        <v>0</v>
      </c>
      <c r="Q89" s="106"/>
      <c r="R89" s="218">
        <f>R90</f>
        <v>0</v>
      </c>
      <c r="S89" s="106"/>
      <c r="T89" s="219">
        <f>T90</f>
        <v>0</v>
      </c>
      <c r="AT89" s="24" t="s">
        <v>76</v>
      </c>
      <c r="AU89" s="24" t="s">
        <v>516</v>
      </c>
      <c r="BK89" s="220">
        <f>BK90</f>
        <v>0</v>
      </c>
    </row>
    <row r="90" s="11" customFormat="1" ht="37.44" customHeight="1">
      <c r="B90" s="221"/>
      <c r="C90" s="222"/>
      <c r="D90" s="223" t="s">
        <v>76</v>
      </c>
      <c r="E90" s="224" t="s">
        <v>612</v>
      </c>
      <c r="F90" s="224" t="s">
        <v>613</v>
      </c>
      <c r="G90" s="222"/>
      <c r="H90" s="222"/>
      <c r="I90" s="225"/>
      <c r="J90" s="226">
        <f>BK90</f>
        <v>0</v>
      </c>
      <c r="K90" s="222"/>
      <c r="L90" s="227"/>
      <c r="M90" s="228"/>
      <c r="N90" s="229"/>
      <c r="O90" s="229"/>
      <c r="P90" s="230">
        <f>SUM(P91:P108)</f>
        <v>0</v>
      </c>
      <c r="Q90" s="229"/>
      <c r="R90" s="230">
        <f>SUM(R91:R108)</f>
        <v>0</v>
      </c>
      <c r="S90" s="229"/>
      <c r="T90" s="231">
        <f>SUM(T91:T108)</f>
        <v>0</v>
      </c>
      <c r="AR90" s="232" t="s">
        <v>542</v>
      </c>
      <c r="AT90" s="233" t="s">
        <v>76</v>
      </c>
      <c r="AU90" s="233" t="s">
        <v>77</v>
      </c>
      <c r="AY90" s="232" t="s">
        <v>541</v>
      </c>
      <c r="BK90" s="234">
        <f>SUM(BK91:BK108)</f>
        <v>0</v>
      </c>
    </row>
    <row r="91" s="1" customFormat="1" ht="25.5" customHeight="1">
      <c r="B91" s="46"/>
      <c r="C91" s="237" t="s">
        <v>24</v>
      </c>
      <c r="D91" s="237" t="s">
        <v>544</v>
      </c>
      <c r="E91" s="238" t="s">
        <v>614</v>
      </c>
      <c r="F91" s="239" t="s">
        <v>615</v>
      </c>
      <c r="G91" s="240" t="s">
        <v>616</v>
      </c>
      <c r="H91" s="241">
        <v>18</v>
      </c>
      <c r="I91" s="242"/>
      <c r="J91" s="243">
        <f>ROUND(I91*H91,2)</f>
        <v>0</v>
      </c>
      <c r="K91" s="239" t="s">
        <v>603</v>
      </c>
      <c r="L91" s="72"/>
      <c r="M91" s="244" t="s">
        <v>22</v>
      </c>
      <c r="N91" s="245" t="s">
        <v>48</v>
      </c>
      <c r="O91" s="47"/>
      <c r="P91" s="246">
        <f>O91*H91</f>
        <v>0</v>
      </c>
      <c r="Q91" s="246">
        <v>0</v>
      </c>
      <c r="R91" s="246">
        <f>Q91*H91</f>
        <v>0</v>
      </c>
      <c r="S91" s="246">
        <v>0</v>
      </c>
      <c r="T91" s="247">
        <f>S91*H91</f>
        <v>0</v>
      </c>
      <c r="AR91" s="24" t="s">
        <v>617</v>
      </c>
      <c r="AT91" s="24" t="s">
        <v>544</v>
      </c>
      <c r="AU91" s="24" t="s">
        <v>24</v>
      </c>
      <c r="AY91" s="24" t="s">
        <v>541</v>
      </c>
      <c r="BE91" s="248">
        <f>IF(N91="základní",J91,0)</f>
        <v>0</v>
      </c>
      <c r="BF91" s="248">
        <f>IF(N91="snížená",J91,0)</f>
        <v>0</v>
      </c>
      <c r="BG91" s="248">
        <f>IF(N91="zákl. přenesená",J91,0)</f>
        <v>0</v>
      </c>
      <c r="BH91" s="248">
        <f>IF(N91="sníž. přenesená",J91,0)</f>
        <v>0</v>
      </c>
      <c r="BI91" s="248">
        <f>IF(N91="nulová",J91,0)</f>
        <v>0</v>
      </c>
      <c r="BJ91" s="24" t="s">
        <v>24</v>
      </c>
      <c r="BK91" s="248">
        <f>ROUND(I91*H91,2)</f>
        <v>0</v>
      </c>
      <c r="BL91" s="24" t="s">
        <v>617</v>
      </c>
      <c r="BM91" s="24" t="s">
        <v>795</v>
      </c>
    </row>
    <row r="92" s="1" customFormat="1" ht="38.25" customHeight="1">
      <c r="B92" s="46"/>
      <c r="C92" s="237" t="s">
        <v>85</v>
      </c>
      <c r="D92" s="237" t="s">
        <v>544</v>
      </c>
      <c r="E92" s="238" t="s">
        <v>619</v>
      </c>
      <c r="F92" s="239" t="s">
        <v>620</v>
      </c>
      <c r="G92" s="240" t="s">
        <v>616</v>
      </c>
      <c r="H92" s="241">
        <v>9</v>
      </c>
      <c r="I92" s="242"/>
      <c r="J92" s="243">
        <f>ROUND(I92*H92,2)</f>
        <v>0</v>
      </c>
      <c r="K92" s="239" t="s">
        <v>603</v>
      </c>
      <c r="L92" s="72"/>
      <c r="M92" s="244" t="s">
        <v>22</v>
      </c>
      <c r="N92" s="245" t="s">
        <v>48</v>
      </c>
      <c r="O92" s="47"/>
      <c r="P92" s="246">
        <f>O92*H92</f>
        <v>0</v>
      </c>
      <c r="Q92" s="246">
        <v>0</v>
      </c>
      <c r="R92" s="246">
        <f>Q92*H92</f>
        <v>0</v>
      </c>
      <c r="S92" s="246">
        <v>0</v>
      </c>
      <c r="T92" s="247">
        <f>S92*H92</f>
        <v>0</v>
      </c>
      <c r="AR92" s="24" t="s">
        <v>617</v>
      </c>
      <c r="AT92" s="24" t="s">
        <v>544</v>
      </c>
      <c r="AU92" s="24" t="s">
        <v>24</v>
      </c>
      <c r="AY92" s="24" t="s">
        <v>541</v>
      </c>
      <c r="BE92" s="248">
        <f>IF(N92="základní",J92,0)</f>
        <v>0</v>
      </c>
      <c r="BF92" s="248">
        <f>IF(N92="snížená",J92,0)</f>
        <v>0</v>
      </c>
      <c r="BG92" s="248">
        <f>IF(N92="zákl. přenesená",J92,0)</f>
        <v>0</v>
      </c>
      <c r="BH92" s="248">
        <f>IF(N92="sníž. přenesená",J92,0)</f>
        <v>0</v>
      </c>
      <c r="BI92" s="248">
        <f>IF(N92="nulová",J92,0)</f>
        <v>0</v>
      </c>
      <c r="BJ92" s="24" t="s">
        <v>24</v>
      </c>
      <c r="BK92" s="248">
        <f>ROUND(I92*H92,2)</f>
        <v>0</v>
      </c>
      <c r="BL92" s="24" t="s">
        <v>617</v>
      </c>
      <c r="BM92" s="24" t="s">
        <v>796</v>
      </c>
    </row>
    <row r="93" s="1" customFormat="1" ht="38.25" customHeight="1">
      <c r="B93" s="46"/>
      <c r="C93" s="264" t="s">
        <v>93</v>
      </c>
      <c r="D93" s="264" t="s">
        <v>622</v>
      </c>
      <c r="E93" s="265" t="s">
        <v>623</v>
      </c>
      <c r="F93" s="266" t="s">
        <v>624</v>
      </c>
      <c r="G93" s="267" t="s">
        <v>616</v>
      </c>
      <c r="H93" s="268">
        <v>9</v>
      </c>
      <c r="I93" s="269"/>
      <c r="J93" s="270">
        <f>ROUND(I93*H93,2)</f>
        <v>0</v>
      </c>
      <c r="K93" s="266" t="s">
        <v>603</v>
      </c>
      <c r="L93" s="271"/>
      <c r="M93" s="272" t="s">
        <v>22</v>
      </c>
      <c r="N93" s="273" t="s">
        <v>48</v>
      </c>
      <c r="O93" s="47"/>
      <c r="P93" s="246">
        <f>O93*H93</f>
        <v>0</v>
      </c>
      <c r="Q93" s="246">
        <v>0</v>
      </c>
      <c r="R93" s="246">
        <f>Q93*H93</f>
        <v>0</v>
      </c>
      <c r="S93" s="246">
        <v>0</v>
      </c>
      <c r="T93" s="247">
        <f>S93*H93</f>
        <v>0</v>
      </c>
      <c r="AR93" s="24" t="s">
        <v>617</v>
      </c>
      <c r="AT93" s="24" t="s">
        <v>622</v>
      </c>
      <c r="AU93" s="24" t="s">
        <v>24</v>
      </c>
      <c r="AY93" s="24" t="s">
        <v>541</v>
      </c>
      <c r="BE93" s="248">
        <f>IF(N93="základní",J93,0)</f>
        <v>0</v>
      </c>
      <c r="BF93" s="248">
        <f>IF(N93="snížená",J93,0)</f>
        <v>0</v>
      </c>
      <c r="BG93" s="248">
        <f>IF(N93="zákl. přenesená",J93,0)</f>
        <v>0</v>
      </c>
      <c r="BH93" s="248">
        <f>IF(N93="sníž. přenesená",J93,0)</f>
        <v>0</v>
      </c>
      <c r="BI93" s="248">
        <f>IF(N93="nulová",J93,0)</f>
        <v>0</v>
      </c>
      <c r="BJ93" s="24" t="s">
        <v>24</v>
      </c>
      <c r="BK93" s="248">
        <f>ROUND(I93*H93,2)</f>
        <v>0</v>
      </c>
      <c r="BL93" s="24" t="s">
        <v>617</v>
      </c>
      <c r="BM93" s="24" t="s">
        <v>797</v>
      </c>
    </row>
    <row r="94" s="1" customFormat="1">
      <c r="B94" s="46"/>
      <c r="C94" s="74"/>
      <c r="D94" s="251" t="s">
        <v>626</v>
      </c>
      <c r="E94" s="74"/>
      <c r="F94" s="274" t="s">
        <v>627</v>
      </c>
      <c r="G94" s="74"/>
      <c r="H94" s="74"/>
      <c r="I94" s="204"/>
      <c r="J94" s="74"/>
      <c r="K94" s="74"/>
      <c r="L94" s="72"/>
      <c r="M94" s="275"/>
      <c r="N94" s="47"/>
      <c r="O94" s="47"/>
      <c r="P94" s="47"/>
      <c r="Q94" s="47"/>
      <c r="R94" s="47"/>
      <c r="S94" s="47"/>
      <c r="T94" s="95"/>
      <c r="AT94" s="24" t="s">
        <v>626</v>
      </c>
      <c r="AU94" s="24" t="s">
        <v>24</v>
      </c>
    </row>
    <row r="95" s="1" customFormat="1" ht="16.5" customHeight="1">
      <c r="B95" s="46"/>
      <c r="C95" s="237" t="s">
        <v>542</v>
      </c>
      <c r="D95" s="237" t="s">
        <v>544</v>
      </c>
      <c r="E95" s="238" t="s">
        <v>628</v>
      </c>
      <c r="F95" s="239" t="s">
        <v>629</v>
      </c>
      <c r="G95" s="240" t="s">
        <v>616</v>
      </c>
      <c r="H95" s="241">
        <v>10</v>
      </c>
      <c r="I95" s="242"/>
      <c r="J95" s="243">
        <f>ROUND(I95*H95,2)</f>
        <v>0</v>
      </c>
      <c r="K95" s="239" t="s">
        <v>603</v>
      </c>
      <c r="L95" s="72"/>
      <c r="M95" s="244" t="s">
        <v>22</v>
      </c>
      <c r="N95" s="245" t="s">
        <v>48</v>
      </c>
      <c r="O95" s="47"/>
      <c r="P95" s="246">
        <f>O95*H95</f>
        <v>0</v>
      </c>
      <c r="Q95" s="246">
        <v>0</v>
      </c>
      <c r="R95" s="246">
        <f>Q95*H95</f>
        <v>0</v>
      </c>
      <c r="S95" s="246">
        <v>0</v>
      </c>
      <c r="T95" s="247">
        <f>S95*H95</f>
        <v>0</v>
      </c>
      <c r="AR95" s="24" t="s">
        <v>617</v>
      </c>
      <c r="AT95" s="24" t="s">
        <v>544</v>
      </c>
      <c r="AU95" s="24" t="s">
        <v>24</v>
      </c>
      <c r="AY95" s="24" t="s">
        <v>541</v>
      </c>
      <c r="BE95" s="248">
        <f>IF(N95="základní",J95,0)</f>
        <v>0</v>
      </c>
      <c r="BF95" s="248">
        <f>IF(N95="snížená",J95,0)</f>
        <v>0</v>
      </c>
      <c r="BG95" s="248">
        <f>IF(N95="zákl. přenesená",J95,0)</f>
        <v>0</v>
      </c>
      <c r="BH95" s="248">
        <f>IF(N95="sníž. přenesená",J95,0)</f>
        <v>0</v>
      </c>
      <c r="BI95" s="248">
        <f>IF(N95="nulová",J95,0)</f>
        <v>0</v>
      </c>
      <c r="BJ95" s="24" t="s">
        <v>24</v>
      </c>
      <c r="BK95" s="248">
        <f>ROUND(I95*H95,2)</f>
        <v>0</v>
      </c>
      <c r="BL95" s="24" t="s">
        <v>617</v>
      </c>
      <c r="BM95" s="24" t="s">
        <v>798</v>
      </c>
    </row>
    <row r="96" s="1" customFormat="1" ht="38.25" customHeight="1">
      <c r="B96" s="46"/>
      <c r="C96" s="237" t="s">
        <v>562</v>
      </c>
      <c r="D96" s="237" t="s">
        <v>544</v>
      </c>
      <c r="E96" s="238" t="s">
        <v>799</v>
      </c>
      <c r="F96" s="239" t="s">
        <v>800</v>
      </c>
      <c r="G96" s="240" t="s">
        <v>616</v>
      </c>
      <c r="H96" s="241">
        <v>2</v>
      </c>
      <c r="I96" s="242"/>
      <c r="J96" s="243">
        <f>ROUND(I96*H96,2)</f>
        <v>0</v>
      </c>
      <c r="K96" s="239" t="s">
        <v>603</v>
      </c>
      <c r="L96" s="72"/>
      <c r="M96" s="244" t="s">
        <v>22</v>
      </c>
      <c r="N96" s="245" t="s">
        <v>48</v>
      </c>
      <c r="O96" s="47"/>
      <c r="P96" s="246">
        <f>O96*H96</f>
        <v>0</v>
      </c>
      <c r="Q96" s="246">
        <v>0</v>
      </c>
      <c r="R96" s="246">
        <f>Q96*H96</f>
        <v>0</v>
      </c>
      <c r="S96" s="246">
        <v>0</v>
      </c>
      <c r="T96" s="247">
        <f>S96*H96</f>
        <v>0</v>
      </c>
      <c r="AR96" s="24" t="s">
        <v>617</v>
      </c>
      <c r="AT96" s="24" t="s">
        <v>544</v>
      </c>
      <c r="AU96" s="24" t="s">
        <v>24</v>
      </c>
      <c r="AY96" s="24" t="s">
        <v>541</v>
      </c>
      <c r="BE96" s="248">
        <f>IF(N96="základní",J96,0)</f>
        <v>0</v>
      </c>
      <c r="BF96" s="248">
        <f>IF(N96="snížená",J96,0)</f>
        <v>0</v>
      </c>
      <c r="BG96" s="248">
        <f>IF(N96="zákl. přenesená",J96,0)</f>
        <v>0</v>
      </c>
      <c r="BH96" s="248">
        <f>IF(N96="sníž. přenesená",J96,0)</f>
        <v>0</v>
      </c>
      <c r="BI96" s="248">
        <f>IF(N96="nulová",J96,0)</f>
        <v>0</v>
      </c>
      <c r="BJ96" s="24" t="s">
        <v>24</v>
      </c>
      <c r="BK96" s="248">
        <f>ROUND(I96*H96,2)</f>
        <v>0</v>
      </c>
      <c r="BL96" s="24" t="s">
        <v>617</v>
      </c>
      <c r="BM96" s="24" t="s">
        <v>801</v>
      </c>
    </row>
    <row r="97" s="1" customFormat="1" ht="38.25" customHeight="1">
      <c r="B97" s="46"/>
      <c r="C97" s="237" t="s">
        <v>552</v>
      </c>
      <c r="D97" s="237" t="s">
        <v>544</v>
      </c>
      <c r="E97" s="238" t="s">
        <v>631</v>
      </c>
      <c r="F97" s="239" t="s">
        <v>632</v>
      </c>
      <c r="G97" s="240" t="s">
        <v>616</v>
      </c>
      <c r="H97" s="241">
        <v>6</v>
      </c>
      <c r="I97" s="242"/>
      <c r="J97" s="243">
        <f>ROUND(I97*H97,2)</f>
        <v>0</v>
      </c>
      <c r="K97" s="239" t="s">
        <v>603</v>
      </c>
      <c r="L97" s="72"/>
      <c r="M97" s="244" t="s">
        <v>22</v>
      </c>
      <c r="N97" s="245" t="s">
        <v>48</v>
      </c>
      <c r="O97" s="47"/>
      <c r="P97" s="246">
        <f>O97*H97</f>
        <v>0</v>
      </c>
      <c r="Q97" s="246">
        <v>0</v>
      </c>
      <c r="R97" s="246">
        <f>Q97*H97</f>
        <v>0</v>
      </c>
      <c r="S97" s="246">
        <v>0</v>
      </c>
      <c r="T97" s="247">
        <f>S97*H97</f>
        <v>0</v>
      </c>
      <c r="AR97" s="24" t="s">
        <v>617</v>
      </c>
      <c r="AT97" s="24" t="s">
        <v>544</v>
      </c>
      <c r="AU97" s="24" t="s">
        <v>24</v>
      </c>
      <c r="AY97" s="24" t="s">
        <v>541</v>
      </c>
      <c r="BE97" s="248">
        <f>IF(N97="základní",J97,0)</f>
        <v>0</v>
      </c>
      <c r="BF97" s="248">
        <f>IF(N97="snížená",J97,0)</f>
        <v>0</v>
      </c>
      <c r="BG97" s="248">
        <f>IF(N97="zákl. přenesená",J97,0)</f>
        <v>0</v>
      </c>
      <c r="BH97" s="248">
        <f>IF(N97="sníž. přenesená",J97,0)</f>
        <v>0</v>
      </c>
      <c r="BI97" s="248">
        <f>IF(N97="nulová",J97,0)</f>
        <v>0</v>
      </c>
      <c r="BJ97" s="24" t="s">
        <v>24</v>
      </c>
      <c r="BK97" s="248">
        <f>ROUND(I97*H97,2)</f>
        <v>0</v>
      </c>
      <c r="BL97" s="24" t="s">
        <v>617</v>
      </c>
      <c r="BM97" s="24" t="s">
        <v>802</v>
      </c>
    </row>
    <row r="98" s="1" customFormat="1" ht="38.25" customHeight="1">
      <c r="B98" s="46"/>
      <c r="C98" s="237" t="s">
        <v>571</v>
      </c>
      <c r="D98" s="237" t="s">
        <v>544</v>
      </c>
      <c r="E98" s="238" t="s">
        <v>634</v>
      </c>
      <c r="F98" s="239" t="s">
        <v>635</v>
      </c>
      <c r="G98" s="240" t="s">
        <v>616</v>
      </c>
      <c r="H98" s="241">
        <v>2</v>
      </c>
      <c r="I98" s="242"/>
      <c r="J98" s="243">
        <f>ROUND(I98*H98,2)</f>
        <v>0</v>
      </c>
      <c r="K98" s="239" t="s">
        <v>603</v>
      </c>
      <c r="L98" s="72"/>
      <c r="M98" s="244" t="s">
        <v>22</v>
      </c>
      <c r="N98" s="245" t="s">
        <v>48</v>
      </c>
      <c r="O98" s="47"/>
      <c r="P98" s="246">
        <f>O98*H98</f>
        <v>0</v>
      </c>
      <c r="Q98" s="246">
        <v>0</v>
      </c>
      <c r="R98" s="246">
        <f>Q98*H98</f>
        <v>0</v>
      </c>
      <c r="S98" s="246">
        <v>0</v>
      </c>
      <c r="T98" s="247">
        <f>S98*H98</f>
        <v>0</v>
      </c>
      <c r="AR98" s="24" t="s">
        <v>617</v>
      </c>
      <c r="AT98" s="24" t="s">
        <v>544</v>
      </c>
      <c r="AU98" s="24" t="s">
        <v>24</v>
      </c>
      <c r="AY98" s="24" t="s">
        <v>541</v>
      </c>
      <c r="BE98" s="248">
        <f>IF(N98="základní",J98,0)</f>
        <v>0</v>
      </c>
      <c r="BF98" s="248">
        <f>IF(N98="snížená",J98,0)</f>
        <v>0</v>
      </c>
      <c r="BG98" s="248">
        <f>IF(N98="zákl. přenesená",J98,0)</f>
        <v>0</v>
      </c>
      <c r="BH98" s="248">
        <f>IF(N98="sníž. přenesená",J98,0)</f>
        <v>0</v>
      </c>
      <c r="BI98" s="248">
        <f>IF(N98="nulová",J98,0)</f>
        <v>0</v>
      </c>
      <c r="BJ98" s="24" t="s">
        <v>24</v>
      </c>
      <c r="BK98" s="248">
        <f>ROUND(I98*H98,2)</f>
        <v>0</v>
      </c>
      <c r="BL98" s="24" t="s">
        <v>617</v>
      </c>
      <c r="BM98" s="24" t="s">
        <v>803</v>
      </c>
    </row>
    <row r="99" s="1" customFormat="1" ht="25.5" customHeight="1">
      <c r="B99" s="46"/>
      <c r="C99" s="264" t="s">
        <v>561</v>
      </c>
      <c r="D99" s="264" t="s">
        <v>622</v>
      </c>
      <c r="E99" s="265" t="s">
        <v>804</v>
      </c>
      <c r="F99" s="266" t="s">
        <v>805</v>
      </c>
      <c r="G99" s="267" t="s">
        <v>616</v>
      </c>
      <c r="H99" s="268">
        <v>2</v>
      </c>
      <c r="I99" s="269"/>
      <c r="J99" s="270">
        <f>ROUND(I99*H99,2)</f>
        <v>0</v>
      </c>
      <c r="K99" s="266" t="s">
        <v>603</v>
      </c>
      <c r="L99" s="271"/>
      <c r="M99" s="272" t="s">
        <v>22</v>
      </c>
      <c r="N99" s="273" t="s">
        <v>48</v>
      </c>
      <c r="O99" s="47"/>
      <c r="P99" s="246">
        <f>O99*H99</f>
        <v>0</v>
      </c>
      <c r="Q99" s="246">
        <v>0</v>
      </c>
      <c r="R99" s="246">
        <f>Q99*H99</f>
        <v>0</v>
      </c>
      <c r="S99" s="246">
        <v>0</v>
      </c>
      <c r="T99" s="247">
        <f>S99*H99</f>
        <v>0</v>
      </c>
      <c r="AR99" s="24" t="s">
        <v>639</v>
      </c>
      <c r="AT99" s="24" t="s">
        <v>622</v>
      </c>
      <c r="AU99" s="24" t="s">
        <v>24</v>
      </c>
      <c r="AY99" s="24" t="s">
        <v>541</v>
      </c>
      <c r="BE99" s="248">
        <f>IF(N99="základní",J99,0)</f>
        <v>0</v>
      </c>
      <c r="BF99" s="248">
        <f>IF(N99="snížená",J99,0)</f>
        <v>0</v>
      </c>
      <c r="BG99" s="248">
        <f>IF(N99="zákl. přenesená",J99,0)</f>
        <v>0</v>
      </c>
      <c r="BH99" s="248">
        <f>IF(N99="sníž. přenesená",J99,0)</f>
        <v>0</v>
      </c>
      <c r="BI99" s="248">
        <f>IF(N99="nulová",J99,0)</f>
        <v>0</v>
      </c>
      <c r="BJ99" s="24" t="s">
        <v>24</v>
      </c>
      <c r="BK99" s="248">
        <f>ROUND(I99*H99,2)</f>
        <v>0</v>
      </c>
      <c r="BL99" s="24" t="s">
        <v>639</v>
      </c>
      <c r="BM99" s="24" t="s">
        <v>806</v>
      </c>
    </row>
    <row r="100" s="1" customFormat="1" ht="25.5" customHeight="1">
      <c r="B100" s="46"/>
      <c r="C100" s="264" t="s">
        <v>557</v>
      </c>
      <c r="D100" s="264" t="s">
        <v>622</v>
      </c>
      <c r="E100" s="265" t="s">
        <v>637</v>
      </c>
      <c r="F100" s="266" t="s">
        <v>638</v>
      </c>
      <c r="G100" s="267" t="s">
        <v>616</v>
      </c>
      <c r="H100" s="268">
        <v>6</v>
      </c>
      <c r="I100" s="269"/>
      <c r="J100" s="270">
        <f>ROUND(I100*H100,2)</f>
        <v>0</v>
      </c>
      <c r="K100" s="266" t="s">
        <v>603</v>
      </c>
      <c r="L100" s="271"/>
      <c r="M100" s="272" t="s">
        <v>22</v>
      </c>
      <c r="N100" s="273" t="s">
        <v>48</v>
      </c>
      <c r="O100" s="47"/>
      <c r="P100" s="246">
        <f>O100*H100</f>
        <v>0</v>
      </c>
      <c r="Q100" s="246">
        <v>0</v>
      </c>
      <c r="R100" s="246">
        <f>Q100*H100</f>
        <v>0</v>
      </c>
      <c r="S100" s="246">
        <v>0</v>
      </c>
      <c r="T100" s="247">
        <f>S100*H100</f>
        <v>0</v>
      </c>
      <c r="AR100" s="24" t="s">
        <v>639</v>
      </c>
      <c r="AT100" s="24" t="s">
        <v>622</v>
      </c>
      <c r="AU100" s="24" t="s">
        <v>24</v>
      </c>
      <c r="AY100" s="24" t="s">
        <v>541</v>
      </c>
      <c r="BE100" s="248">
        <f>IF(N100="základní",J100,0)</f>
        <v>0</v>
      </c>
      <c r="BF100" s="248">
        <f>IF(N100="snížená",J100,0)</f>
        <v>0</v>
      </c>
      <c r="BG100" s="248">
        <f>IF(N100="zákl. přenesená",J100,0)</f>
        <v>0</v>
      </c>
      <c r="BH100" s="248">
        <f>IF(N100="sníž. přenesená",J100,0)</f>
        <v>0</v>
      </c>
      <c r="BI100" s="248">
        <f>IF(N100="nulová",J100,0)</f>
        <v>0</v>
      </c>
      <c r="BJ100" s="24" t="s">
        <v>24</v>
      </c>
      <c r="BK100" s="248">
        <f>ROUND(I100*H100,2)</f>
        <v>0</v>
      </c>
      <c r="BL100" s="24" t="s">
        <v>639</v>
      </c>
      <c r="BM100" s="24" t="s">
        <v>807</v>
      </c>
    </row>
    <row r="101" s="1" customFormat="1" ht="25.5" customHeight="1">
      <c r="B101" s="46"/>
      <c r="C101" s="264" t="s">
        <v>590</v>
      </c>
      <c r="D101" s="264" t="s">
        <v>622</v>
      </c>
      <c r="E101" s="265" t="s">
        <v>645</v>
      </c>
      <c r="F101" s="266" t="s">
        <v>646</v>
      </c>
      <c r="G101" s="267" t="s">
        <v>616</v>
      </c>
      <c r="H101" s="268">
        <v>2</v>
      </c>
      <c r="I101" s="269"/>
      <c r="J101" s="270">
        <f>ROUND(I101*H101,2)</f>
        <v>0</v>
      </c>
      <c r="K101" s="266" t="s">
        <v>603</v>
      </c>
      <c r="L101" s="271"/>
      <c r="M101" s="272" t="s">
        <v>22</v>
      </c>
      <c r="N101" s="273" t="s">
        <v>48</v>
      </c>
      <c r="O101" s="47"/>
      <c r="P101" s="246">
        <f>O101*H101</f>
        <v>0</v>
      </c>
      <c r="Q101" s="246">
        <v>0</v>
      </c>
      <c r="R101" s="246">
        <f>Q101*H101</f>
        <v>0</v>
      </c>
      <c r="S101" s="246">
        <v>0</v>
      </c>
      <c r="T101" s="247">
        <f>S101*H101</f>
        <v>0</v>
      </c>
      <c r="AR101" s="24" t="s">
        <v>639</v>
      </c>
      <c r="AT101" s="24" t="s">
        <v>622</v>
      </c>
      <c r="AU101" s="24" t="s">
        <v>24</v>
      </c>
      <c r="AY101" s="24" t="s">
        <v>541</v>
      </c>
      <c r="BE101" s="248">
        <f>IF(N101="základní",J101,0)</f>
        <v>0</v>
      </c>
      <c r="BF101" s="248">
        <f>IF(N101="snížená",J101,0)</f>
        <v>0</v>
      </c>
      <c r="BG101" s="248">
        <f>IF(N101="zákl. přenesená",J101,0)</f>
        <v>0</v>
      </c>
      <c r="BH101" s="248">
        <f>IF(N101="sníž. přenesená",J101,0)</f>
        <v>0</v>
      </c>
      <c r="BI101" s="248">
        <f>IF(N101="nulová",J101,0)</f>
        <v>0</v>
      </c>
      <c r="BJ101" s="24" t="s">
        <v>24</v>
      </c>
      <c r="BK101" s="248">
        <f>ROUND(I101*H101,2)</f>
        <v>0</v>
      </c>
      <c r="BL101" s="24" t="s">
        <v>639</v>
      </c>
      <c r="BM101" s="24" t="s">
        <v>808</v>
      </c>
    </row>
    <row r="102" s="1" customFormat="1">
      <c r="B102" s="46"/>
      <c r="C102" s="74"/>
      <c r="D102" s="251" t="s">
        <v>626</v>
      </c>
      <c r="E102" s="74"/>
      <c r="F102" s="274" t="s">
        <v>648</v>
      </c>
      <c r="G102" s="74"/>
      <c r="H102" s="74"/>
      <c r="I102" s="204"/>
      <c r="J102" s="74"/>
      <c r="K102" s="74"/>
      <c r="L102" s="72"/>
      <c r="M102" s="275"/>
      <c r="N102" s="47"/>
      <c r="O102" s="47"/>
      <c r="P102" s="47"/>
      <c r="Q102" s="47"/>
      <c r="R102" s="47"/>
      <c r="S102" s="47"/>
      <c r="T102" s="95"/>
      <c r="AT102" s="24" t="s">
        <v>626</v>
      </c>
      <c r="AU102" s="24" t="s">
        <v>24</v>
      </c>
    </row>
    <row r="103" s="1" customFormat="1" ht="38.25" customHeight="1">
      <c r="B103" s="46"/>
      <c r="C103" s="237" t="s">
        <v>570</v>
      </c>
      <c r="D103" s="237" t="s">
        <v>544</v>
      </c>
      <c r="E103" s="238" t="s">
        <v>649</v>
      </c>
      <c r="F103" s="239" t="s">
        <v>650</v>
      </c>
      <c r="G103" s="240" t="s">
        <v>651</v>
      </c>
      <c r="H103" s="241">
        <v>80</v>
      </c>
      <c r="I103" s="242"/>
      <c r="J103" s="243">
        <f>ROUND(I103*H103,2)</f>
        <v>0</v>
      </c>
      <c r="K103" s="239" t="s">
        <v>603</v>
      </c>
      <c r="L103" s="72"/>
      <c r="M103" s="244" t="s">
        <v>22</v>
      </c>
      <c r="N103" s="245" t="s">
        <v>48</v>
      </c>
      <c r="O103" s="47"/>
      <c r="P103" s="246">
        <f>O103*H103</f>
        <v>0</v>
      </c>
      <c r="Q103" s="246">
        <v>0</v>
      </c>
      <c r="R103" s="246">
        <f>Q103*H103</f>
        <v>0</v>
      </c>
      <c r="S103" s="246">
        <v>0</v>
      </c>
      <c r="T103" s="247">
        <f>S103*H103</f>
        <v>0</v>
      </c>
      <c r="AR103" s="24" t="s">
        <v>617</v>
      </c>
      <c r="AT103" s="24" t="s">
        <v>544</v>
      </c>
      <c r="AU103" s="24" t="s">
        <v>24</v>
      </c>
      <c r="AY103" s="24" t="s">
        <v>541</v>
      </c>
      <c r="BE103" s="248">
        <f>IF(N103="základní",J103,0)</f>
        <v>0</v>
      </c>
      <c r="BF103" s="248">
        <f>IF(N103="snížená",J103,0)</f>
        <v>0</v>
      </c>
      <c r="BG103" s="248">
        <f>IF(N103="zákl. přenesená",J103,0)</f>
        <v>0</v>
      </c>
      <c r="BH103" s="248">
        <f>IF(N103="sníž. přenesená",J103,0)</f>
        <v>0</v>
      </c>
      <c r="BI103" s="248">
        <f>IF(N103="nulová",J103,0)</f>
        <v>0</v>
      </c>
      <c r="BJ103" s="24" t="s">
        <v>24</v>
      </c>
      <c r="BK103" s="248">
        <f>ROUND(I103*H103,2)</f>
        <v>0</v>
      </c>
      <c r="BL103" s="24" t="s">
        <v>617</v>
      </c>
      <c r="BM103" s="24" t="s">
        <v>809</v>
      </c>
    </row>
    <row r="104" s="1" customFormat="1" ht="25.5" customHeight="1">
      <c r="B104" s="46"/>
      <c r="C104" s="264" t="s">
        <v>653</v>
      </c>
      <c r="D104" s="264" t="s">
        <v>622</v>
      </c>
      <c r="E104" s="265" t="s">
        <v>654</v>
      </c>
      <c r="F104" s="266" t="s">
        <v>655</v>
      </c>
      <c r="G104" s="267" t="s">
        <v>651</v>
      </c>
      <c r="H104" s="268">
        <v>80</v>
      </c>
      <c r="I104" s="269"/>
      <c r="J104" s="270">
        <f>ROUND(I104*H104,2)</f>
        <v>0</v>
      </c>
      <c r="K104" s="266" t="s">
        <v>603</v>
      </c>
      <c r="L104" s="271"/>
      <c r="M104" s="272" t="s">
        <v>22</v>
      </c>
      <c r="N104" s="273" t="s">
        <v>48</v>
      </c>
      <c r="O104" s="47"/>
      <c r="P104" s="246">
        <f>O104*H104</f>
        <v>0</v>
      </c>
      <c r="Q104" s="246">
        <v>0</v>
      </c>
      <c r="R104" s="246">
        <f>Q104*H104</f>
        <v>0</v>
      </c>
      <c r="S104" s="246">
        <v>0</v>
      </c>
      <c r="T104" s="247">
        <f>S104*H104</f>
        <v>0</v>
      </c>
      <c r="AR104" s="24" t="s">
        <v>617</v>
      </c>
      <c r="AT104" s="24" t="s">
        <v>622</v>
      </c>
      <c r="AU104" s="24" t="s">
        <v>24</v>
      </c>
      <c r="AY104" s="24" t="s">
        <v>541</v>
      </c>
      <c r="BE104" s="248">
        <f>IF(N104="základní",J104,0)</f>
        <v>0</v>
      </c>
      <c r="BF104" s="248">
        <f>IF(N104="snížená",J104,0)</f>
        <v>0</v>
      </c>
      <c r="BG104" s="248">
        <f>IF(N104="zákl. přenesená",J104,0)</f>
        <v>0</v>
      </c>
      <c r="BH104" s="248">
        <f>IF(N104="sníž. přenesená",J104,0)</f>
        <v>0</v>
      </c>
      <c r="BI104" s="248">
        <f>IF(N104="nulová",J104,0)</f>
        <v>0</v>
      </c>
      <c r="BJ104" s="24" t="s">
        <v>24</v>
      </c>
      <c r="BK104" s="248">
        <f>ROUND(I104*H104,2)</f>
        <v>0</v>
      </c>
      <c r="BL104" s="24" t="s">
        <v>617</v>
      </c>
      <c r="BM104" s="24" t="s">
        <v>810</v>
      </c>
    </row>
    <row r="105" s="1" customFormat="1">
      <c r="B105" s="46"/>
      <c r="C105" s="74"/>
      <c r="D105" s="251" t="s">
        <v>626</v>
      </c>
      <c r="E105" s="74"/>
      <c r="F105" s="274" t="s">
        <v>657</v>
      </c>
      <c r="G105" s="74"/>
      <c r="H105" s="74"/>
      <c r="I105" s="204"/>
      <c r="J105" s="74"/>
      <c r="K105" s="74"/>
      <c r="L105" s="72"/>
      <c r="M105" s="275"/>
      <c r="N105" s="47"/>
      <c r="O105" s="47"/>
      <c r="P105" s="47"/>
      <c r="Q105" s="47"/>
      <c r="R105" s="47"/>
      <c r="S105" s="47"/>
      <c r="T105" s="95"/>
      <c r="AT105" s="24" t="s">
        <v>626</v>
      </c>
      <c r="AU105" s="24" t="s">
        <v>24</v>
      </c>
    </row>
    <row r="106" s="1" customFormat="1" ht="25.5" customHeight="1">
      <c r="B106" s="46"/>
      <c r="C106" s="237" t="s">
        <v>574</v>
      </c>
      <c r="D106" s="237" t="s">
        <v>544</v>
      </c>
      <c r="E106" s="238" t="s">
        <v>658</v>
      </c>
      <c r="F106" s="239" t="s">
        <v>659</v>
      </c>
      <c r="G106" s="240" t="s">
        <v>651</v>
      </c>
      <c r="H106" s="241">
        <v>100</v>
      </c>
      <c r="I106" s="242"/>
      <c r="J106" s="243">
        <f>ROUND(I106*H106,2)</f>
        <v>0</v>
      </c>
      <c r="K106" s="239" t="s">
        <v>603</v>
      </c>
      <c r="L106" s="72"/>
      <c r="M106" s="244" t="s">
        <v>22</v>
      </c>
      <c r="N106" s="245" t="s">
        <v>48</v>
      </c>
      <c r="O106" s="47"/>
      <c r="P106" s="246">
        <f>O106*H106</f>
        <v>0</v>
      </c>
      <c r="Q106" s="246">
        <v>0</v>
      </c>
      <c r="R106" s="246">
        <f>Q106*H106</f>
        <v>0</v>
      </c>
      <c r="S106" s="246">
        <v>0</v>
      </c>
      <c r="T106" s="247">
        <f>S106*H106</f>
        <v>0</v>
      </c>
      <c r="AR106" s="24" t="s">
        <v>617</v>
      </c>
      <c r="AT106" s="24" t="s">
        <v>544</v>
      </c>
      <c r="AU106" s="24" t="s">
        <v>24</v>
      </c>
      <c r="AY106" s="24" t="s">
        <v>541</v>
      </c>
      <c r="BE106" s="248">
        <f>IF(N106="základní",J106,0)</f>
        <v>0</v>
      </c>
      <c r="BF106" s="248">
        <f>IF(N106="snížená",J106,0)</f>
        <v>0</v>
      </c>
      <c r="BG106" s="248">
        <f>IF(N106="zákl. přenesená",J106,0)</f>
        <v>0</v>
      </c>
      <c r="BH106" s="248">
        <f>IF(N106="sníž. přenesená",J106,0)</f>
        <v>0</v>
      </c>
      <c r="BI106" s="248">
        <f>IF(N106="nulová",J106,0)</f>
        <v>0</v>
      </c>
      <c r="BJ106" s="24" t="s">
        <v>24</v>
      </c>
      <c r="BK106" s="248">
        <f>ROUND(I106*H106,2)</f>
        <v>0</v>
      </c>
      <c r="BL106" s="24" t="s">
        <v>617</v>
      </c>
      <c r="BM106" s="24" t="s">
        <v>811</v>
      </c>
    </row>
    <row r="107" s="1" customFormat="1" ht="25.5" customHeight="1">
      <c r="B107" s="46"/>
      <c r="C107" s="264" t="s">
        <v>10</v>
      </c>
      <c r="D107" s="264" t="s">
        <v>622</v>
      </c>
      <c r="E107" s="265" t="s">
        <v>661</v>
      </c>
      <c r="F107" s="266" t="s">
        <v>662</v>
      </c>
      <c r="G107" s="267" t="s">
        <v>651</v>
      </c>
      <c r="H107" s="268">
        <v>100</v>
      </c>
      <c r="I107" s="269"/>
      <c r="J107" s="270">
        <f>ROUND(I107*H107,2)</f>
        <v>0</v>
      </c>
      <c r="K107" s="266" t="s">
        <v>603</v>
      </c>
      <c r="L107" s="271"/>
      <c r="M107" s="272" t="s">
        <v>22</v>
      </c>
      <c r="N107" s="273" t="s">
        <v>48</v>
      </c>
      <c r="O107" s="47"/>
      <c r="P107" s="246">
        <f>O107*H107</f>
        <v>0</v>
      </c>
      <c r="Q107" s="246">
        <v>0</v>
      </c>
      <c r="R107" s="246">
        <f>Q107*H107</f>
        <v>0</v>
      </c>
      <c r="S107" s="246">
        <v>0</v>
      </c>
      <c r="T107" s="247">
        <f>S107*H107</f>
        <v>0</v>
      </c>
      <c r="AR107" s="24" t="s">
        <v>639</v>
      </c>
      <c r="AT107" s="24" t="s">
        <v>622</v>
      </c>
      <c r="AU107" s="24" t="s">
        <v>24</v>
      </c>
      <c r="AY107" s="24" t="s">
        <v>541</v>
      </c>
      <c r="BE107" s="248">
        <f>IF(N107="základní",J107,0)</f>
        <v>0</v>
      </c>
      <c r="BF107" s="248">
        <f>IF(N107="snížená",J107,0)</f>
        <v>0</v>
      </c>
      <c r="BG107" s="248">
        <f>IF(N107="zákl. přenesená",J107,0)</f>
        <v>0</v>
      </c>
      <c r="BH107" s="248">
        <f>IF(N107="sníž. přenesená",J107,0)</f>
        <v>0</v>
      </c>
      <c r="BI107" s="248">
        <f>IF(N107="nulová",J107,0)</f>
        <v>0</v>
      </c>
      <c r="BJ107" s="24" t="s">
        <v>24</v>
      </c>
      <c r="BK107" s="248">
        <f>ROUND(I107*H107,2)</f>
        <v>0</v>
      </c>
      <c r="BL107" s="24" t="s">
        <v>639</v>
      </c>
      <c r="BM107" s="24" t="s">
        <v>812</v>
      </c>
    </row>
    <row r="108" s="1" customFormat="1" ht="38.25" customHeight="1">
      <c r="B108" s="46"/>
      <c r="C108" s="264" t="s">
        <v>577</v>
      </c>
      <c r="D108" s="264" t="s">
        <v>622</v>
      </c>
      <c r="E108" s="265" t="s">
        <v>664</v>
      </c>
      <c r="F108" s="266" t="s">
        <v>665</v>
      </c>
      <c r="G108" s="267" t="s">
        <v>616</v>
      </c>
      <c r="H108" s="268">
        <v>5</v>
      </c>
      <c r="I108" s="269"/>
      <c r="J108" s="270">
        <f>ROUND(I108*H108,2)</f>
        <v>0</v>
      </c>
      <c r="K108" s="266" t="s">
        <v>603</v>
      </c>
      <c r="L108" s="271"/>
      <c r="M108" s="272" t="s">
        <v>22</v>
      </c>
      <c r="N108" s="276" t="s">
        <v>48</v>
      </c>
      <c r="O108" s="277"/>
      <c r="P108" s="278">
        <f>O108*H108</f>
        <v>0</v>
      </c>
      <c r="Q108" s="278">
        <v>0</v>
      </c>
      <c r="R108" s="278">
        <f>Q108*H108</f>
        <v>0</v>
      </c>
      <c r="S108" s="278">
        <v>0</v>
      </c>
      <c r="T108" s="279">
        <f>S108*H108</f>
        <v>0</v>
      </c>
      <c r="AR108" s="24" t="s">
        <v>639</v>
      </c>
      <c r="AT108" s="24" t="s">
        <v>622</v>
      </c>
      <c r="AU108" s="24" t="s">
        <v>24</v>
      </c>
      <c r="AY108" s="24" t="s">
        <v>541</v>
      </c>
      <c r="BE108" s="248">
        <f>IF(N108="základní",J108,0)</f>
        <v>0</v>
      </c>
      <c r="BF108" s="248">
        <f>IF(N108="snížená",J108,0)</f>
        <v>0</v>
      </c>
      <c r="BG108" s="248">
        <f>IF(N108="zákl. přenesená",J108,0)</f>
        <v>0</v>
      </c>
      <c r="BH108" s="248">
        <f>IF(N108="sníž. přenesená",J108,0)</f>
        <v>0</v>
      </c>
      <c r="BI108" s="248">
        <f>IF(N108="nulová",J108,0)</f>
        <v>0</v>
      </c>
      <c r="BJ108" s="24" t="s">
        <v>24</v>
      </c>
      <c r="BK108" s="248">
        <f>ROUND(I108*H108,2)</f>
        <v>0</v>
      </c>
      <c r="BL108" s="24" t="s">
        <v>639</v>
      </c>
      <c r="BM108" s="24" t="s">
        <v>813</v>
      </c>
    </row>
    <row r="109" s="1" customFormat="1" ht="6.96" customHeight="1">
      <c r="B109" s="67"/>
      <c r="C109" s="68"/>
      <c r="D109" s="68"/>
      <c r="E109" s="68"/>
      <c r="F109" s="68"/>
      <c r="G109" s="68"/>
      <c r="H109" s="68"/>
      <c r="I109" s="179"/>
      <c r="J109" s="68"/>
      <c r="K109" s="68"/>
      <c r="L109" s="72"/>
    </row>
  </sheetData>
  <sheetProtection sheet="1" autoFilter="0" formatColumns="0" formatRows="0" objects="1" scenarios="1" spinCount="100000" saltValue="8V5LyxM1cSQLRt5CmfiLy3Zj5hjN0CK7SYqgFmxZuFS5dKKFoNx2FUuZeyZYsCmheKMZVw898J3bxYHpSLHs+g==" hashValue="m8f27IY0uMs2ve2tu+KOaM+BmIVhw9NWq7KhNs8kOHBfUPAJTblWQ/ixieyK7wxG5jlLasb0F7o0jk5btWcqCw==" algorithmName="SHA-512" password="CC35"/>
  <autoFilter ref="C88:K108"/>
  <mergeCells count="16">
    <mergeCell ref="E7:H7"/>
    <mergeCell ref="E11:H11"/>
    <mergeCell ref="E9:H9"/>
    <mergeCell ref="E13:H13"/>
    <mergeCell ref="E28:H28"/>
    <mergeCell ref="E49:H49"/>
    <mergeCell ref="E53:H53"/>
    <mergeCell ref="E51:H51"/>
    <mergeCell ref="E55:H55"/>
    <mergeCell ref="J59:J60"/>
    <mergeCell ref="E75:H75"/>
    <mergeCell ref="E79:H79"/>
    <mergeCell ref="E77:H77"/>
    <mergeCell ref="E81:H81"/>
    <mergeCell ref="G1:H1"/>
    <mergeCell ref="L2:V2"/>
  </mergeCells>
  <hyperlinks>
    <hyperlink ref="F1:G1" location="C2" display="1) Krycí list soupisu"/>
    <hyperlink ref="G1:H1" location="C62" display="2) Rekapitulace"/>
    <hyperlink ref="J1" location="C88"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11.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136</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ht="16.5" customHeight="1">
      <c r="B9" s="28"/>
      <c r="C9" s="29"/>
      <c r="D9" s="29"/>
      <c r="E9" s="156" t="s">
        <v>792</v>
      </c>
      <c r="F9" s="29"/>
      <c r="G9" s="29"/>
      <c r="H9" s="29"/>
      <c r="I9" s="155"/>
      <c r="J9" s="29"/>
      <c r="K9" s="31"/>
    </row>
    <row r="10">
      <c r="B10" s="28"/>
      <c r="C10" s="29"/>
      <c r="D10" s="40" t="s">
        <v>508</v>
      </c>
      <c r="E10" s="29"/>
      <c r="F10" s="29"/>
      <c r="G10" s="29"/>
      <c r="H10" s="29"/>
      <c r="I10" s="155"/>
      <c r="J10" s="29"/>
      <c r="K10" s="31"/>
    </row>
    <row r="11" s="1" customFormat="1" ht="16.5" customHeight="1">
      <c r="B11" s="46"/>
      <c r="C11" s="47"/>
      <c r="D11" s="47"/>
      <c r="E11" s="55" t="s">
        <v>793</v>
      </c>
      <c r="F11" s="47"/>
      <c r="G11" s="47"/>
      <c r="H11" s="47"/>
      <c r="I11" s="157"/>
      <c r="J11" s="47"/>
      <c r="K11" s="51"/>
    </row>
    <row r="12" s="1" customFormat="1">
      <c r="B12" s="46"/>
      <c r="C12" s="47"/>
      <c r="D12" s="40" t="s">
        <v>510</v>
      </c>
      <c r="E12" s="47"/>
      <c r="F12" s="47"/>
      <c r="G12" s="47"/>
      <c r="H12" s="47"/>
      <c r="I12" s="157"/>
      <c r="J12" s="47"/>
      <c r="K12" s="51"/>
    </row>
    <row r="13" s="1" customFormat="1" ht="36.96" customHeight="1">
      <c r="B13" s="46"/>
      <c r="C13" s="47"/>
      <c r="D13" s="47"/>
      <c r="E13" s="158" t="s">
        <v>814</v>
      </c>
      <c r="F13" s="47"/>
      <c r="G13" s="47"/>
      <c r="H13" s="47"/>
      <c r="I13" s="157"/>
      <c r="J13" s="47"/>
      <c r="K13" s="51"/>
    </row>
    <row r="14" s="1" customFormat="1">
      <c r="B14" s="46"/>
      <c r="C14" s="47"/>
      <c r="D14" s="47"/>
      <c r="E14" s="47"/>
      <c r="F14" s="47"/>
      <c r="G14" s="47"/>
      <c r="H14" s="47"/>
      <c r="I14" s="157"/>
      <c r="J14" s="47"/>
      <c r="K14" s="51"/>
    </row>
    <row r="15" s="1" customFormat="1" ht="14.4" customHeight="1">
      <c r="B15" s="46"/>
      <c r="C15" s="47"/>
      <c r="D15" s="40" t="s">
        <v>21</v>
      </c>
      <c r="E15" s="47"/>
      <c r="F15" s="35" t="s">
        <v>22</v>
      </c>
      <c r="G15" s="47"/>
      <c r="H15" s="47"/>
      <c r="I15" s="159" t="s">
        <v>23</v>
      </c>
      <c r="J15" s="35" t="s">
        <v>22</v>
      </c>
      <c r="K15" s="51"/>
    </row>
    <row r="16" s="1" customFormat="1" ht="14.4" customHeight="1">
      <c r="B16" s="46"/>
      <c r="C16" s="47"/>
      <c r="D16" s="40" t="s">
        <v>25</v>
      </c>
      <c r="E16" s="47"/>
      <c r="F16" s="35" t="s">
        <v>40</v>
      </c>
      <c r="G16" s="47"/>
      <c r="H16" s="47"/>
      <c r="I16" s="159" t="s">
        <v>27</v>
      </c>
      <c r="J16" s="160" t="str">
        <f>'Rekapitulace stavby'!AN8</f>
        <v>19. 9. 2018</v>
      </c>
      <c r="K16" s="51"/>
    </row>
    <row r="17" s="1" customFormat="1" ht="10.8" customHeight="1">
      <c r="B17" s="46"/>
      <c r="C17" s="47"/>
      <c r="D17" s="47"/>
      <c r="E17" s="47"/>
      <c r="F17" s="47"/>
      <c r="G17" s="47"/>
      <c r="H17" s="47"/>
      <c r="I17" s="157"/>
      <c r="J17" s="47"/>
      <c r="K17" s="51"/>
    </row>
    <row r="18" s="1" customFormat="1" ht="14.4" customHeight="1">
      <c r="B18" s="46"/>
      <c r="C18" s="47"/>
      <c r="D18" s="40" t="s">
        <v>31</v>
      </c>
      <c r="E18" s="47"/>
      <c r="F18" s="47"/>
      <c r="G18" s="47"/>
      <c r="H18" s="47"/>
      <c r="I18" s="159" t="s">
        <v>32</v>
      </c>
      <c r="J18" s="35" t="str">
        <f>IF('Rekapitulace stavby'!AN10="","",'Rekapitulace stavby'!AN10)</f>
        <v>70994234</v>
      </c>
      <c r="K18" s="51"/>
    </row>
    <row r="19" s="1" customFormat="1" ht="18" customHeight="1">
      <c r="B19" s="46"/>
      <c r="C19" s="47"/>
      <c r="D19" s="47"/>
      <c r="E19" s="35" t="str">
        <f>IF('Rekapitulace stavby'!E11="","",'Rekapitulace stavby'!E11)</f>
        <v>SŽDC s.o., OŘ Ústí n.L., ST Ústí n.L.</v>
      </c>
      <c r="F19" s="47"/>
      <c r="G19" s="47"/>
      <c r="H19" s="47"/>
      <c r="I19" s="159" t="s">
        <v>35</v>
      </c>
      <c r="J19" s="35" t="str">
        <f>IF('Rekapitulace stavby'!AN11="","",'Rekapitulace stavby'!AN11)</f>
        <v>CZ70994234</v>
      </c>
      <c r="K19" s="51"/>
    </row>
    <row r="20" s="1" customFormat="1" ht="6.96" customHeight="1">
      <c r="B20" s="46"/>
      <c r="C20" s="47"/>
      <c r="D20" s="47"/>
      <c r="E20" s="47"/>
      <c r="F20" s="47"/>
      <c r="G20" s="47"/>
      <c r="H20" s="47"/>
      <c r="I20" s="157"/>
      <c r="J20" s="47"/>
      <c r="K20" s="51"/>
    </row>
    <row r="21" s="1" customFormat="1" ht="14.4" customHeight="1">
      <c r="B21" s="46"/>
      <c r="C21" s="47"/>
      <c r="D21" s="40" t="s">
        <v>37</v>
      </c>
      <c r="E21" s="47"/>
      <c r="F21" s="47"/>
      <c r="G21" s="47"/>
      <c r="H21" s="47"/>
      <c r="I21" s="159" t="s">
        <v>32</v>
      </c>
      <c r="J21" s="35" t="str">
        <f>IF('Rekapitulace stavby'!AN13="Vyplň údaj","",IF('Rekapitulace stavby'!AN13="","",'Rekapitulace stavby'!AN13))</f>
        <v/>
      </c>
      <c r="K21" s="51"/>
    </row>
    <row r="22" s="1" customFormat="1" ht="18" customHeight="1">
      <c r="B22" s="46"/>
      <c r="C22" s="47"/>
      <c r="D22" s="47"/>
      <c r="E22" s="35" t="str">
        <f>IF('Rekapitulace stavby'!E14="Vyplň údaj","",IF('Rekapitulace stavby'!E14="","",'Rekapitulace stavby'!E14))</f>
        <v/>
      </c>
      <c r="F22" s="47"/>
      <c r="G22" s="47"/>
      <c r="H22" s="47"/>
      <c r="I22" s="159" t="s">
        <v>35</v>
      </c>
      <c r="J22" s="35" t="str">
        <f>IF('Rekapitulace stavby'!AN14="Vyplň údaj","",IF('Rekapitulace stavby'!AN14="","",'Rekapitulace stavby'!AN14))</f>
        <v/>
      </c>
      <c r="K22" s="51"/>
    </row>
    <row r="23" s="1" customFormat="1" ht="6.96" customHeight="1">
      <c r="B23" s="46"/>
      <c r="C23" s="47"/>
      <c r="D23" s="47"/>
      <c r="E23" s="47"/>
      <c r="F23" s="47"/>
      <c r="G23" s="47"/>
      <c r="H23" s="47"/>
      <c r="I23" s="157"/>
      <c r="J23" s="47"/>
      <c r="K23" s="51"/>
    </row>
    <row r="24" s="1" customFormat="1" ht="14.4" customHeight="1">
      <c r="B24" s="46"/>
      <c r="C24" s="47"/>
      <c r="D24" s="40" t="s">
        <v>39</v>
      </c>
      <c r="E24" s="47"/>
      <c r="F24" s="47"/>
      <c r="G24" s="47"/>
      <c r="H24" s="47"/>
      <c r="I24" s="159" t="s">
        <v>32</v>
      </c>
      <c r="J24" s="35" t="str">
        <f>IF('Rekapitulace stavby'!AN16="","",'Rekapitulace stavby'!AN16)</f>
        <v/>
      </c>
      <c r="K24" s="51"/>
    </row>
    <row r="25" s="1" customFormat="1" ht="18" customHeight="1">
      <c r="B25" s="46"/>
      <c r="C25" s="47"/>
      <c r="D25" s="47"/>
      <c r="E25" s="35" t="str">
        <f>IF('Rekapitulace stavby'!E17="","",'Rekapitulace stavby'!E17)</f>
        <v xml:space="preserve"> </v>
      </c>
      <c r="F25" s="47"/>
      <c r="G25" s="47"/>
      <c r="H25" s="47"/>
      <c r="I25" s="159" t="s">
        <v>35</v>
      </c>
      <c r="J25" s="35" t="str">
        <f>IF('Rekapitulace stavby'!AN17="","",'Rekapitulace stavby'!AN17)</f>
        <v/>
      </c>
      <c r="K25" s="51"/>
    </row>
    <row r="26" s="1" customFormat="1" ht="6.96" customHeight="1">
      <c r="B26" s="46"/>
      <c r="C26" s="47"/>
      <c r="D26" s="47"/>
      <c r="E26" s="47"/>
      <c r="F26" s="47"/>
      <c r="G26" s="47"/>
      <c r="H26" s="47"/>
      <c r="I26" s="157"/>
      <c r="J26" s="47"/>
      <c r="K26" s="51"/>
    </row>
    <row r="27" s="1" customFormat="1" ht="14.4" customHeight="1">
      <c r="B27" s="46"/>
      <c r="C27" s="47"/>
      <c r="D27" s="40" t="s">
        <v>42</v>
      </c>
      <c r="E27" s="47"/>
      <c r="F27" s="47"/>
      <c r="G27" s="47"/>
      <c r="H27" s="47"/>
      <c r="I27" s="157"/>
      <c r="J27" s="47"/>
      <c r="K27" s="51"/>
    </row>
    <row r="28" s="7" customFormat="1" ht="16.5" customHeight="1">
      <c r="B28" s="161"/>
      <c r="C28" s="162"/>
      <c r="D28" s="162"/>
      <c r="E28" s="44" t="s">
        <v>22</v>
      </c>
      <c r="F28" s="44"/>
      <c r="G28" s="44"/>
      <c r="H28" s="44"/>
      <c r="I28" s="163"/>
      <c r="J28" s="162"/>
      <c r="K28" s="164"/>
    </row>
    <row r="29" s="1" customFormat="1" ht="6.96" customHeight="1">
      <c r="B29" s="46"/>
      <c r="C29" s="47"/>
      <c r="D29" s="47"/>
      <c r="E29" s="47"/>
      <c r="F29" s="47"/>
      <c r="G29" s="47"/>
      <c r="H29" s="47"/>
      <c r="I29" s="157"/>
      <c r="J29" s="47"/>
      <c r="K29" s="51"/>
    </row>
    <row r="30" s="1" customFormat="1" ht="6.96" customHeight="1">
      <c r="B30" s="46"/>
      <c r="C30" s="47"/>
      <c r="D30" s="106"/>
      <c r="E30" s="106"/>
      <c r="F30" s="106"/>
      <c r="G30" s="106"/>
      <c r="H30" s="106"/>
      <c r="I30" s="165"/>
      <c r="J30" s="106"/>
      <c r="K30" s="166"/>
    </row>
    <row r="31" s="1" customFormat="1" ht="25.44" customHeight="1">
      <c r="B31" s="46"/>
      <c r="C31" s="47"/>
      <c r="D31" s="167" t="s">
        <v>43</v>
      </c>
      <c r="E31" s="47"/>
      <c r="F31" s="47"/>
      <c r="G31" s="47"/>
      <c r="H31" s="47"/>
      <c r="I31" s="157"/>
      <c r="J31" s="168">
        <f>ROUND(J90,2)</f>
        <v>0</v>
      </c>
      <c r="K31" s="51"/>
    </row>
    <row r="32" s="1" customFormat="1" ht="6.96" customHeight="1">
      <c r="B32" s="46"/>
      <c r="C32" s="47"/>
      <c r="D32" s="106"/>
      <c r="E32" s="106"/>
      <c r="F32" s="106"/>
      <c r="G32" s="106"/>
      <c r="H32" s="106"/>
      <c r="I32" s="165"/>
      <c r="J32" s="106"/>
      <c r="K32" s="166"/>
    </row>
    <row r="33" s="1" customFormat="1" ht="14.4" customHeight="1">
      <c r="B33" s="46"/>
      <c r="C33" s="47"/>
      <c r="D33" s="47"/>
      <c r="E33" s="47"/>
      <c r="F33" s="52" t="s">
        <v>45</v>
      </c>
      <c r="G33" s="47"/>
      <c r="H33" s="47"/>
      <c r="I33" s="169" t="s">
        <v>44</v>
      </c>
      <c r="J33" s="52" t="s">
        <v>46</v>
      </c>
      <c r="K33" s="51"/>
    </row>
    <row r="34" s="1" customFormat="1" ht="14.4" customHeight="1">
      <c r="B34" s="46"/>
      <c r="C34" s="47"/>
      <c r="D34" s="55" t="s">
        <v>47</v>
      </c>
      <c r="E34" s="55" t="s">
        <v>48</v>
      </c>
      <c r="F34" s="170">
        <f>ROUND(SUM(BE90:BE93), 2)</f>
        <v>0</v>
      </c>
      <c r="G34" s="47"/>
      <c r="H34" s="47"/>
      <c r="I34" s="171">
        <v>0.20999999999999999</v>
      </c>
      <c r="J34" s="170">
        <f>ROUND(ROUND((SUM(BE90:BE93)), 2)*I34, 2)</f>
        <v>0</v>
      </c>
      <c r="K34" s="51"/>
    </row>
    <row r="35" s="1" customFormat="1" ht="14.4" customHeight="1">
      <c r="B35" s="46"/>
      <c r="C35" s="47"/>
      <c r="D35" s="47"/>
      <c r="E35" s="55" t="s">
        <v>49</v>
      </c>
      <c r="F35" s="170">
        <f>ROUND(SUM(BF90:BF93), 2)</f>
        <v>0</v>
      </c>
      <c r="G35" s="47"/>
      <c r="H35" s="47"/>
      <c r="I35" s="171">
        <v>0.14999999999999999</v>
      </c>
      <c r="J35" s="170">
        <f>ROUND(ROUND((SUM(BF90:BF93)), 2)*I35, 2)</f>
        <v>0</v>
      </c>
      <c r="K35" s="51"/>
    </row>
    <row r="36" hidden="1" s="1" customFormat="1" ht="14.4" customHeight="1">
      <c r="B36" s="46"/>
      <c r="C36" s="47"/>
      <c r="D36" s="47"/>
      <c r="E36" s="55" t="s">
        <v>50</v>
      </c>
      <c r="F36" s="170">
        <f>ROUND(SUM(BG90:BG93), 2)</f>
        <v>0</v>
      </c>
      <c r="G36" s="47"/>
      <c r="H36" s="47"/>
      <c r="I36" s="171">
        <v>0.20999999999999999</v>
      </c>
      <c r="J36" s="170">
        <v>0</v>
      </c>
      <c r="K36" s="51"/>
    </row>
    <row r="37" hidden="1" s="1" customFormat="1" ht="14.4" customHeight="1">
      <c r="B37" s="46"/>
      <c r="C37" s="47"/>
      <c r="D37" s="47"/>
      <c r="E37" s="55" t="s">
        <v>51</v>
      </c>
      <c r="F37" s="170">
        <f>ROUND(SUM(BH90:BH93), 2)</f>
        <v>0</v>
      </c>
      <c r="G37" s="47"/>
      <c r="H37" s="47"/>
      <c r="I37" s="171">
        <v>0.14999999999999999</v>
      </c>
      <c r="J37" s="170">
        <v>0</v>
      </c>
      <c r="K37" s="51"/>
    </row>
    <row r="38" hidden="1" s="1" customFormat="1" ht="14.4" customHeight="1">
      <c r="B38" s="46"/>
      <c r="C38" s="47"/>
      <c r="D38" s="47"/>
      <c r="E38" s="55" t="s">
        <v>52</v>
      </c>
      <c r="F38" s="170">
        <f>ROUND(SUM(BI90:BI93), 2)</f>
        <v>0</v>
      </c>
      <c r="G38" s="47"/>
      <c r="H38" s="47"/>
      <c r="I38" s="171">
        <v>0</v>
      </c>
      <c r="J38" s="170">
        <v>0</v>
      </c>
      <c r="K38" s="51"/>
    </row>
    <row r="39" s="1" customFormat="1" ht="6.96" customHeight="1">
      <c r="B39" s="46"/>
      <c r="C39" s="47"/>
      <c r="D39" s="47"/>
      <c r="E39" s="47"/>
      <c r="F39" s="47"/>
      <c r="G39" s="47"/>
      <c r="H39" s="47"/>
      <c r="I39" s="157"/>
      <c r="J39" s="47"/>
      <c r="K39" s="51"/>
    </row>
    <row r="40" s="1" customFormat="1" ht="25.44" customHeight="1">
      <c r="B40" s="46"/>
      <c r="C40" s="172"/>
      <c r="D40" s="173" t="s">
        <v>53</v>
      </c>
      <c r="E40" s="98"/>
      <c r="F40" s="98"/>
      <c r="G40" s="174" t="s">
        <v>54</v>
      </c>
      <c r="H40" s="175" t="s">
        <v>55</v>
      </c>
      <c r="I40" s="176"/>
      <c r="J40" s="177">
        <f>SUM(J31:J38)</f>
        <v>0</v>
      </c>
      <c r="K40" s="178"/>
    </row>
    <row r="41" s="1" customFormat="1" ht="14.4" customHeight="1">
      <c r="B41" s="67"/>
      <c r="C41" s="68"/>
      <c r="D41" s="68"/>
      <c r="E41" s="68"/>
      <c r="F41" s="68"/>
      <c r="G41" s="68"/>
      <c r="H41" s="68"/>
      <c r="I41" s="179"/>
      <c r="J41" s="68"/>
      <c r="K41" s="69"/>
    </row>
    <row r="45" s="1" customFormat="1" ht="6.96" customHeight="1">
      <c r="B45" s="180"/>
      <c r="C45" s="181"/>
      <c r="D45" s="181"/>
      <c r="E45" s="181"/>
      <c r="F45" s="181"/>
      <c r="G45" s="181"/>
      <c r="H45" s="181"/>
      <c r="I45" s="182"/>
      <c r="J45" s="181"/>
      <c r="K45" s="183"/>
    </row>
    <row r="46" s="1" customFormat="1" ht="36.96" customHeight="1">
      <c r="B46" s="46"/>
      <c r="C46" s="30" t="s">
        <v>512</v>
      </c>
      <c r="D46" s="47"/>
      <c r="E46" s="47"/>
      <c r="F46" s="47"/>
      <c r="G46" s="47"/>
      <c r="H46" s="47"/>
      <c r="I46" s="157"/>
      <c r="J46" s="47"/>
      <c r="K46" s="51"/>
    </row>
    <row r="47" s="1" customFormat="1" ht="6.96" customHeight="1">
      <c r="B47" s="46"/>
      <c r="C47" s="47"/>
      <c r="D47" s="47"/>
      <c r="E47" s="47"/>
      <c r="F47" s="47"/>
      <c r="G47" s="47"/>
      <c r="H47" s="47"/>
      <c r="I47" s="157"/>
      <c r="J47" s="47"/>
      <c r="K47" s="51"/>
    </row>
    <row r="48" s="1" customFormat="1" ht="14.4" customHeight="1">
      <c r="B48" s="46"/>
      <c r="C48" s="40" t="s">
        <v>18</v>
      </c>
      <c r="D48" s="47"/>
      <c r="E48" s="47"/>
      <c r="F48" s="47"/>
      <c r="G48" s="47"/>
      <c r="H48" s="47"/>
      <c r="I48" s="157"/>
      <c r="J48" s="47"/>
      <c r="K48" s="51"/>
    </row>
    <row r="49" s="1" customFormat="1" ht="16.5" customHeight="1">
      <c r="B49" s="46"/>
      <c r="C49" s="47"/>
      <c r="D49" s="47"/>
      <c r="E49" s="156" t="str">
        <f>E7</f>
        <v>Celkové opravy zastávek na koridorové trati Vraňany - Děčín - státní hranice_ZMĚNA č. 1</v>
      </c>
      <c r="F49" s="40"/>
      <c r="G49" s="40"/>
      <c r="H49" s="40"/>
      <c r="I49" s="157"/>
      <c r="J49" s="47"/>
      <c r="K49" s="51"/>
    </row>
    <row r="50">
      <c r="B50" s="28"/>
      <c r="C50" s="40" t="s">
        <v>506</v>
      </c>
      <c r="D50" s="29"/>
      <c r="E50" s="29"/>
      <c r="F50" s="29"/>
      <c r="G50" s="29"/>
      <c r="H50" s="29"/>
      <c r="I50" s="155"/>
      <c r="J50" s="29"/>
      <c r="K50" s="31"/>
    </row>
    <row r="51" ht="16.5" customHeight="1">
      <c r="B51" s="28"/>
      <c r="C51" s="29"/>
      <c r="D51" s="29"/>
      <c r="E51" s="156" t="s">
        <v>792</v>
      </c>
      <c r="F51" s="29"/>
      <c r="G51" s="29"/>
      <c r="H51" s="29"/>
      <c r="I51" s="155"/>
      <c r="J51" s="29"/>
      <c r="K51" s="31"/>
    </row>
    <row r="52">
      <c r="B52" s="28"/>
      <c r="C52" s="40" t="s">
        <v>508</v>
      </c>
      <c r="D52" s="29"/>
      <c r="E52" s="29"/>
      <c r="F52" s="29"/>
      <c r="G52" s="29"/>
      <c r="H52" s="29"/>
      <c r="I52" s="155"/>
      <c r="J52" s="29"/>
      <c r="K52" s="31"/>
    </row>
    <row r="53" s="1" customFormat="1" ht="16.5" customHeight="1">
      <c r="B53" s="46"/>
      <c r="C53" s="47"/>
      <c r="D53" s="47"/>
      <c r="E53" s="55" t="s">
        <v>793</v>
      </c>
      <c r="F53" s="47"/>
      <c r="G53" s="47"/>
      <c r="H53" s="47"/>
      <c r="I53" s="157"/>
      <c r="J53" s="47"/>
      <c r="K53" s="51"/>
    </row>
    <row r="54" s="1" customFormat="1" ht="14.4" customHeight="1">
      <c r="B54" s="46"/>
      <c r="C54" s="40" t="s">
        <v>510</v>
      </c>
      <c r="D54" s="47"/>
      <c r="E54" s="47"/>
      <c r="F54" s="47"/>
      <c r="G54" s="47"/>
      <c r="H54" s="47"/>
      <c r="I54" s="157"/>
      <c r="J54" s="47"/>
      <c r="K54" s="51"/>
    </row>
    <row r="55" s="1" customFormat="1" ht="17.25" customHeight="1">
      <c r="B55" s="46"/>
      <c r="C55" s="47"/>
      <c r="D55" s="47"/>
      <c r="E55" s="158" t="str">
        <f>E13</f>
        <v>SO-04-04.2 - VRN</v>
      </c>
      <c r="F55" s="47"/>
      <c r="G55" s="47"/>
      <c r="H55" s="47"/>
      <c r="I55" s="157"/>
      <c r="J55" s="47"/>
      <c r="K55" s="51"/>
    </row>
    <row r="56" s="1" customFormat="1" ht="6.96" customHeight="1">
      <c r="B56" s="46"/>
      <c r="C56" s="47"/>
      <c r="D56" s="47"/>
      <c r="E56" s="47"/>
      <c r="F56" s="47"/>
      <c r="G56" s="47"/>
      <c r="H56" s="47"/>
      <c r="I56" s="157"/>
      <c r="J56" s="47"/>
      <c r="K56" s="51"/>
    </row>
    <row r="57" s="1" customFormat="1" ht="18" customHeight="1">
      <c r="B57" s="46"/>
      <c r="C57" s="40" t="s">
        <v>25</v>
      </c>
      <c r="D57" s="47"/>
      <c r="E57" s="47"/>
      <c r="F57" s="35" t="str">
        <f>F16</f>
        <v xml:space="preserve"> </v>
      </c>
      <c r="G57" s="47"/>
      <c r="H57" s="47"/>
      <c r="I57" s="159" t="s">
        <v>27</v>
      </c>
      <c r="J57" s="160" t="str">
        <f>IF(J16="","",J16)</f>
        <v>19. 9. 2018</v>
      </c>
      <c r="K57" s="51"/>
    </row>
    <row r="58" s="1" customFormat="1" ht="6.96" customHeight="1">
      <c r="B58" s="46"/>
      <c r="C58" s="47"/>
      <c r="D58" s="47"/>
      <c r="E58" s="47"/>
      <c r="F58" s="47"/>
      <c r="G58" s="47"/>
      <c r="H58" s="47"/>
      <c r="I58" s="157"/>
      <c r="J58" s="47"/>
      <c r="K58" s="51"/>
    </row>
    <row r="59" s="1" customFormat="1">
      <c r="B59" s="46"/>
      <c r="C59" s="40" t="s">
        <v>31</v>
      </c>
      <c r="D59" s="47"/>
      <c r="E59" s="47"/>
      <c r="F59" s="35" t="str">
        <f>E19</f>
        <v>SŽDC s.o., OŘ Ústí n.L., ST Ústí n.L.</v>
      </c>
      <c r="G59" s="47"/>
      <c r="H59" s="47"/>
      <c r="I59" s="159" t="s">
        <v>39</v>
      </c>
      <c r="J59" s="44" t="str">
        <f>E25</f>
        <v xml:space="preserve"> </v>
      </c>
      <c r="K59" s="51"/>
    </row>
    <row r="60" s="1" customFormat="1" ht="14.4" customHeight="1">
      <c r="B60" s="46"/>
      <c r="C60" s="40" t="s">
        <v>37</v>
      </c>
      <c r="D60" s="47"/>
      <c r="E60" s="47"/>
      <c r="F60" s="35" t="str">
        <f>IF(E22="","",E22)</f>
        <v/>
      </c>
      <c r="G60" s="47"/>
      <c r="H60" s="47"/>
      <c r="I60" s="157"/>
      <c r="J60" s="184"/>
      <c r="K60" s="51"/>
    </row>
    <row r="61" s="1" customFormat="1" ht="10.32" customHeight="1">
      <c r="B61" s="46"/>
      <c r="C61" s="47"/>
      <c r="D61" s="47"/>
      <c r="E61" s="47"/>
      <c r="F61" s="47"/>
      <c r="G61" s="47"/>
      <c r="H61" s="47"/>
      <c r="I61" s="157"/>
      <c r="J61" s="47"/>
      <c r="K61" s="51"/>
    </row>
    <row r="62" s="1" customFormat="1" ht="29.28" customHeight="1">
      <c r="B62" s="46"/>
      <c r="C62" s="185" t="s">
        <v>513</v>
      </c>
      <c r="D62" s="172"/>
      <c r="E62" s="172"/>
      <c r="F62" s="172"/>
      <c r="G62" s="172"/>
      <c r="H62" s="172"/>
      <c r="I62" s="186"/>
      <c r="J62" s="187" t="s">
        <v>514</v>
      </c>
      <c r="K62" s="188"/>
    </row>
    <row r="63" s="1" customFormat="1" ht="10.32" customHeight="1">
      <c r="B63" s="46"/>
      <c r="C63" s="47"/>
      <c r="D63" s="47"/>
      <c r="E63" s="47"/>
      <c r="F63" s="47"/>
      <c r="G63" s="47"/>
      <c r="H63" s="47"/>
      <c r="I63" s="157"/>
      <c r="J63" s="47"/>
      <c r="K63" s="51"/>
    </row>
    <row r="64" s="1" customFormat="1" ht="29.28" customHeight="1">
      <c r="B64" s="46"/>
      <c r="C64" s="189" t="s">
        <v>515</v>
      </c>
      <c r="D64" s="47"/>
      <c r="E64" s="47"/>
      <c r="F64" s="47"/>
      <c r="G64" s="47"/>
      <c r="H64" s="47"/>
      <c r="I64" s="157"/>
      <c r="J64" s="168">
        <f>J90</f>
        <v>0</v>
      </c>
      <c r="K64" s="51"/>
      <c r="AU64" s="24" t="s">
        <v>516</v>
      </c>
    </row>
    <row r="65" s="8" customFormat="1" ht="24.96" customHeight="1">
      <c r="B65" s="190"/>
      <c r="C65" s="191"/>
      <c r="D65" s="192" t="s">
        <v>598</v>
      </c>
      <c r="E65" s="193"/>
      <c r="F65" s="193"/>
      <c r="G65" s="193"/>
      <c r="H65" s="193"/>
      <c r="I65" s="194"/>
      <c r="J65" s="195">
        <f>J91</f>
        <v>0</v>
      </c>
      <c r="K65" s="196"/>
    </row>
    <row r="66" s="9" customFormat="1" ht="19.92" customHeight="1">
      <c r="B66" s="197"/>
      <c r="C66" s="198"/>
      <c r="D66" s="199" t="s">
        <v>668</v>
      </c>
      <c r="E66" s="200"/>
      <c r="F66" s="200"/>
      <c r="G66" s="200"/>
      <c r="H66" s="200"/>
      <c r="I66" s="201"/>
      <c r="J66" s="202">
        <f>J92</f>
        <v>0</v>
      </c>
      <c r="K66" s="203"/>
    </row>
    <row r="67" s="1" customFormat="1" ht="21.84" customHeight="1">
      <c r="B67" s="46"/>
      <c r="C67" s="47"/>
      <c r="D67" s="47"/>
      <c r="E67" s="47"/>
      <c r="F67" s="47"/>
      <c r="G67" s="47"/>
      <c r="H67" s="47"/>
      <c r="I67" s="157"/>
      <c r="J67" s="47"/>
      <c r="K67" s="51"/>
    </row>
    <row r="68" s="1" customFormat="1" ht="6.96" customHeight="1">
      <c r="B68" s="67"/>
      <c r="C68" s="68"/>
      <c r="D68" s="68"/>
      <c r="E68" s="68"/>
      <c r="F68" s="68"/>
      <c r="G68" s="68"/>
      <c r="H68" s="68"/>
      <c r="I68" s="179"/>
      <c r="J68" s="68"/>
      <c r="K68" s="69"/>
    </row>
    <row r="72" s="1" customFormat="1" ht="6.96" customHeight="1">
      <c r="B72" s="70"/>
      <c r="C72" s="71"/>
      <c r="D72" s="71"/>
      <c r="E72" s="71"/>
      <c r="F72" s="71"/>
      <c r="G72" s="71"/>
      <c r="H72" s="71"/>
      <c r="I72" s="182"/>
      <c r="J72" s="71"/>
      <c r="K72" s="71"/>
      <c r="L72" s="72"/>
    </row>
    <row r="73" s="1" customFormat="1" ht="36.96" customHeight="1">
      <c r="B73" s="46"/>
      <c r="C73" s="73" t="s">
        <v>525</v>
      </c>
      <c r="D73" s="74"/>
      <c r="E73" s="74"/>
      <c r="F73" s="74"/>
      <c r="G73" s="74"/>
      <c r="H73" s="74"/>
      <c r="I73" s="204"/>
      <c r="J73" s="74"/>
      <c r="K73" s="74"/>
      <c r="L73" s="72"/>
    </row>
    <row r="74" s="1" customFormat="1" ht="6.96" customHeight="1">
      <c r="B74" s="46"/>
      <c r="C74" s="74"/>
      <c r="D74" s="74"/>
      <c r="E74" s="74"/>
      <c r="F74" s="74"/>
      <c r="G74" s="74"/>
      <c r="H74" s="74"/>
      <c r="I74" s="204"/>
      <c r="J74" s="74"/>
      <c r="K74" s="74"/>
      <c r="L74" s="72"/>
    </row>
    <row r="75" s="1" customFormat="1" ht="14.4" customHeight="1">
      <c r="B75" s="46"/>
      <c r="C75" s="76" t="s">
        <v>18</v>
      </c>
      <c r="D75" s="74"/>
      <c r="E75" s="74"/>
      <c r="F75" s="74"/>
      <c r="G75" s="74"/>
      <c r="H75" s="74"/>
      <c r="I75" s="204"/>
      <c r="J75" s="74"/>
      <c r="K75" s="74"/>
      <c r="L75" s="72"/>
    </row>
    <row r="76" s="1" customFormat="1" ht="16.5" customHeight="1">
      <c r="B76" s="46"/>
      <c r="C76" s="74"/>
      <c r="D76" s="74"/>
      <c r="E76" s="205" t="str">
        <f>E7</f>
        <v>Celkové opravy zastávek na koridorové trati Vraňany - Děčín - státní hranice_ZMĚNA č. 1</v>
      </c>
      <c r="F76" s="76"/>
      <c r="G76" s="76"/>
      <c r="H76" s="76"/>
      <c r="I76" s="204"/>
      <c r="J76" s="74"/>
      <c r="K76" s="74"/>
      <c r="L76" s="72"/>
    </row>
    <row r="77">
      <c r="B77" s="28"/>
      <c r="C77" s="76" t="s">
        <v>506</v>
      </c>
      <c r="D77" s="206"/>
      <c r="E77" s="206"/>
      <c r="F77" s="206"/>
      <c r="G77" s="206"/>
      <c r="H77" s="206"/>
      <c r="I77" s="149"/>
      <c r="J77" s="206"/>
      <c r="K77" s="206"/>
      <c r="L77" s="207"/>
    </row>
    <row r="78" ht="16.5" customHeight="1">
      <c r="B78" s="28"/>
      <c r="C78" s="206"/>
      <c r="D78" s="206"/>
      <c r="E78" s="205" t="s">
        <v>792</v>
      </c>
      <c r="F78" s="206"/>
      <c r="G78" s="206"/>
      <c r="H78" s="206"/>
      <c r="I78" s="149"/>
      <c r="J78" s="206"/>
      <c r="K78" s="206"/>
      <c r="L78" s="207"/>
    </row>
    <row r="79">
      <c r="B79" s="28"/>
      <c r="C79" s="76" t="s">
        <v>508</v>
      </c>
      <c r="D79" s="206"/>
      <c r="E79" s="206"/>
      <c r="F79" s="206"/>
      <c r="G79" s="206"/>
      <c r="H79" s="206"/>
      <c r="I79" s="149"/>
      <c r="J79" s="206"/>
      <c r="K79" s="206"/>
      <c r="L79" s="207"/>
    </row>
    <row r="80" s="1" customFormat="1" ht="16.5" customHeight="1">
      <c r="B80" s="46"/>
      <c r="C80" s="74"/>
      <c r="D80" s="74"/>
      <c r="E80" s="208" t="s">
        <v>793</v>
      </c>
      <c r="F80" s="74"/>
      <c r="G80" s="74"/>
      <c r="H80" s="74"/>
      <c r="I80" s="204"/>
      <c r="J80" s="74"/>
      <c r="K80" s="74"/>
      <c r="L80" s="72"/>
    </row>
    <row r="81" s="1" customFormat="1" ht="14.4" customHeight="1">
      <c r="B81" s="46"/>
      <c r="C81" s="76" t="s">
        <v>510</v>
      </c>
      <c r="D81" s="74"/>
      <c r="E81" s="74"/>
      <c r="F81" s="74"/>
      <c r="G81" s="74"/>
      <c r="H81" s="74"/>
      <c r="I81" s="204"/>
      <c r="J81" s="74"/>
      <c r="K81" s="74"/>
      <c r="L81" s="72"/>
    </row>
    <row r="82" s="1" customFormat="1" ht="17.25" customHeight="1">
      <c r="B82" s="46"/>
      <c r="C82" s="74"/>
      <c r="D82" s="74"/>
      <c r="E82" s="82" t="str">
        <f>E13</f>
        <v>SO-04-04.2 - VRN</v>
      </c>
      <c r="F82" s="74"/>
      <c r="G82" s="74"/>
      <c r="H82" s="74"/>
      <c r="I82" s="204"/>
      <c r="J82" s="74"/>
      <c r="K82" s="74"/>
      <c r="L82" s="72"/>
    </row>
    <row r="83" s="1" customFormat="1" ht="6.96" customHeight="1">
      <c r="B83" s="46"/>
      <c r="C83" s="74"/>
      <c r="D83" s="74"/>
      <c r="E83" s="74"/>
      <c r="F83" s="74"/>
      <c r="G83" s="74"/>
      <c r="H83" s="74"/>
      <c r="I83" s="204"/>
      <c r="J83" s="74"/>
      <c r="K83" s="74"/>
      <c r="L83" s="72"/>
    </row>
    <row r="84" s="1" customFormat="1" ht="18" customHeight="1">
      <c r="B84" s="46"/>
      <c r="C84" s="76" t="s">
        <v>25</v>
      </c>
      <c r="D84" s="74"/>
      <c r="E84" s="74"/>
      <c r="F84" s="209" t="str">
        <f>F16</f>
        <v xml:space="preserve"> </v>
      </c>
      <c r="G84" s="74"/>
      <c r="H84" s="74"/>
      <c r="I84" s="210" t="s">
        <v>27</v>
      </c>
      <c r="J84" s="85" t="str">
        <f>IF(J16="","",J16)</f>
        <v>19. 9. 2018</v>
      </c>
      <c r="K84" s="74"/>
      <c r="L84" s="72"/>
    </row>
    <row r="85" s="1" customFormat="1" ht="6.96" customHeight="1">
      <c r="B85" s="46"/>
      <c r="C85" s="74"/>
      <c r="D85" s="74"/>
      <c r="E85" s="74"/>
      <c r="F85" s="74"/>
      <c r="G85" s="74"/>
      <c r="H85" s="74"/>
      <c r="I85" s="204"/>
      <c r="J85" s="74"/>
      <c r="K85" s="74"/>
      <c r="L85" s="72"/>
    </row>
    <row r="86" s="1" customFormat="1">
      <c r="B86" s="46"/>
      <c r="C86" s="76" t="s">
        <v>31</v>
      </c>
      <c r="D86" s="74"/>
      <c r="E86" s="74"/>
      <c r="F86" s="209" t="str">
        <f>E19</f>
        <v>SŽDC s.o., OŘ Ústí n.L., ST Ústí n.L.</v>
      </c>
      <c r="G86" s="74"/>
      <c r="H86" s="74"/>
      <c r="I86" s="210" t="s">
        <v>39</v>
      </c>
      <c r="J86" s="209" t="str">
        <f>E25</f>
        <v xml:space="preserve"> </v>
      </c>
      <c r="K86" s="74"/>
      <c r="L86" s="72"/>
    </row>
    <row r="87" s="1" customFormat="1" ht="14.4" customHeight="1">
      <c r="B87" s="46"/>
      <c r="C87" s="76" t="s">
        <v>37</v>
      </c>
      <c r="D87" s="74"/>
      <c r="E87" s="74"/>
      <c r="F87" s="209" t="str">
        <f>IF(E22="","",E22)</f>
        <v/>
      </c>
      <c r="G87" s="74"/>
      <c r="H87" s="74"/>
      <c r="I87" s="204"/>
      <c r="J87" s="74"/>
      <c r="K87" s="74"/>
      <c r="L87" s="72"/>
    </row>
    <row r="88" s="1" customFormat="1" ht="10.32" customHeight="1">
      <c r="B88" s="46"/>
      <c r="C88" s="74"/>
      <c r="D88" s="74"/>
      <c r="E88" s="74"/>
      <c r="F88" s="74"/>
      <c r="G88" s="74"/>
      <c r="H88" s="74"/>
      <c r="I88" s="204"/>
      <c r="J88" s="74"/>
      <c r="K88" s="74"/>
      <c r="L88" s="72"/>
    </row>
    <row r="89" s="10" customFormat="1" ht="29.28" customHeight="1">
      <c r="B89" s="211"/>
      <c r="C89" s="212" t="s">
        <v>526</v>
      </c>
      <c r="D89" s="213" t="s">
        <v>62</v>
      </c>
      <c r="E89" s="213" t="s">
        <v>58</v>
      </c>
      <c r="F89" s="213" t="s">
        <v>527</v>
      </c>
      <c r="G89" s="213" t="s">
        <v>528</v>
      </c>
      <c r="H89" s="213" t="s">
        <v>529</v>
      </c>
      <c r="I89" s="214" t="s">
        <v>530</v>
      </c>
      <c r="J89" s="213" t="s">
        <v>514</v>
      </c>
      <c r="K89" s="215" t="s">
        <v>531</v>
      </c>
      <c r="L89" s="216"/>
      <c r="M89" s="102" t="s">
        <v>532</v>
      </c>
      <c r="N89" s="103" t="s">
        <v>47</v>
      </c>
      <c r="O89" s="103" t="s">
        <v>533</v>
      </c>
      <c r="P89" s="103" t="s">
        <v>534</v>
      </c>
      <c r="Q89" s="103" t="s">
        <v>535</v>
      </c>
      <c r="R89" s="103" t="s">
        <v>536</v>
      </c>
      <c r="S89" s="103" t="s">
        <v>537</v>
      </c>
      <c r="T89" s="104" t="s">
        <v>538</v>
      </c>
    </row>
    <row r="90" s="1" customFormat="1" ht="29.28" customHeight="1">
      <c r="B90" s="46"/>
      <c r="C90" s="108" t="s">
        <v>515</v>
      </c>
      <c r="D90" s="74"/>
      <c r="E90" s="74"/>
      <c r="F90" s="74"/>
      <c r="G90" s="74"/>
      <c r="H90" s="74"/>
      <c r="I90" s="204"/>
      <c r="J90" s="217">
        <f>BK90</f>
        <v>0</v>
      </c>
      <c r="K90" s="74"/>
      <c r="L90" s="72"/>
      <c r="M90" s="105"/>
      <c r="N90" s="106"/>
      <c r="O90" s="106"/>
      <c r="P90" s="218">
        <f>P91</f>
        <v>0</v>
      </c>
      <c r="Q90" s="106"/>
      <c r="R90" s="218">
        <f>R91</f>
        <v>0</v>
      </c>
      <c r="S90" s="106"/>
      <c r="T90" s="219">
        <f>T91</f>
        <v>0</v>
      </c>
      <c r="AT90" s="24" t="s">
        <v>76</v>
      </c>
      <c r="AU90" s="24" t="s">
        <v>516</v>
      </c>
      <c r="BK90" s="220">
        <f>BK91</f>
        <v>0</v>
      </c>
    </row>
    <row r="91" s="11" customFormat="1" ht="37.44" customHeight="1">
      <c r="B91" s="221"/>
      <c r="C91" s="222"/>
      <c r="D91" s="223" t="s">
        <v>76</v>
      </c>
      <c r="E91" s="224" t="s">
        <v>96</v>
      </c>
      <c r="F91" s="224" t="s">
        <v>599</v>
      </c>
      <c r="G91" s="222"/>
      <c r="H91" s="222"/>
      <c r="I91" s="225"/>
      <c r="J91" s="226">
        <f>BK91</f>
        <v>0</v>
      </c>
      <c r="K91" s="222"/>
      <c r="L91" s="227"/>
      <c r="M91" s="228"/>
      <c r="N91" s="229"/>
      <c r="O91" s="229"/>
      <c r="P91" s="230">
        <f>P92</f>
        <v>0</v>
      </c>
      <c r="Q91" s="229"/>
      <c r="R91" s="230">
        <f>R92</f>
        <v>0</v>
      </c>
      <c r="S91" s="229"/>
      <c r="T91" s="231">
        <f>T92</f>
        <v>0</v>
      </c>
      <c r="AR91" s="232" t="s">
        <v>562</v>
      </c>
      <c r="AT91" s="233" t="s">
        <v>76</v>
      </c>
      <c r="AU91" s="233" t="s">
        <v>77</v>
      </c>
      <c r="AY91" s="232" t="s">
        <v>541</v>
      </c>
      <c r="BK91" s="234">
        <f>BK92</f>
        <v>0</v>
      </c>
    </row>
    <row r="92" s="11" customFormat="1" ht="19.92" customHeight="1">
      <c r="B92" s="221"/>
      <c r="C92" s="222"/>
      <c r="D92" s="223" t="s">
        <v>76</v>
      </c>
      <c r="E92" s="235" t="s">
        <v>669</v>
      </c>
      <c r="F92" s="235" t="s">
        <v>601</v>
      </c>
      <c r="G92" s="222"/>
      <c r="H92" s="222"/>
      <c r="I92" s="225"/>
      <c r="J92" s="236">
        <f>BK92</f>
        <v>0</v>
      </c>
      <c r="K92" s="222"/>
      <c r="L92" s="227"/>
      <c r="M92" s="228"/>
      <c r="N92" s="229"/>
      <c r="O92" s="229"/>
      <c r="P92" s="230">
        <f>P93</f>
        <v>0</v>
      </c>
      <c r="Q92" s="229"/>
      <c r="R92" s="230">
        <f>R93</f>
        <v>0</v>
      </c>
      <c r="S92" s="229"/>
      <c r="T92" s="231">
        <f>T93</f>
        <v>0</v>
      </c>
      <c r="AR92" s="232" t="s">
        <v>562</v>
      </c>
      <c r="AT92" s="233" t="s">
        <v>76</v>
      </c>
      <c r="AU92" s="233" t="s">
        <v>24</v>
      </c>
      <c r="AY92" s="232" t="s">
        <v>541</v>
      </c>
      <c r="BK92" s="234">
        <f>BK93</f>
        <v>0</v>
      </c>
    </row>
    <row r="93" s="1" customFormat="1" ht="16.5" customHeight="1">
      <c r="B93" s="46"/>
      <c r="C93" s="237" t="s">
        <v>24</v>
      </c>
      <c r="D93" s="237" t="s">
        <v>544</v>
      </c>
      <c r="E93" s="238" t="s">
        <v>670</v>
      </c>
      <c r="F93" s="239" t="s">
        <v>671</v>
      </c>
      <c r="G93" s="240" t="s">
        <v>672</v>
      </c>
      <c r="H93" s="280"/>
      <c r="I93" s="242"/>
      <c r="J93" s="243">
        <f>ROUND(I93*H93,2)</f>
        <v>0</v>
      </c>
      <c r="K93" s="239" t="s">
        <v>673</v>
      </c>
      <c r="L93" s="72"/>
      <c r="M93" s="244" t="s">
        <v>22</v>
      </c>
      <c r="N93" s="281" t="s">
        <v>48</v>
      </c>
      <c r="O93" s="277"/>
      <c r="P93" s="278">
        <f>O93*H93</f>
        <v>0</v>
      </c>
      <c r="Q93" s="278">
        <v>0</v>
      </c>
      <c r="R93" s="278">
        <f>Q93*H93</f>
        <v>0</v>
      </c>
      <c r="S93" s="278">
        <v>0</v>
      </c>
      <c r="T93" s="279">
        <f>S93*H93</f>
        <v>0</v>
      </c>
      <c r="AR93" s="24" t="s">
        <v>674</v>
      </c>
      <c r="AT93" s="24" t="s">
        <v>544</v>
      </c>
      <c r="AU93" s="24" t="s">
        <v>85</v>
      </c>
      <c r="AY93" s="24" t="s">
        <v>541</v>
      </c>
      <c r="BE93" s="248">
        <f>IF(N93="základní",J93,0)</f>
        <v>0</v>
      </c>
      <c r="BF93" s="248">
        <f>IF(N93="snížená",J93,0)</f>
        <v>0</v>
      </c>
      <c r="BG93" s="248">
        <f>IF(N93="zákl. přenesená",J93,0)</f>
        <v>0</v>
      </c>
      <c r="BH93" s="248">
        <f>IF(N93="sníž. přenesená",J93,0)</f>
        <v>0</v>
      </c>
      <c r="BI93" s="248">
        <f>IF(N93="nulová",J93,0)</f>
        <v>0</v>
      </c>
      <c r="BJ93" s="24" t="s">
        <v>24</v>
      </c>
      <c r="BK93" s="248">
        <f>ROUND(I93*H93,2)</f>
        <v>0</v>
      </c>
      <c r="BL93" s="24" t="s">
        <v>674</v>
      </c>
      <c r="BM93" s="24" t="s">
        <v>815</v>
      </c>
    </row>
    <row r="94" s="1" customFormat="1" ht="6.96" customHeight="1">
      <c r="B94" s="67"/>
      <c r="C94" s="68"/>
      <c r="D94" s="68"/>
      <c r="E94" s="68"/>
      <c r="F94" s="68"/>
      <c r="G94" s="68"/>
      <c r="H94" s="68"/>
      <c r="I94" s="179"/>
      <c r="J94" s="68"/>
      <c r="K94" s="68"/>
      <c r="L94" s="72"/>
    </row>
  </sheetData>
  <sheetProtection sheet="1" autoFilter="0" formatColumns="0" formatRows="0" objects="1" scenarios="1" spinCount="100000" saltValue="lnYbEHG8Pyz1MjYXFyx08vhnGP8ZC7B7S/jN/Md8kU66CB5JWhmzoelMcY8JEdMNVzQxPc52KkQlhlAPJJuF5A==" hashValue="arY6CsWArJLG+qsYfXFKOiHofHa36hadifTZ4vDPiR+jpqUCQqiSuNPSIVvMCLSjFE+raC7Vxnj1YwUDII2fVA==" algorithmName="SHA-512" password="CC35"/>
  <autoFilter ref="C89:K93"/>
  <mergeCells count="16">
    <mergeCell ref="E7:H7"/>
    <mergeCell ref="E11:H11"/>
    <mergeCell ref="E9:H9"/>
    <mergeCell ref="E13:H13"/>
    <mergeCell ref="E28:H28"/>
    <mergeCell ref="E49:H49"/>
    <mergeCell ref="E53:H53"/>
    <mergeCell ref="E51:H51"/>
    <mergeCell ref="E55:H55"/>
    <mergeCell ref="J59:J60"/>
    <mergeCell ref="E76:H76"/>
    <mergeCell ref="E80:H80"/>
    <mergeCell ref="E78:H78"/>
    <mergeCell ref="E82:H82"/>
    <mergeCell ref="G1:H1"/>
    <mergeCell ref="L2:V2"/>
  </mergeCells>
  <hyperlinks>
    <hyperlink ref="F1:G1" location="C2" display="1) Krycí list soupisu"/>
    <hyperlink ref="G1:H1" location="C62" display="2) Rekapitulace"/>
    <hyperlink ref="J1" location="C89"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12.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141</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ht="16.5" customHeight="1">
      <c r="B9" s="28"/>
      <c r="C9" s="29"/>
      <c r="D9" s="29"/>
      <c r="E9" s="156" t="s">
        <v>792</v>
      </c>
      <c r="F9" s="29"/>
      <c r="G9" s="29"/>
      <c r="H9" s="29"/>
      <c r="I9" s="155"/>
      <c r="J9" s="29"/>
      <c r="K9" s="31"/>
    </row>
    <row r="10">
      <c r="B10" s="28"/>
      <c r="C10" s="29"/>
      <c r="D10" s="40" t="s">
        <v>508</v>
      </c>
      <c r="E10" s="29"/>
      <c r="F10" s="29"/>
      <c r="G10" s="29"/>
      <c r="H10" s="29"/>
      <c r="I10" s="155"/>
      <c r="J10" s="29"/>
      <c r="K10" s="31"/>
    </row>
    <row r="11" s="1" customFormat="1" ht="16.5" customHeight="1">
      <c r="B11" s="46"/>
      <c r="C11" s="47"/>
      <c r="D11" s="47"/>
      <c r="E11" s="55" t="s">
        <v>816</v>
      </c>
      <c r="F11" s="47"/>
      <c r="G11" s="47"/>
      <c r="H11" s="47"/>
      <c r="I11" s="157"/>
      <c r="J11" s="47"/>
      <c r="K11" s="51"/>
    </row>
    <row r="12" s="1" customFormat="1">
      <c r="B12" s="46"/>
      <c r="C12" s="47"/>
      <c r="D12" s="40" t="s">
        <v>510</v>
      </c>
      <c r="E12" s="47"/>
      <c r="F12" s="47"/>
      <c r="G12" s="47"/>
      <c r="H12" s="47"/>
      <c r="I12" s="157"/>
      <c r="J12" s="47"/>
      <c r="K12" s="51"/>
    </row>
    <row r="13" s="1" customFormat="1" ht="36.96" customHeight="1">
      <c r="B13" s="46"/>
      <c r="C13" s="47"/>
      <c r="D13" s="47"/>
      <c r="E13" s="158" t="s">
        <v>817</v>
      </c>
      <c r="F13" s="47"/>
      <c r="G13" s="47"/>
      <c r="H13" s="47"/>
      <c r="I13" s="157"/>
      <c r="J13" s="47"/>
      <c r="K13" s="51"/>
    </row>
    <row r="14" s="1" customFormat="1">
      <c r="B14" s="46"/>
      <c r="C14" s="47"/>
      <c r="D14" s="47"/>
      <c r="E14" s="47"/>
      <c r="F14" s="47"/>
      <c r="G14" s="47"/>
      <c r="H14" s="47"/>
      <c r="I14" s="157"/>
      <c r="J14" s="47"/>
      <c r="K14" s="51"/>
    </row>
    <row r="15" s="1" customFormat="1" ht="14.4" customHeight="1">
      <c r="B15" s="46"/>
      <c r="C15" s="47"/>
      <c r="D15" s="40" t="s">
        <v>21</v>
      </c>
      <c r="E15" s="47"/>
      <c r="F15" s="35" t="s">
        <v>22</v>
      </c>
      <c r="G15" s="47"/>
      <c r="H15" s="47"/>
      <c r="I15" s="159" t="s">
        <v>23</v>
      </c>
      <c r="J15" s="35" t="s">
        <v>22</v>
      </c>
      <c r="K15" s="51"/>
    </row>
    <row r="16" s="1" customFormat="1" ht="14.4" customHeight="1">
      <c r="B16" s="46"/>
      <c r="C16" s="47"/>
      <c r="D16" s="40" t="s">
        <v>25</v>
      </c>
      <c r="E16" s="47"/>
      <c r="F16" s="35" t="s">
        <v>40</v>
      </c>
      <c r="G16" s="47"/>
      <c r="H16" s="47"/>
      <c r="I16" s="159" t="s">
        <v>27</v>
      </c>
      <c r="J16" s="160" t="str">
        <f>'Rekapitulace stavby'!AN8</f>
        <v>19. 9. 2018</v>
      </c>
      <c r="K16" s="51"/>
    </row>
    <row r="17" s="1" customFormat="1" ht="10.8" customHeight="1">
      <c r="B17" s="46"/>
      <c r="C17" s="47"/>
      <c r="D17" s="47"/>
      <c r="E17" s="47"/>
      <c r="F17" s="47"/>
      <c r="G17" s="47"/>
      <c r="H17" s="47"/>
      <c r="I17" s="157"/>
      <c r="J17" s="47"/>
      <c r="K17" s="51"/>
    </row>
    <row r="18" s="1" customFormat="1" ht="14.4" customHeight="1">
      <c r="B18" s="46"/>
      <c r="C18" s="47"/>
      <c r="D18" s="40" t="s">
        <v>31</v>
      </c>
      <c r="E18" s="47"/>
      <c r="F18" s="47"/>
      <c r="G18" s="47"/>
      <c r="H18" s="47"/>
      <c r="I18" s="159" t="s">
        <v>32</v>
      </c>
      <c r="J18" s="35" t="str">
        <f>IF('Rekapitulace stavby'!AN10="","",'Rekapitulace stavby'!AN10)</f>
        <v>70994234</v>
      </c>
      <c r="K18" s="51"/>
    </row>
    <row r="19" s="1" customFormat="1" ht="18" customHeight="1">
      <c r="B19" s="46"/>
      <c r="C19" s="47"/>
      <c r="D19" s="47"/>
      <c r="E19" s="35" t="str">
        <f>IF('Rekapitulace stavby'!E11="","",'Rekapitulace stavby'!E11)</f>
        <v>SŽDC s.o., OŘ Ústí n.L., ST Ústí n.L.</v>
      </c>
      <c r="F19" s="47"/>
      <c r="G19" s="47"/>
      <c r="H19" s="47"/>
      <c r="I19" s="159" t="s">
        <v>35</v>
      </c>
      <c r="J19" s="35" t="str">
        <f>IF('Rekapitulace stavby'!AN11="","",'Rekapitulace stavby'!AN11)</f>
        <v>CZ70994234</v>
      </c>
      <c r="K19" s="51"/>
    </row>
    <row r="20" s="1" customFormat="1" ht="6.96" customHeight="1">
      <c r="B20" s="46"/>
      <c r="C20" s="47"/>
      <c r="D20" s="47"/>
      <c r="E20" s="47"/>
      <c r="F20" s="47"/>
      <c r="G20" s="47"/>
      <c r="H20" s="47"/>
      <c r="I20" s="157"/>
      <c r="J20" s="47"/>
      <c r="K20" s="51"/>
    </row>
    <row r="21" s="1" customFormat="1" ht="14.4" customHeight="1">
      <c r="B21" s="46"/>
      <c r="C21" s="47"/>
      <c r="D21" s="40" t="s">
        <v>37</v>
      </c>
      <c r="E21" s="47"/>
      <c r="F21" s="47"/>
      <c r="G21" s="47"/>
      <c r="H21" s="47"/>
      <c r="I21" s="159" t="s">
        <v>32</v>
      </c>
      <c r="J21" s="35" t="str">
        <f>IF('Rekapitulace stavby'!AN13="Vyplň údaj","",IF('Rekapitulace stavby'!AN13="","",'Rekapitulace stavby'!AN13))</f>
        <v/>
      </c>
      <c r="K21" s="51"/>
    </row>
    <row r="22" s="1" customFormat="1" ht="18" customHeight="1">
      <c r="B22" s="46"/>
      <c r="C22" s="47"/>
      <c r="D22" s="47"/>
      <c r="E22" s="35" t="str">
        <f>IF('Rekapitulace stavby'!E14="Vyplň údaj","",IF('Rekapitulace stavby'!E14="","",'Rekapitulace stavby'!E14))</f>
        <v/>
      </c>
      <c r="F22" s="47"/>
      <c r="G22" s="47"/>
      <c r="H22" s="47"/>
      <c r="I22" s="159" t="s">
        <v>35</v>
      </c>
      <c r="J22" s="35" t="str">
        <f>IF('Rekapitulace stavby'!AN14="Vyplň údaj","",IF('Rekapitulace stavby'!AN14="","",'Rekapitulace stavby'!AN14))</f>
        <v/>
      </c>
      <c r="K22" s="51"/>
    </row>
    <row r="23" s="1" customFormat="1" ht="6.96" customHeight="1">
      <c r="B23" s="46"/>
      <c r="C23" s="47"/>
      <c r="D23" s="47"/>
      <c r="E23" s="47"/>
      <c r="F23" s="47"/>
      <c r="G23" s="47"/>
      <c r="H23" s="47"/>
      <c r="I23" s="157"/>
      <c r="J23" s="47"/>
      <c r="K23" s="51"/>
    </row>
    <row r="24" s="1" customFormat="1" ht="14.4" customHeight="1">
      <c r="B24" s="46"/>
      <c r="C24" s="47"/>
      <c r="D24" s="40" t="s">
        <v>39</v>
      </c>
      <c r="E24" s="47"/>
      <c r="F24" s="47"/>
      <c r="G24" s="47"/>
      <c r="H24" s="47"/>
      <c r="I24" s="159" t="s">
        <v>32</v>
      </c>
      <c r="J24" s="35" t="str">
        <f>IF('Rekapitulace stavby'!AN16="","",'Rekapitulace stavby'!AN16)</f>
        <v/>
      </c>
      <c r="K24" s="51"/>
    </row>
    <row r="25" s="1" customFormat="1" ht="18" customHeight="1">
      <c r="B25" s="46"/>
      <c r="C25" s="47"/>
      <c r="D25" s="47"/>
      <c r="E25" s="35" t="str">
        <f>IF('Rekapitulace stavby'!E17="","",'Rekapitulace stavby'!E17)</f>
        <v xml:space="preserve"> </v>
      </c>
      <c r="F25" s="47"/>
      <c r="G25" s="47"/>
      <c r="H25" s="47"/>
      <c r="I25" s="159" t="s">
        <v>35</v>
      </c>
      <c r="J25" s="35" t="str">
        <f>IF('Rekapitulace stavby'!AN17="","",'Rekapitulace stavby'!AN17)</f>
        <v/>
      </c>
      <c r="K25" s="51"/>
    </row>
    <row r="26" s="1" customFormat="1" ht="6.96" customHeight="1">
      <c r="B26" s="46"/>
      <c r="C26" s="47"/>
      <c r="D26" s="47"/>
      <c r="E26" s="47"/>
      <c r="F26" s="47"/>
      <c r="G26" s="47"/>
      <c r="H26" s="47"/>
      <c r="I26" s="157"/>
      <c r="J26" s="47"/>
      <c r="K26" s="51"/>
    </row>
    <row r="27" s="1" customFormat="1" ht="14.4" customHeight="1">
      <c r="B27" s="46"/>
      <c r="C27" s="47"/>
      <c r="D27" s="40" t="s">
        <v>42</v>
      </c>
      <c r="E27" s="47"/>
      <c r="F27" s="47"/>
      <c r="G27" s="47"/>
      <c r="H27" s="47"/>
      <c r="I27" s="157"/>
      <c r="J27" s="47"/>
      <c r="K27" s="51"/>
    </row>
    <row r="28" s="7" customFormat="1" ht="16.5" customHeight="1">
      <c r="B28" s="161"/>
      <c r="C28" s="162"/>
      <c r="D28" s="162"/>
      <c r="E28" s="44" t="s">
        <v>22</v>
      </c>
      <c r="F28" s="44"/>
      <c r="G28" s="44"/>
      <c r="H28" s="44"/>
      <c r="I28" s="163"/>
      <c r="J28" s="162"/>
      <c r="K28" s="164"/>
    </row>
    <row r="29" s="1" customFormat="1" ht="6.96" customHeight="1">
      <c r="B29" s="46"/>
      <c r="C29" s="47"/>
      <c r="D29" s="47"/>
      <c r="E29" s="47"/>
      <c r="F29" s="47"/>
      <c r="G29" s="47"/>
      <c r="H29" s="47"/>
      <c r="I29" s="157"/>
      <c r="J29" s="47"/>
      <c r="K29" s="51"/>
    </row>
    <row r="30" s="1" customFormat="1" ht="6.96" customHeight="1">
      <c r="B30" s="46"/>
      <c r="C30" s="47"/>
      <c r="D30" s="106"/>
      <c r="E30" s="106"/>
      <c r="F30" s="106"/>
      <c r="G30" s="106"/>
      <c r="H30" s="106"/>
      <c r="I30" s="165"/>
      <c r="J30" s="106"/>
      <c r="K30" s="166"/>
    </row>
    <row r="31" s="1" customFormat="1" ht="25.44" customHeight="1">
      <c r="B31" s="46"/>
      <c r="C31" s="47"/>
      <c r="D31" s="167" t="s">
        <v>43</v>
      </c>
      <c r="E31" s="47"/>
      <c r="F31" s="47"/>
      <c r="G31" s="47"/>
      <c r="H31" s="47"/>
      <c r="I31" s="157"/>
      <c r="J31" s="168">
        <f>ROUND(J97,2)</f>
        <v>0</v>
      </c>
      <c r="K31" s="51"/>
    </row>
    <row r="32" s="1" customFormat="1" ht="6.96" customHeight="1">
      <c r="B32" s="46"/>
      <c r="C32" s="47"/>
      <c r="D32" s="106"/>
      <c r="E32" s="106"/>
      <c r="F32" s="106"/>
      <c r="G32" s="106"/>
      <c r="H32" s="106"/>
      <c r="I32" s="165"/>
      <c r="J32" s="106"/>
      <c r="K32" s="166"/>
    </row>
    <row r="33" s="1" customFormat="1" ht="14.4" customHeight="1">
      <c r="B33" s="46"/>
      <c r="C33" s="47"/>
      <c r="D33" s="47"/>
      <c r="E33" s="47"/>
      <c r="F33" s="52" t="s">
        <v>45</v>
      </c>
      <c r="G33" s="47"/>
      <c r="H33" s="47"/>
      <c r="I33" s="169" t="s">
        <v>44</v>
      </c>
      <c r="J33" s="52" t="s">
        <v>46</v>
      </c>
      <c r="K33" s="51"/>
    </row>
    <row r="34" s="1" customFormat="1" ht="14.4" customHeight="1">
      <c r="B34" s="46"/>
      <c r="C34" s="47"/>
      <c r="D34" s="55" t="s">
        <v>47</v>
      </c>
      <c r="E34" s="55" t="s">
        <v>48</v>
      </c>
      <c r="F34" s="170">
        <f>ROUND(SUM(BE97:BE142), 2)</f>
        <v>0</v>
      </c>
      <c r="G34" s="47"/>
      <c r="H34" s="47"/>
      <c r="I34" s="171">
        <v>0.20999999999999999</v>
      </c>
      <c r="J34" s="170">
        <f>ROUND(ROUND((SUM(BE97:BE142)), 2)*I34, 2)</f>
        <v>0</v>
      </c>
      <c r="K34" s="51"/>
    </row>
    <row r="35" s="1" customFormat="1" ht="14.4" customHeight="1">
      <c r="B35" s="46"/>
      <c r="C35" s="47"/>
      <c r="D35" s="47"/>
      <c r="E35" s="55" t="s">
        <v>49</v>
      </c>
      <c r="F35" s="170">
        <f>ROUND(SUM(BF97:BF142), 2)</f>
        <v>0</v>
      </c>
      <c r="G35" s="47"/>
      <c r="H35" s="47"/>
      <c r="I35" s="171">
        <v>0.14999999999999999</v>
      </c>
      <c r="J35" s="170">
        <f>ROUND(ROUND((SUM(BF97:BF142)), 2)*I35, 2)</f>
        <v>0</v>
      </c>
      <c r="K35" s="51"/>
    </row>
    <row r="36" hidden="1" s="1" customFormat="1" ht="14.4" customHeight="1">
      <c r="B36" s="46"/>
      <c r="C36" s="47"/>
      <c r="D36" s="47"/>
      <c r="E36" s="55" t="s">
        <v>50</v>
      </c>
      <c r="F36" s="170">
        <f>ROUND(SUM(BG97:BG142), 2)</f>
        <v>0</v>
      </c>
      <c r="G36" s="47"/>
      <c r="H36" s="47"/>
      <c r="I36" s="171">
        <v>0.20999999999999999</v>
      </c>
      <c r="J36" s="170">
        <v>0</v>
      </c>
      <c r="K36" s="51"/>
    </row>
    <row r="37" hidden="1" s="1" customFormat="1" ht="14.4" customHeight="1">
      <c r="B37" s="46"/>
      <c r="C37" s="47"/>
      <c r="D37" s="47"/>
      <c r="E37" s="55" t="s">
        <v>51</v>
      </c>
      <c r="F37" s="170">
        <f>ROUND(SUM(BH97:BH142), 2)</f>
        <v>0</v>
      </c>
      <c r="G37" s="47"/>
      <c r="H37" s="47"/>
      <c r="I37" s="171">
        <v>0.14999999999999999</v>
      </c>
      <c r="J37" s="170">
        <v>0</v>
      </c>
      <c r="K37" s="51"/>
    </row>
    <row r="38" hidden="1" s="1" customFormat="1" ht="14.4" customHeight="1">
      <c r="B38" s="46"/>
      <c r="C38" s="47"/>
      <c r="D38" s="47"/>
      <c r="E38" s="55" t="s">
        <v>52</v>
      </c>
      <c r="F38" s="170">
        <f>ROUND(SUM(BI97:BI142), 2)</f>
        <v>0</v>
      </c>
      <c r="G38" s="47"/>
      <c r="H38" s="47"/>
      <c r="I38" s="171">
        <v>0</v>
      </c>
      <c r="J38" s="170">
        <v>0</v>
      </c>
      <c r="K38" s="51"/>
    </row>
    <row r="39" s="1" customFormat="1" ht="6.96" customHeight="1">
      <c r="B39" s="46"/>
      <c r="C39" s="47"/>
      <c r="D39" s="47"/>
      <c r="E39" s="47"/>
      <c r="F39" s="47"/>
      <c r="G39" s="47"/>
      <c r="H39" s="47"/>
      <c r="I39" s="157"/>
      <c r="J39" s="47"/>
      <c r="K39" s="51"/>
    </row>
    <row r="40" s="1" customFormat="1" ht="25.44" customHeight="1">
      <c r="B40" s="46"/>
      <c r="C40" s="172"/>
      <c r="D40" s="173" t="s">
        <v>53</v>
      </c>
      <c r="E40" s="98"/>
      <c r="F40" s="98"/>
      <c r="G40" s="174" t="s">
        <v>54</v>
      </c>
      <c r="H40" s="175" t="s">
        <v>55</v>
      </c>
      <c r="I40" s="176"/>
      <c r="J40" s="177">
        <f>SUM(J31:J38)</f>
        <v>0</v>
      </c>
      <c r="K40" s="178"/>
    </row>
    <row r="41" s="1" customFormat="1" ht="14.4" customHeight="1">
      <c r="B41" s="67"/>
      <c r="C41" s="68"/>
      <c r="D41" s="68"/>
      <c r="E41" s="68"/>
      <c r="F41" s="68"/>
      <c r="G41" s="68"/>
      <c r="H41" s="68"/>
      <c r="I41" s="179"/>
      <c r="J41" s="68"/>
      <c r="K41" s="69"/>
    </row>
    <row r="45" s="1" customFormat="1" ht="6.96" customHeight="1">
      <c r="B45" s="180"/>
      <c r="C45" s="181"/>
      <c r="D45" s="181"/>
      <c r="E45" s="181"/>
      <c r="F45" s="181"/>
      <c r="G45" s="181"/>
      <c r="H45" s="181"/>
      <c r="I45" s="182"/>
      <c r="J45" s="181"/>
      <c r="K45" s="183"/>
    </row>
    <row r="46" s="1" customFormat="1" ht="36.96" customHeight="1">
      <c r="B46" s="46"/>
      <c r="C46" s="30" t="s">
        <v>512</v>
      </c>
      <c r="D46" s="47"/>
      <c r="E46" s="47"/>
      <c r="F46" s="47"/>
      <c r="G46" s="47"/>
      <c r="H46" s="47"/>
      <c r="I46" s="157"/>
      <c r="J46" s="47"/>
      <c r="K46" s="51"/>
    </row>
    <row r="47" s="1" customFormat="1" ht="6.96" customHeight="1">
      <c r="B47" s="46"/>
      <c r="C47" s="47"/>
      <c r="D47" s="47"/>
      <c r="E47" s="47"/>
      <c r="F47" s="47"/>
      <c r="G47" s="47"/>
      <c r="H47" s="47"/>
      <c r="I47" s="157"/>
      <c r="J47" s="47"/>
      <c r="K47" s="51"/>
    </row>
    <row r="48" s="1" customFormat="1" ht="14.4" customHeight="1">
      <c r="B48" s="46"/>
      <c r="C48" s="40" t="s">
        <v>18</v>
      </c>
      <c r="D48" s="47"/>
      <c r="E48" s="47"/>
      <c r="F48" s="47"/>
      <c r="G48" s="47"/>
      <c r="H48" s="47"/>
      <c r="I48" s="157"/>
      <c r="J48" s="47"/>
      <c r="K48" s="51"/>
    </row>
    <row r="49" s="1" customFormat="1" ht="16.5" customHeight="1">
      <c r="B49" s="46"/>
      <c r="C49" s="47"/>
      <c r="D49" s="47"/>
      <c r="E49" s="156" t="str">
        <f>E7</f>
        <v>Celkové opravy zastávek na koridorové trati Vraňany - Děčín - státní hranice_ZMĚNA č. 1</v>
      </c>
      <c r="F49" s="40"/>
      <c r="G49" s="40"/>
      <c r="H49" s="40"/>
      <c r="I49" s="157"/>
      <c r="J49" s="47"/>
      <c r="K49" s="51"/>
    </row>
    <row r="50">
      <c r="B50" s="28"/>
      <c r="C50" s="40" t="s">
        <v>506</v>
      </c>
      <c r="D50" s="29"/>
      <c r="E50" s="29"/>
      <c r="F50" s="29"/>
      <c r="G50" s="29"/>
      <c r="H50" s="29"/>
      <c r="I50" s="155"/>
      <c r="J50" s="29"/>
      <c r="K50" s="31"/>
    </row>
    <row r="51" ht="16.5" customHeight="1">
      <c r="B51" s="28"/>
      <c r="C51" s="29"/>
      <c r="D51" s="29"/>
      <c r="E51" s="156" t="s">
        <v>792</v>
      </c>
      <c r="F51" s="29"/>
      <c r="G51" s="29"/>
      <c r="H51" s="29"/>
      <c r="I51" s="155"/>
      <c r="J51" s="29"/>
      <c r="K51" s="31"/>
    </row>
    <row r="52">
      <c r="B52" s="28"/>
      <c r="C52" s="40" t="s">
        <v>508</v>
      </c>
      <c r="D52" s="29"/>
      <c r="E52" s="29"/>
      <c r="F52" s="29"/>
      <c r="G52" s="29"/>
      <c r="H52" s="29"/>
      <c r="I52" s="155"/>
      <c r="J52" s="29"/>
      <c r="K52" s="31"/>
    </row>
    <row r="53" s="1" customFormat="1" ht="16.5" customHeight="1">
      <c r="B53" s="46"/>
      <c r="C53" s="47"/>
      <c r="D53" s="47"/>
      <c r="E53" s="55" t="s">
        <v>816</v>
      </c>
      <c r="F53" s="47"/>
      <c r="G53" s="47"/>
      <c r="H53" s="47"/>
      <c r="I53" s="157"/>
      <c r="J53" s="47"/>
      <c r="K53" s="51"/>
    </row>
    <row r="54" s="1" customFormat="1" ht="14.4" customHeight="1">
      <c r="B54" s="46"/>
      <c r="C54" s="40" t="s">
        <v>510</v>
      </c>
      <c r="D54" s="47"/>
      <c r="E54" s="47"/>
      <c r="F54" s="47"/>
      <c r="G54" s="47"/>
      <c r="H54" s="47"/>
      <c r="I54" s="157"/>
      <c r="J54" s="47"/>
      <c r="K54" s="51"/>
    </row>
    <row r="55" s="1" customFormat="1" ht="17.25" customHeight="1">
      <c r="B55" s="46"/>
      <c r="C55" s="47"/>
      <c r="D55" s="47"/>
      <c r="E55" s="158" t="str">
        <f>E13</f>
        <v xml:space="preserve">SO-04-05.1 - km 467,469 - Hněvice </v>
      </c>
      <c r="F55" s="47"/>
      <c r="G55" s="47"/>
      <c r="H55" s="47"/>
      <c r="I55" s="157"/>
      <c r="J55" s="47"/>
      <c r="K55" s="51"/>
    </row>
    <row r="56" s="1" customFormat="1" ht="6.96" customHeight="1">
      <c r="B56" s="46"/>
      <c r="C56" s="47"/>
      <c r="D56" s="47"/>
      <c r="E56" s="47"/>
      <c r="F56" s="47"/>
      <c r="G56" s="47"/>
      <c r="H56" s="47"/>
      <c r="I56" s="157"/>
      <c r="J56" s="47"/>
      <c r="K56" s="51"/>
    </row>
    <row r="57" s="1" customFormat="1" ht="18" customHeight="1">
      <c r="B57" s="46"/>
      <c r="C57" s="40" t="s">
        <v>25</v>
      </c>
      <c r="D57" s="47"/>
      <c r="E57" s="47"/>
      <c r="F57" s="35" t="str">
        <f>F16</f>
        <v xml:space="preserve"> </v>
      </c>
      <c r="G57" s="47"/>
      <c r="H57" s="47"/>
      <c r="I57" s="159" t="s">
        <v>27</v>
      </c>
      <c r="J57" s="160" t="str">
        <f>IF(J16="","",J16)</f>
        <v>19. 9. 2018</v>
      </c>
      <c r="K57" s="51"/>
    </row>
    <row r="58" s="1" customFormat="1" ht="6.96" customHeight="1">
      <c r="B58" s="46"/>
      <c r="C58" s="47"/>
      <c r="D58" s="47"/>
      <c r="E58" s="47"/>
      <c r="F58" s="47"/>
      <c r="G58" s="47"/>
      <c r="H58" s="47"/>
      <c r="I58" s="157"/>
      <c r="J58" s="47"/>
      <c r="K58" s="51"/>
    </row>
    <row r="59" s="1" customFormat="1">
      <c r="B59" s="46"/>
      <c r="C59" s="40" t="s">
        <v>31</v>
      </c>
      <c r="D59" s="47"/>
      <c r="E59" s="47"/>
      <c r="F59" s="35" t="str">
        <f>E19</f>
        <v>SŽDC s.o., OŘ Ústí n.L., ST Ústí n.L.</v>
      </c>
      <c r="G59" s="47"/>
      <c r="H59" s="47"/>
      <c r="I59" s="159" t="s">
        <v>39</v>
      </c>
      <c r="J59" s="44" t="str">
        <f>E25</f>
        <v xml:space="preserve"> </v>
      </c>
      <c r="K59" s="51"/>
    </row>
    <row r="60" s="1" customFormat="1" ht="14.4" customHeight="1">
      <c r="B60" s="46"/>
      <c r="C60" s="40" t="s">
        <v>37</v>
      </c>
      <c r="D60" s="47"/>
      <c r="E60" s="47"/>
      <c r="F60" s="35" t="str">
        <f>IF(E22="","",E22)</f>
        <v/>
      </c>
      <c r="G60" s="47"/>
      <c r="H60" s="47"/>
      <c r="I60" s="157"/>
      <c r="J60" s="184"/>
      <c r="K60" s="51"/>
    </row>
    <row r="61" s="1" customFormat="1" ht="10.32" customHeight="1">
      <c r="B61" s="46"/>
      <c r="C61" s="47"/>
      <c r="D61" s="47"/>
      <c r="E61" s="47"/>
      <c r="F61" s="47"/>
      <c r="G61" s="47"/>
      <c r="H61" s="47"/>
      <c r="I61" s="157"/>
      <c r="J61" s="47"/>
      <c r="K61" s="51"/>
    </row>
    <row r="62" s="1" customFormat="1" ht="29.28" customHeight="1">
      <c r="B62" s="46"/>
      <c r="C62" s="185" t="s">
        <v>513</v>
      </c>
      <c r="D62" s="172"/>
      <c r="E62" s="172"/>
      <c r="F62" s="172"/>
      <c r="G62" s="172"/>
      <c r="H62" s="172"/>
      <c r="I62" s="186"/>
      <c r="J62" s="187" t="s">
        <v>514</v>
      </c>
      <c r="K62" s="188"/>
    </row>
    <row r="63" s="1" customFormat="1" ht="10.32" customHeight="1">
      <c r="B63" s="46"/>
      <c r="C63" s="47"/>
      <c r="D63" s="47"/>
      <c r="E63" s="47"/>
      <c r="F63" s="47"/>
      <c r="G63" s="47"/>
      <c r="H63" s="47"/>
      <c r="I63" s="157"/>
      <c r="J63" s="47"/>
      <c r="K63" s="51"/>
    </row>
    <row r="64" s="1" customFormat="1" ht="29.28" customHeight="1">
      <c r="B64" s="46"/>
      <c r="C64" s="189" t="s">
        <v>515</v>
      </c>
      <c r="D64" s="47"/>
      <c r="E64" s="47"/>
      <c r="F64" s="47"/>
      <c r="G64" s="47"/>
      <c r="H64" s="47"/>
      <c r="I64" s="157"/>
      <c r="J64" s="168">
        <f>J97</f>
        <v>0</v>
      </c>
      <c r="K64" s="51"/>
      <c r="AU64" s="24" t="s">
        <v>516</v>
      </c>
    </row>
    <row r="65" s="8" customFormat="1" ht="24.96" customHeight="1">
      <c r="B65" s="190"/>
      <c r="C65" s="191"/>
      <c r="D65" s="192" t="s">
        <v>517</v>
      </c>
      <c r="E65" s="193"/>
      <c r="F65" s="193"/>
      <c r="G65" s="193"/>
      <c r="H65" s="193"/>
      <c r="I65" s="194"/>
      <c r="J65" s="195">
        <f>J98</f>
        <v>0</v>
      </c>
      <c r="K65" s="196"/>
    </row>
    <row r="66" s="9" customFormat="1" ht="19.92" customHeight="1">
      <c r="B66" s="197"/>
      <c r="C66" s="198"/>
      <c r="D66" s="199" t="s">
        <v>519</v>
      </c>
      <c r="E66" s="200"/>
      <c r="F66" s="200"/>
      <c r="G66" s="200"/>
      <c r="H66" s="200"/>
      <c r="I66" s="201"/>
      <c r="J66" s="202">
        <f>J99</f>
        <v>0</v>
      </c>
      <c r="K66" s="203"/>
    </row>
    <row r="67" s="9" customFormat="1" ht="19.92" customHeight="1">
      <c r="B67" s="197"/>
      <c r="C67" s="198"/>
      <c r="D67" s="199" t="s">
        <v>520</v>
      </c>
      <c r="E67" s="200"/>
      <c r="F67" s="200"/>
      <c r="G67" s="200"/>
      <c r="H67" s="200"/>
      <c r="I67" s="201"/>
      <c r="J67" s="202">
        <f>J110</f>
        <v>0</v>
      </c>
      <c r="K67" s="203"/>
    </row>
    <row r="68" s="9" customFormat="1" ht="19.92" customHeight="1">
      <c r="B68" s="197"/>
      <c r="C68" s="198"/>
      <c r="D68" s="199" t="s">
        <v>522</v>
      </c>
      <c r="E68" s="200"/>
      <c r="F68" s="200"/>
      <c r="G68" s="200"/>
      <c r="H68" s="200"/>
      <c r="I68" s="201"/>
      <c r="J68" s="202">
        <f>J117</f>
        <v>0</v>
      </c>
      <c r="K68" s="203"/>
    </row>
    <row r="69" s="8" customFormat="1" ht="24.96" customHeight="1">
      <c r="B69" s="190"/>
      <c r="C69" s="191"/>
      <c r="D69" s="192" t="s">
        <v>523</v>
      </c>
      <c r="E69" s="193"/>
      <c r="F69" s="193"/>
      <c r="G69" s="193"/>
      <c r="H69" s="193"/>
      <c r="I69" s="194"/>
      <c r="J69" s="195">
        <f>J120</f>
        <v>0</v>
      </c>
      <c r="K69" s="196"/>
    </row>
    <row r="70" s="9" customFormat="1" ht="19.92" customHeight="1">
      <c r="B70" s="197"/>
      <c r="C70" s="198"/>
      <c r="D70" s="199" t="s">
        <v>678</v>
      </c>
      <c r="E70" s="200"/>
      <c r="F70" s="200"/>
      <c r="G70" s="200"/>
      <c r="H70" s="200"/>
      <c r="I70" s="201"/>
      <c r="J70" s="202">
        <f>J121</f>
        <v>0</v>
      </c>
      <c r="K70" s="203"/>
    </row>
    <row r="71" s="9" customFormat="1" ht="19.92" customHeight="1">
      <c r="B71" s="197"/>
      <c r="C71" s="198"/>
      <c r="D71" s="199" t="s">
        <v>679</v>
      </c>
      <c r="E71" s="200"/>
      <c r="F71" s="200"/>
      <c r="G71" s="200"/>
      <c r="H71" s="200"/>
      <c r="I71" s="201"/>
      <c r="J71" s="202">
        <f>J123</f>
        <v>0</v>
      </c>
      <c r="K71" s="203"/>
    </row>
    <row r="72" s="9" customFormat="1" ht="19.92" customHeight="1">
      <c r="B72" s="197"/>
      <c r="C72" s="198"/>
      <c r="D72" s="199" t="s">
        <v>680</v>
      </c>
      <c r="E72" s="200"/>
      <c r="F72" s="200"/>
      <c r="G72" s="200"/>
      <c r="H72" s="200"/>
      <c r="I72" s="201"/>
      <c r="J72" s="202">
        <f>J131</f>
        <v>0</v>
      </c>
      <c r="K72" s="203"/>
    </row>
    <row r="73" s="9" customFormat="1" ht="19.92" customHeight="1">
      <c r="B73" s="197"/>
      <c r="C73" s="198"/>
      <c r="D73" s="199" t="s">
        <v>681</v>
      </c>
      <c r="E73" s="200"/>
      <c r="F73" s="200"/>
      <c r="G73" s="200"/>
      <c r="H73" s="200"/>
      <c r="I73" s="201"/>
      <c r="J73" s="202">
        <f>J140</f>
        <v>0</v>
      </c>
      <c r="K73" s="203"/>
    </row>
    <row r="74" s="1" customFormat="1" ht="21.84" customHeight="1">
      <c r="B74" s="46"/>
      <c r="C74" s="47"/>
      <c r="D74" s="47"/>
      <c r="E74" s="47"/>
      <c r="F74" s="47"/>
      <c r="G74" s="47"/>
      <c r="H74" s="47"/>
      <c r="I74" s="157"/>
      <c r="J74" s="47"/>
      <c r="K74" s="51"/>
    </row>
    <row r="75" s="1" customFormat="1" ht="6.96" customHeight="1">
      <c r="B75" s="67"/>
      <c r="C75" s="68"/>
      <c r="D75" s="68"/>
      <c r="E75" s="68"/>
      <c r="F75" s="68"/>
      <c r="G75" s="68"/>
      <c r="H75" s="68"/>
      <c r="I75" s="179"/>
      <c r="J75" s="68"/>
      <c r="K75" s="69"/>
    </row>
    <row r="79" s="1" customFormat="1" ht="6.96" customHeight="1">
      <c r="B79" s="70"/>
      <c r="C79" s="71"/>
      <c r="D79" s="71"/>
      <c r="E79" s="71"/>
      <c r="F79" s="71"/>
      <c r="G79" s="71"/>
      <c r="H79" s="71"/>
      <c r="I79" s="182"/>
      <c r="J79" s="71"/>
      <c r="K79" s="71"/>
      <c r="L79" s="72"/>
    </row>
    <row r="80" s="1" customFormat="1" ht="36.96" customHeight="1">
      <c r="B80" s="46"/>
      <c r="C80" s="73" t="s">
        <v>525</v>
      </c>
      <c r="D80" s="74"/>
      <c r="E80" s="74"/>
      <c r="F80" s="74"/>
      <c r="G80" s="74"/>
      <c r="H80" s="74"/>
      <c r="I80" s="204"/>
      <c r="J80" s="74"/>
      <c r="K80" s="74"/>
      <c r="L80" s="72"/>
    </row>
    <row r="81" s="1" customFormat="1" ht="6.96" customHeight="1">
      <c r="B81" s="46"/>
      <c r="C81" s="74"/>
      <c r="D81" s="74"/>
      <c r="E81" s="74"/>
      <c r="F81" s="74"/>
      <c r="G81" s="74"/>
      <c r="H81" s="74"/>
      <c r="I81" s="204"/>
      <c r="J81" s="74"/>
      <c r="K81" s="74"/>
      <c r="L81" s="72"/>
    </row>
    <row r="82" s="1" customFormat="1" ht="14.4" customHeight="1">
      <c r="B82" s="46"/>
      <c r="C82" s="76" t="s">
        <v>18</v>
      </c>
      <c r="D82" s="74"/>
      <c r="E82" s="74"/>
      <c r="F82" s="74"/>
      <c r="G82" s="74"/>
      <c r="H82" s="74"/>
      <c r="I82" s="204"/>
      <c r="J82" s="74"/>
      <c r="K82" s="74"/>
      <c r="L82" s="72"/>
    </row>
    <row r="83" s="1" customFormat="1" ht="16.5" customHeight="1">
      <c r="B83" s="46"/>
      <c r="C83" s="74"/>
      <c r="D83" s="74"/>
      <c r="E83" s="205" t="str">
        <f>E7</f>
        <v>Celkové opravy zastávek na koridorové trati Vraňany - Děčín - státní hranice_ZMĚNA č. 1</v>
      </c>
      <c r="F83" s="76"/>
      <c r="G83" s="76"/>
      <c r="H83" s="76"/>
      <c r="I83" s="204"/>
      <c r="J83" s="74"/>
      <c r="K83" s="74"/>
      <c r="L83" s="72"/>
    </row>
    <row r="84">
      <c r="B84" s="28"/>
      <c r="C84" s="76" t="s">
        <v>506</v>
      </c>
      <c r="D84" s="206"/>
      <c r="E84" s="206"/>
      <c r="F84" s="206"/>
      <c r="G84" s="206"/>
      <c r="H84" s="206"/>
      <c r="I84" s="149"/>
      <c r="J84" s="206"/>
      <c r="K84" s="206"/>
      <c r="L84" s="207"/>
    </row>
    <row r="85" ht="16.5" customHeight="1">
      <c r="B85" s="28"/>
      <c r="C85" s="206"/>
      <c r="D85" s="206"/>
      <c r="E85" s="205" t="s">
        <v>792</v>
      </c>
      <c r="F85" s="206"/>
      <c r="G85" s="206"/>
      <c r="H85" s="206"/>
      <c r="I85" s="149"/>
      <c r="J85" s="206"/>
      <c r="K85" s="206"/>
      <c r="L85" s="207"/>
    </row>
    <row r="86">
      <c r="B86" s="28"/>
      <c r="C86" s="76" t="s">
        <v>508</v>
      </c>
      <c r="D86" s="206"/>
      <c r="E86" s="206"/>
      <c r="F86" s="206"/>
      <c r="G86" s="206"/>
      <c r="H86" s="206"/>
      <c r="I86" s="149"/>
      <c r="J86" s="206"/>
      <c r="K86" s="206"/>
      <c r="L86" s="207"/>
    </row>
    <row r="87" s="1" customFormat="1" ht="16.5" customHeight="1">
      <c r="B87" s="46"/>
      <c r="C87" s="74"/>
      <c r="D87" s="74"/>
      <c r="E87" s="208" t="s">
        <v>816</v>
      </c>
      <c r="F87" s="74"/>
      <c r="G87" s="74"/>
      <c r="H87" s="74"/>
      <c r="I87" s="204"/>
      <c r="J87" s="74"/>
      <c r="K87" s="74"/>
      <c r="L87" s="72"/>
    </row>
    <row r="88" s="1" customFormat="1" ht="14.4" customHeight="1">
      <c r="B88" s="46"/>
      <c r="C88" s="76" t="s">
        <v>510</v>
      </c>
      <c r="D88" s="74"/>
      <c r="E88" s="74"/>
      <c r="F88" s="74"/>
      <c r="G88" s="74"/>
      <c r="H88" s="74"/>
      <c r="I88" s="204"/>
      <c r="J88" s="74"/>
      <c r="K88" s="74"/>
      <c r="L88" s="72"/>
    </row>
    <row r="89" s="1" customFormat="1" ht="17.25" customHeight="1">
      <c r="B89" s="46"/>
      <c r="C89" s="74"/>
      <c r="D89" s="74"/>
      <c r="E89" s="82" t="str">
        <f>E13</f>
        <v xml:space="preserve">SO-04-05.1 - km 467,469 - Hněvice </v>
      </c>
      <c r="F89" s="74"/>
      <c r="G89" s="74"/>
      <c r="H89" s="74"/>
      <c r="I89" s="204"/>
      <c r="J89" s="74"/>
      <c r="K89" s="74"/>
      <c r="L89" s="72"/>
    </row>
    <row r="90" s="1" customFormat="1" ht="6.96" customHeight="1">
      <c r="B90" s="46"/>
      <c r="C90" s="74"/>
      <c r="D90" s="74"/>
      <c r="E90" s="74"/>
      <c r="F90" s="74"/>
      <c r="G90" s="74"/>
      <c r="H90" s="74"/>
      <c r="I90" s="204"/>
      <c r="J90" s="74"/>
      <c r="K90" s="74"/>
      <c r="L90" s="72"/>
    </row>
    <row r="91" s="1" customFormat="1" ht="18" customHeight="1">
      <c r="B91" s="46"/>
      <c r="C91" s="76" t="s">
        <v>25</v>
      </c>
      <c r="D91" s="74"/>
      <c r="E91" s="74"/>
      <c r="F91" s="209" t="str">
        <f>F16</f>
        <v xml:space="preserve"> </v>
      </c>
      <c r="G91" s="74"/>
      <c r="H91" s="74"/>
      <c r="I91" s="210" t="s">
        <v>27</v>
      </c>
      <c r="J91" s="85" t="str">
        <f>IF(J16="","",J16)</f>
        <v>19. 9. 2018</v>
      </c>
      <c r="K91" s="74"/>
      <c r="L91" s="72"/>
    </row>
    <row r="92" s="1" customFormat="1" ht="6.96" customHeight="1">
      <c r="B92" s="46"/>
      <c r="C92" s="74"/>
      <c r="D92" s="74"/>
      <c r="E92" s="74"/>
      <c r="F92" s="74"/>
      <c r="G92" s="74"/>
      <c r="H92" s="74"/>
      <c r="I92" s="204"/>
      <c r="J92" s="74"/>
      <c r="K92" s="74"/>
      <c r="L92" s="72"/>
    </row>
    <row r="93" s="1" customFormat="1">
      <c r="B93" s="46"/>
      <c r="C93" s="76" t="s">
        <v>31</v>
      </c>
      <c r="D93" s="74"/>
      <c r="E93" s="74"/>
      <c r="F93" s="209" t="str">
        <f>E19</f>
        <v>SŽDC s.o., OŘ Ústí n.L., ST Ústí n.L.</v>
      </c>
      <c r="G93" s="74"/>
      <c r="H93" s="74"/>
      <c r="I93" s="210" t="s">
        <v>39</v>
      </c>
      <c r="J93" s="209" t="str">
        <f>E25</f>
        <v xml:space="preserve"> </v>
      </c>
      <c r="K93" s="74"/>
      <c r="L93" s="72"/>
    </row>
    <row r="94" s="1" customFormat="1" ht="14.4" customHeight="1">
      <c r="B94" s="46"/>
      <c r="C94" s="76" t="s">
        <v>37</v>
      </c>
      <c r="D94" s="74"/>
      <c r="E94" s="74"/>
      <c r="F94" s="209" t="str">
        <f>IF(E22="","",E22)</f>
        <v/>
      </c>
      <c r="G94" s="74"/>
      <c r="H94" s="74"/>
      <c r="I94" s="204"/>
      <c r="J94" s="74"/>
      <c r="K94" s="74"/>
      <c r="L94" s="72"/>
    </row>
    <row r="95" s="1" customFormat="1" ht="10.32" customHeight="1">
      <c r="B95" s="46"/>
      <c r="C95" s="74"/>
      <c r="D95" s="74"/>
      <c r="E95" s="74"/>
      <c r="F95" s="74"/>
      <c r="G95" s="74"/>
      <c r="H95" s="74"/>
      <c r="I95" s="204"/>
      <c r="J95" s="74"/>
      <c r="K95" s="74"/>
      <c r="L95" s="72"/>
    </row>
    <row r="96" s="10" customFormat="1" ht="29.28" customHeight="1">
      <c r="B96" s="211"/>
      <c r="C96" s="212" t="s">
        <v>526</v>
      </c>
      <c r="D96" s="213" t="s">
        <v>62</v>
      </c>
      <c r="E96" s="213" t="s">
        <v>58</v>
      </c>
      <c r="F96" s="213" t="s">
        <v>527</v>
      </c>
      <c r="G96" s="213" t="s">
        <v>528</v>
      </c>
      <c r="H96" s="213" t="s">
        <v>529</v>
      </c>
      <c r="I96" s="214" t="s">
        <v>530</v>
      </c>
      <c r="J96" s="213" t="s">
        <v>514</v>
      </c>
      <c r="K96" s="215" t="s">
        <v>531</v>
      </c>
      <c r="L96" s="216"/>
      <c r="M96" s="102" t="s">
        <v>532</v>
      </c>
      <c r="N96" s="103" t="s">
        <v>47</v>
      </c>
      <c r="O96" s="103" t="s">
        <v>533</v>
      </c>
      <c r="P96" s="103" t="s">
        <v>534</v>
      </c>
      <c r="Q96" s="103" t="s">
        <v>535</v>
      </c>
      <c r="R96" s="103" t="s">
        <v>536</v>
      </c>
      <c r="S96" s="103" t="s">
        <v>537</v>
      </c>
      <c r="T96" s="104" t="s">
        <v>538</v>
      </c>
    </row>
    <row r="97" s="1" customFormat="1" ht="29.28" customHeight="1">
      <c r="B97" s="46"/>
      <c r="C97" s="108" t="s">
        <v>515</v>
      </c>
      <c r="D97" s="74"/>
      <c r="E97" s="74"/>
      <c r="F97" s="74"/>
      <c r="G97" s="74"/>
      <c r="H97" s="74"/>
      <c r="I97" s="204"/>
      <c r="J97" s="217">
        <f>BK97</f>
        <v>0</v>
      </c>
      <c r="K97" s="74"/>
      <c r="L97" s="72"/>
      <c r="M97" s="105"/>
      <c r="N97" s="106"/>
      <c r="O97" s="106"/>
      <c r="P97" s="218">
        <f>P98+P120</f>
        <v>0</v>
      </c>
      <c r="Q97" s="106"/>
      <c r="R97" s="218">
        <f>R98+R120</f>
        <v>2.1552196879099998</v>
      </c>
      <c r="S97" s="106"/>
      <c r="T97" s="219">
        <f>T98+T120</f>
        <v>0.258745</v>
      </c>
      <c r="AT97" s="24" t="s">
        <v>76</v>
      </c>
      <c r="AU97" s="24" t="s">
        <v>516</v>
      </c>
      <c r="BK97" s="220">
        <f>BK98+BK120</f>
        <v>0</v>
      </c>
    </row>
    <row r="98" s="11" customFormat="1" ht="37.44" customHeight="1">
      <c r="B98" s="221"/>
      <c r="C98" s="222"/>
      <c r="D98" s="223" t="s">
        <v>76</v>
      </c>
      <c r="E98" s="224" t="s">
        <v>539</v>
      </c>
      <c r="F98" s="224" t="s">
        <v>540</v>
      </c>
      <c r="G98" s="222"/>
      <c r="H98" s="222"/>
      <c r="I98" s="225"/>
      <c r="J98" s="226">
        <f>BK98</f>
        <v>0</v>
      </c>
      <c r="K98" s="222"/>
      <c r="L98" s="227"/>
      <c r="M98" s="228"/>
      <c r="N98" s="229"/>
      <c r="O98" s="229"/>
      <c r="P98" s="230">
        <f>P99+P110+P117</f>
        <v>0</v>
      </c>
      <c r="Q98" s="229"/>
      <c r="R98" s="230">
        <f>R99+R110+R117</f>
        <v>1.6531235892</v>
      </c>
      <c r="S98" s="229"/>
      <c r="T98" s="231">
        <f>T99+T110+T117</f>
        <v>0.024825</v>
      </c>
      <c r="AR98" s="232" t="s">
        <v>24</v>
      </c>
      <c r="AT98" s="233" t="s">
        <v>76</v>
      </c>
      <c r="AU98" s="233" t="s">
        <v>77</v>
      </c>
      <c r="AY98" s="232" t="s">
        <v>541</v>
      </c>
      <c r="BK98" s="234">
        <f>BK99+BK110+BK117</f>
        <v>0</v>
      </c>
    </row>
    <row r="99" s="11" customFormat="1" ht="19.92" customHeight="1">
      <c r="B99" s="221"/>
      <c r="C99" s="222"/>
      <c r="D99" s="223" t="s">
        <v>76</v>
      </c>
      <c r="E99" s="235" t="s">
        <v>552</v>
      </c>
      <c r="F99" s="235" t="s">
        <v>553</v>
      </c>
      <c r="G99" s="222"/>
      <c r="H99" s="222"/>
      <c r="I99" s="225"/>
      <c r="J99" s="236">
        <f>BK99</f>
        <v>0</v>
      </c>
      <c r="K99" s="222"/>
      <c r="L99" s="227"/>
      <c r="M99" s="228"/>
      <c r="N99" s="229"/>
      <c r="O99" s="229"/>
      <c r="P99" s="230">
        <f>SUM(P100:P109)</f>
        <v>0</v>
      </c>
      <c r="Q99" s="229"/>
      <c r="R99" s="230">
        <f>SUM(R100:R109)</f>
        <v>1.6329564491999999</v>
      </c>
      <c r="S99" s="229"/>
      <c r="T99" s="231">
        <f>SUM(T100:T109)</f>
        <v>0</v>
      </c>
      <c r="AR99" s="232" t="s">
        <v>24</v>
      </c>
      <c r="AT99" s="233" t="s">
        <v>76</v>
      </c>
      <c r="AU99" s="233" t="s">
        <v>24</v>
      </c>
      <c r="AY99" s="232" t="s">
        <v>541</v>
      </c>
      <c r="BK99" s="234">
        <f>SUM(BK100:BK109)</f>
        <v>0</v>
      </c>
    </row>
    <row r="100" s="1" customFormat="1" ht="25.5" customHeight="1">
      <c r="B100" s="46"/>
      <c r="C100" s="237" t="s">
        <v>24</v>
      </c>
      <c r="D100" s="237" t="s">
        <v>544</v>
      </c>
      <c r="E100" s="238" t="s">
        <v>682</v>
      </c>
      <c r="F100" s="239" t="s">
        <v>683</v>
      </c>
      <c r="G100" s="240" t="s">
        <v>547</v>
      </c>
      <c r="H100" s="241">
        <v>66.629999999999995</v>
      </c>
      <c r="I100" s="242"/>
      <c r="J100" s="243">
        <f>ROUND(I100*H100,2)</f>
        <v>0</v>
      </c>
      <c r="K100" s="239" t="s">
        <v>684</v>
      </c>
      <c r="L100" s="72"/>
      <c r="M100" s="244" t="s">
        <v>22</v>
      </c>
      <c r="N100" s="245" t="s">
        <v>48</v>
      </c>
      <c r="O100" s="47"/>
      <c r="P100" s="246">
        <f>O100*H100</f>
        <v>0</v>
      </c>
      <c r="Q100" s="246">
        <v>0.0041799999999999997</v>
      </c>
      <c r="R100" s="246">
        <f>Q100*H100</f>
        <v>0.27851339999999997</v>
      </c>
      <c r="S100" s="246">
        <v>0</v>
      </c>
      <c r="T100" s="247">
        <f>S100*H100</f>
        <v>0</v>
      </c>
      <c r="AR100" s="24" t="s">
        <v>542</v>
      </c>
      <c r="AT100" s="24" t="s">
        <v>544</v>
      </c>
      <c r="AU100" s="24" t="s">
        <v>85</v>
      </c>
      <c r="AY100" s="24" t="s">
        <v>541</v>
      </c>
      <c r="BE100" s="248">
        <f>IF(N100="základní",J100,0)</f>
        <v>0</v>
      </c>
      <c r="BF100" s="248">
        <f>IF(N100="snížená",J100,0)</f>
        <v>0</v>
      </c>
      <c r="BG100" s="248">
        <f>IF(N100="zákl. přenesená",J100,0)</f>
        <v>0</v>
      </c>
      <c r="BH100" s="248">
        <f>IF(N100="sníž. přenesená",J100,0)</f>
        <v>0</v>
      </c>
      <c r="BI100" s="248">
        <f>IF(N100="nulová",J100,0)</f>
        <v>0</v>
      </c>
      <c r="BJ100" s="24" t="s">
        <v>24</v>
      </c>
      <c r="BK100" s="248">
        <f>ROUND(I100*H100,2)</f>
        <v>0</v>
      </c>
      <c r="BL100" s="24" t="s">
        <v>542</v>
      </c>
      <c r="BM100" s="24" t="s">
        <v>818</v>
      </c>
    </row>
    <row r="101" s="12" customFormat="1">
      <c r="B101" s="249"/>
      <c r="C101" s="250"/>
      <c r="D101" s="251" t="s">
        <v>549</v>
      </c>
      <c r="E101" s="252" t="s">
        <v>22</v>
      </c>
      <c r="F101" s="253" t="s">
        <v>819</v>
      </c>
      <c r="G101" s="250"/>
      <c r="H101" s="254">
        <v>66.629999999999995</v>
      </c>
      <c r="I101" s="255"/>
      <c r="J101" s="250"/>
      <c r="K101" s="250"/>
      <c r="L101" s="256"/>
      <c r="M101" s="257"/>
      <c r="N101" s="258"/>
      <c r="O101" s="258"/>
      <c r="P101" s="258"/>
      <c r="Q101" s="258"/>
      <c r="R101" s="258"/>
      <c r="S101" s="258"/>
      <c r="T101" s="259"/>
      <c r="AT101" s="260" t="s">
        <v>549</v>
      </c>
      <c r="AU101" s="260" t="s">
        <v>85</v>
      </c>
      <c r="AV101" s="12" t="s">
        <v>85</v>
      </c>
      <c r="AW101" s="12" t="s">
        <v>41</v>
      </c>
      <c r="AX101" s="12" t="s">
        <v>24</v>
      </c>
      <c r="AY101" s="260" t="s">
        <v>541</v>
      </c>
    </row>
    <row r="102" s="1" customFormat="1" ht="25.5" customHeight="1">
      <c r="B102" s="46"/>
      <c r="C102" s="237" t="s">
        <v>85</v>
      </c>
      <c r="D102" s="237" t="s">
        <v>544</v>
      </c>
      <c r="E102" s="238" t="s">
        <v>687</v>
      </c>
      <c r="F102" s="239" t="s">
        <v>688</v>
      </c>
      <c r="G102" s="240" t="s">
        <v>547</v>
      </c>
      <c r="H102" s="241">
        <v>242.578</v>
      </c>
      <c r="I102" s="242"/>
      <c r="J102" s="243">
        <f>ROUND(I102*H102,2)</f>
        <v>0</v>
      </c>
      <c r="K102" s="239" t="s">
        <v>684</v>
      </c>
      <c r="L102" s="72"/>
      <c r="M102" s="244" t="s">
        <v>22</v>
      </c>
      <c r="N102" s="245" t="s">
        <v>48</v>
      </c>
      <c r="O102" s="47"/>
      <c r="P102" s="246">
        <f>O102*H102</f>
        <v>0</v>
      </c>
      <c r="Q102" s="246">
        <v>0.0041799999999999997</v>
      </c>
      <c r="R102" s="246">
        <f>Q102*H102</f>
        <v>1.01397604</v>
      </c>
      <c r="S102" s="246">
        <v>0</v>
      </c>
      <c r="T102" s="247">
        <f>S102*H102</f>
        <v>0</v>
      </c>
      <c r="AR102" s="24" t="s">
        <v>542</v>
      </c>
      <c r="AT102" s="24" t="s">
        <v>544</v>
      </c>
      <c r="AU102" s="24" t="s">
        <v>85</v>
      </c>
      <c r="AY102" s="24" t="s">
        <v>541</v>
      </c>
      <c r="BE102" s="248">
        <f>IF(N102="základní",J102,0)</f>
        <v>0</v>
      </c>
      <c r="BF102" s="248">
        <f>IF(N102="snížená",J102,0)</f>
        <v>0</v>
      </c>
      <c r="BG102" s="248">
        <f>IF(N102="zákl. přenesená",J102,0)</f>
        <v>0</v>
      </c>
      <c r="BH102" s="248">
        <f>IF(N102="sníž. přenesená",J102,0)</f>
        <v>0</v>
      </c>
      <c r="BI102" s="248">
        <f>IF(N102="nulová",J102,0)</f>
        <v>0</v>
      </c>
      <c r="BJ102" s="24" t="s">
        <v>24</v>
      </c>
      <c r="BK102" s="248">
        <f>ROUND(I102*H102,2)</f>
        <v>0</v>
      </c>
      <c r="BL102" s="24" t="s">
        <v>542</v>
      </c>
      <c r="BM102" s="24" t="s">
        <v>820</v>
      </c>
    </row>
    <row r="103" s="12" customFormat="1">
      <c r="B103" s="249"/>
      <c r="C103" s="250"/>
      <c r="D103" s="251" t="s">
        <v>549</v>
      </c>
      <c r="E103" s="252" t="s">
        <v>22</v>
      </c>
      <c r="F103" s="253" t="s">
        <v>821</v>
      </c>
      <c r="G103" s="250"/>
      <c r="H103" s="254">
        <v>242.578</v>
      </c>
      <c r="I103" s="255"/>
      <c r="J103" s="250"/>
      <c r="K103" s="250"/>
      <c r="L103" s="256"/>
      <c r="M103" s="257"/>
      <c r="N103" s="258"/>
      <c r="O103" s="258"/>
      <c r="P103" s="258"/>
      <c r="Q103" s="258"/>
      <c r="R103" s="258"/>
      <c r="S103" s="258"/>
      <c r="T103" s="259"/>
      <c r="AT103" s="260" t="s">
        <v>549</v>
      </c>
      <c r="AU103" s="260" t="s">
        <v>85</v>
      </c>
      <c r="AV103" s="12" t="s">
        <v>85</v>
      </c>
      <c r="AW103" s="12" t="s">
        <v>41</v>
      </c>
      <c r="AX103" s="12" t="s">
        <v>77</v>
      </c>
      <c r="AY103" s="260" t="s">
        <v>541</v>
      </c>
    </row>
    <row r="104" s="14" customFormat="1">
      <c r="B104" s="292"/>
      <c r="C104" s="293"/>
      <c r="D104" s="251" t="s">
        <v>549</v>
      </c>
      <c r="E104" s="294" t="s">
        <v>22</v>
      </c>
      <c r="F104" s="295" t="s">
        <v>710</v>
      </c>
      <c r="G104" s="293"/>
      <c r="H104" s="296">
        <v>242.578</v>
      </c>
      <c r="I104" s="297"/>
      <c r="J104" s="293"/>
      <c r="K104" s="293"/>
      <c r="L104" s="298"/>
      <c r="M104" s="299"/>
      <c r="N104" s="300"/>
      <c r="O104" s="300"/>
      <c r="P104" s="300"/>
      <c r="Q104" s="300"/>
      <c r="R104" s="300"/>
      <c r="S104" s="300"/>
      <c r="T104" s="301"/>
      <c r="AT104" s="302" t="s">
        <v>549</v>
      </c>
      <c r="AU104" s="302" t="s">
        <v>85</v>
      </c>
      <c r="AV104" s="14" t="s">
        <v>542</v>
      </c>
      <c r="AW104" s="14" t="s">
        <v>41</v>
      </c>
      <c r="AX104" s="14" t="s">
        <v>24</v>
      </c>
      <c r="AY104" s="302" t="s">
        <v>541</v>
      </c>
    </row>
    <row r="105" s="1" customFormat="1" ht="25.5" customHeight="1">
      <c r="B105" s="46"/>
      <c r="C105" s="237" t="s">
        <v>93</v>
      </c>
      <c r="D105" s="237" t="s">
        <v>544</v>
      </c>
      <c r="E105" s="238" t="s">
        <v>691</v>
      </c>
      <c r="F105" s="239" t="s">
        <v>692</v>
      </c>
      <c r="G105" s="240" t="s">
        <v>547</v>
      </c>
      <c r="H105" s="241">
        <v>309.20800000000003</v>
      </c>
      <c r="I105" s="242"/>
      <c r="J105" s="243">
        <f>ROUND(I105*H105,2)</f>
        <v>0</v>
      </c>
      <c r="K105" s="239" t="s">
        <v>684</v>
      </c>
      <c r="L105" s="72"/>
      <c r="M105" s="244" t="s">
        <v>22</v>
      </c>
      <c r="N105" s="245" t="s">
        <v>48</v>
      </c>
      <c r="O105" s="47"/>
      <c r="P105" s="246">
        <f>O105*H105</f>
        <v>0</v>
      </c>
      <c r="Q105" s="246">
        <v>0.0010198399999999999</v>
      </c>
      <c r="R105" s="246">
        <f>Q105*H105</f>
        <v>0.31534268671999999</v>
      </c>
      <c r="S105" s="246">
        <v>0</v>
      </c>
      <c r="T105" s="247">
        <f>S105*H105</f>
        <v>0</v>
      </c>
      <c r="AR105" s="24" t="s">
        <v>542</v>
      </c>
      <c r="AT105" s="24" t="s">
        <v>544</v>
      </c>
      <c r="AU105" s="24" t="s">
        <v>85</v>
      </c>
      <c r="AY105" s="24" t="s">
        <v>541</v>
      </c>
      <c r="BE105" s="248">
        <f>IF(N105="základní",J105,0)</f>
        <v>0</v>
      </c>
      <c r="BF105" s="248">
        <f>IF(N105="snížená",J105,0)</f>
        <v>0</v>
      </c>
      <c r="BG105" s="248">
        <f>IF(N105="zákl. přenesená",J105,0)</f>
        <v>0</v>
      </c>
      <c r="BH105" s="248">
        <f>IF(N105="sníž. přenesená",J105,0)</f>
        <v>0</v>
      </c>
      <c r="BI105" s="248">
        <f>IF(N105="nulová",J105,0)</f>
        <v>0</v>
      </c>
      <c r="BJ105" s="24" t="s">
        <v>24</v>
      </c>
      <c r="BK105" s="248">
        <f>ROUND(I105*H105,2)</f>
        <v>0</v>
      </c>
      <c r="BL105" s="24" t="s">
        <v>542</v>
      </c>
      <c r="BM105" s="24" t="s">
        <v>822</v>
      </c>
    </row>
    <row r="106" s="1" customFormat="1" ht="25.5" customHeight="1">
      <c r="B106" s="46"/>
      <c r="C106" s="237" t="s">
        <v>542</v>
      </c>
      <c r="D106" s="237" t="s">
        <v>544</v>
      </c>
      <c r="E106" s="238" t="s">
        <v>554</v>
      </c>
      <c r="F106" s="239" t="s">
        <v>555</v>
      </c>
      <c r="G106" s="240" t="s">
        <v>547</v>
      </c>
      <c r="H106" s="241">
        <v>7.9450000000000003</v>
      </c>
      <c r="I106" s="242"/>
      <c r="J106" s="243">
        <f>ROUND(I106*H106,2)</f>
        <v>0</v>
      </c>
      <c r="K106" s="239" t="s">
        <v>684</v>
      </c>
      <c r="L106" s="72"/>
      <c r="M106" s="244" t="s">
        <v>22</v>
      </c>
      <c r="N106" s="245" t="s">
        <v>48</v>
      </c>
      <c r="O106" s="47"/>
      <c r="P106" s="246">
        <f>O106*H106</f>
        <v>0</v>
      </c>
      <c r="Q106" s="246">
        <v>0.001110364</v>
      </c>
      <c r="R106" s="246">
        <f>Q106*H106</f>
        <v>0.00882184198</v>
      </c>
      <c r="S106" s="246">
        <v>0</v>
      </c>
      <c r="T106" s="247">
        <f>S106*H106</f>
        <v>0</v>
      </c>
      <c r="AR106" s="24" t="s">
        <v>542</v>
      </c>
      <c r="AT106" s="24" t="s">
        <v>544</v>
      </c>
      <c r="AU106" s="24" t="s">
        <v>85</v>
      </c>
      <c r="AY106" s="24" t="s">
        <v>541</v>
      </c>
      <c r="BE106" s="248">
        <f>IF(N106="základní",J106,0)</f>
        <v>0</v>
      </c>
      <c r="BF106" s="248">
        <f>IF(N106="snížená",J106,0)</f>
        <v>0</v>
      </c>
      <c r="BG106" s="248">
        <f>IF(N106="zákl. přenesená",J106,0)</f>
        <v>0</v>
      </c>
      <c r="BH106" s="248">
        <f>IF(N106="sníž. přenesená",J106,0)</f>
        <v>0</v>
      </c>
      <c r="BI106" s="248">
        <f>IF(N106="nulová",J106,0)</f>
        <v>0</v>
      </c>
      <c r="BJ106" s="24" t="s">
        <v>24</v>
      </c>
      <c r="BK106" s="248">
        <f>ROUND(I106*H106,2)</f>
        <v>0</v>
      </c>
      <c r="BL106" s="24" t="s">
        <v>542</v>
      </c>
      <c r="BM106" s="24" t="s">
        <v>823</v>
      </c>
    </row>
    <row r="107" s="13" customFormat="1">
      <c r="B107" s="282"/>
      <c r="C107" s="283"/>
      <c r="D107" s="251" t="s">
        <v>549</v>
      </c>
      <c r="E107" s="284" t="s">
        <v>22</v>
      </c>
      <c r="F107" s="285" t="s">
        <v>695</v>
      </c>
      <c r="G107" s="283"/>
      <c r="H107" s="284" t="s">
        <v>22</v>
      </c>
      <c r="I107" s="286"/>
      <c r="J107" s="283"/>
      <c r="K107" s="283"/>
      <c r="L107" s="287"/>
      <c r="M107" s="288"/>
      <c r="N107" s="289"/>
      <c r="O107" s="289"/>
      <c r="P107" s="289"/>
      <c r="Q107" s="289"/>
      <c r="R107" s="289"/>
      <c r="S107" s="289"/>
      <c r="T107" s="290"/>
      <c r="AT107" s="291" t="s">
        <v>549</v>
      </c>
      <c r="AU107" s="291" t="s">
        <v>85</v>
      </c>
      <c r="AV107" s="13" t="s">
        <v>24</v>
      </c>
      <c r="AW107" s="13" t="s">
        <v>41</v>
      </c>
      <c r="AX107" s="13" t="s">
        <v>77</v>
      </c>
      <c r="AY107" s="291" t="s">
        <v>541</v>
      </c>
    </row>
    <row r="108" s="12" customFormat="1">
      <c r="B108" s="249"/>
      <c r="C108" s="250"/>
      <c r="D108" s="251" t="s">
        <v>549</v>
      </c>
      <c r="E108" s="252" t="s">
        <v>22</v>
      </c>
      <c r="F108" s="253" t="s">
        <v>824</v>
      </c>
      <c r="G108" s="250"/>
      <c r="H108" s="254">
        <v>7.9450000000000003</v>
      </c>
      <c r="I108" s="255"/>
      <c r="J108" s="250"/>
      <c r="K108" s="250"/>
      <c r="L108" s="256"/>
      <c r="M108" s="257"/>
      <c r="N108" s="258"/>
      <c r="O108" s="258"/>
      <c r="P108" s="258"/>
      <c r="Q108" s="258"/>
      <c r="R108" s="258"/>
      <c r="S108" s="258"/>
      <c r="T108" s="259"/>
      <c r="AT108" s="260" t="s">
        <v>549</v>
      </c>
      <c r="AU108" s="260" t="s">
        <v>85</v>
      </c>
      <c r="AV108" s="12" t="s">
        <v>85</v>
      </c>
      <c r="AW108" s="12" t="s">
        <v>41</v>
      </c>
      <c r="AX108" s="12" t="s">
        <v>24</v>
      </c>
      <c r="AY108" s="260" t="s">
        <v>541</v>
      </c>
    </row>
    <row r="109" s="1" customFormat="1" ht="51" customHeight="1">
      <c r="B109" s="46"/>
      <c r="C109" s="237" t="s">
        <v>562</v>
      </c>
      <c r="D109" s="237" t="s">
        <v>544</v>
      </c>
      <c r="E109" s="238" t="s">
        <v>697</v>
      </c>
      <c r="F109" s="239" t="s">
        <v>698</v>
      </c>
      <c r="G109" s="240" t="s">
        <v>651</v>
      </c>
      <c r="H109" s="241">
        <v>23</v>
      </c>
      <c r="I109" s="242"/>
      <c r="J109" s="243">
        <f>ROUND(I109*H109,2)</f>
        <v>0</v>
      </c>
      <c r="K109" s="239" t="s">
        <v>684</v>
      </c>
      <c r="L109" s="72"/>
      <c r="M109" s="244" t="s">
        <v>22</v>
      </c>
      <c r="N109" s="245" t="s">
        <v>48</v>
      </c>
      <c r="O109" s="47"/>
      <c r="P109" s="246">
        <f>O109*H109</f>
        <v>0</v>
      </c>
      <c r="Q109" s="246">
        <v>0.00070880349999999999</v>
      </c>
      <c r="R109" s="246">
        <f>Q109*H109</f>
        <v>0.016302480500000001</v>
      </c>
      <c r="S109" s="246">
        <v>0</v>
      </c>
      <c r="T109" s="247">
        <f>S109*H109</f>
        <v>0</v>
      </c>
      <c r="AR109" s="24" t="s">
        <v>542</v>
      </c>
      <c r="AT109" s="24" t="s">
        <v>544</v>
      </c>
      <c r="AU109" s="24" t="s">
        <v>85</v>
      </c>
      <c r="AY109" s="24" t="s">
        <v>541</v>
      </c>
      <c r="BE109" s="248">
        <f>IF(N109="základní",J109,0)</f>
        <v>0</v>
      </c>
      <c r="BF109" s="248">
        <f>IF(N109="snížená",J109,0)</f>
        <v>0</v>
      </c>
      <c r="BG109" s="248">
        <f>IF(N109="zákl. přenesená",J109,0)</f>
        <v>0</v>
      </c>
      <c r="BH109" s="248">
        <f>IF(N109="sníž. přenesená",J109,0)</f>
        <v>0</v>
      </c>
      <c r="BI109" s="248">
        <f>IF(N109="nulová",J109,0)</f>
        <v>0</v>
      </c>
      <c r="BJ109" s="24" t="s">
        <v>24</v>
      </c>
      <c r="BK109" s="248">
        <f>ROUND(I109*H109,2)</f>
        <v>0</v>
      </c>
      <c r="BL109" s="24" t="s">
        <v>542</v>
      </c>
      <c r="BM109" s="24" t="s">
        <v>825</v>
      </c>
    </row>
    <row r="110" s="11" customFormat="1" ht="29.88" customHeight="1">
      <c r="B110" s="221"/>
      <c r="C110" s="222"/>
      <c r="D110" s="223" t="s">
        <v>76</v>
      </c>
      <c r="E110" s="235" t="s">
        <v>557</v>
      </c>
      <c r="F110" s="235" t="s">
        <v>558</v>
      </c>
      <c r="G110" s="222"/>
      <c r="H110" s="222"/>
      <c r="I110" s="225"/>
      <c r="J110" s="236">
        <f>BK110</f>
        <v>0</v>
      </c>
      <c r="K110" s="222"/>
      <c r="L110" s="227"/>
      <c r="M110" s="228"/>
      <c r="N110" s="229"/>
      <c r="O110" s="229"/>
      <c r="P110" s="230">
        <f>SUM(P111:P116)</f>
        <v>0</v>
      </c>
      <c r="Q110" s="229"/>
      <c r="R110" s="230">
        <f>SUM(R111:R116)</f>
        <v>0.020167140000000004</v>
      </c>
      <c r="S110" s="229"/>
      <c r="T110" s="231">
        <f>SUM(T111:T116)</f>
        <v>0.024825</v>
      </c>
      <c r="AR110" s="232" t="s">
        <v>24</v>
      </c>
      <c r="AT110" s="233" t="s">
        <v>76</v>
      </c>
      <c r="AU110" s="233" t="s">
        <v>24</v>
      </c>
      <c r="AY110" s="232" t="s">
        <v>541</v>
      </c>
      <c r="BK110" s="234">
        <f>SUM(BK111:BK116)</f>
        <v>0</v>
      </c>
    </row>
    <row r="111" s="1" customFormat="1" ht="25.5" customHeight="1">
      <c r="B111" s="46"/>
      <c r="C111" s="237" t="s">
        <v>552</v>
      </c>
      <c r="D111" s="237" t="s">
        <v>544</v>
      </c>
      <c r="E111" s="238" t="s">
        <v>700</v>
      </c>
      <c r="F111" s="239" t="s">
        <v>701</v>
      </c>
      <c r="G111" s="240" t="s">
        <v>547</v>
      </c>
      <c r="H111" s="241">
        <v>96.034000000000006</v>
      </c>
      <c r="I111" s="242"/>
      <c r="J111" s="243">
        <f>ROUND(I111*H111,2)</f>
        <v>0</v>
      </c>
      <c r="K111" s="239" t="s">
        <v>684</v>
      </c>
      <c r="L111" s="72"/>
      <c r="M111" s="244" t="s">
        <v>22</v>
      </c>
      <c r="N111" s="245" t="s">
        <v>48</v>
      </c>
      <c r="O111" s="47"/>
      <c r="P111" s="246">
        <f>O111*H111</f>
        <v>0</v>
      </c>
      <c r="Q111" s="246">
        <v>0.00021000000000000001</v>
      </c>
      <c r="R111" s="246">
        <f>Q111*H111</f>
        <v>0.020167140000000004</v>
      </c>
      <c r="S111" s="246">
        <v>0</v>
      </c>
      <c r="T111" s="247">
        <f>S111*H111</f>
        <v>0</v>
      </c>
      <c r="AR111" s="24" t="s">
        <v>542</v>
      </c>
      <c r="AT111" s="24" t="s">
        <v>544</v>
      </c>
      <c r="AU111" s="24" t="s">
        <v>85</v>
      </c>
      <c r="AY111" s="24" t="s">
        <v>541</v>
      </c>
      <c r="BE111" s="248">
        <f>IF(N111="základní",J111,0)</f>
        <v>0</v>
      </c>
      <c r="BF111" s="248">
        <f>IF(N111="snížená",J111,0)</f>
        <v>0</v>
      </c>
      <c r="BG111" s="248">
        <f>IF(N111="zákl. přenesená",J111,0)</f>
        <v>0</v>
      </c>
      <c r="BH111" s="248">
        <f>IF(N111="sníž. přenesená",J111,0)</f>
        <v>0</v>
      </c>
      <c r="BI111" s="248">
        <f>IF(N111="nulová",J111,0)</f>
        <v>0</v>
      </c>
      <c r="BJ111" s="24" t="s">
        <v>24</v>
      </c>
      <c r="BK111" s="248">
        <f>ROUND(I111*H111,2)</f>
        <v>0</v>
      </c>
      <c r="BL111" s="24" t="s">
        <v>542</v>
      </c>
      <c r="BM111" s="24" t="s">
        <v>826</v>
      </c>
    </row>
    <row r="112" s="1" customFormat="1">
      <c r="B112" s="46"/>
      <c r="C112" s="74"/>
      <c r="D112" s="251" t="s">
        <v>703</v>
      </c>
      <c r="E112" s="74"/>
      <c r="F112" s="274" t="s">
        <v>704</v>
      </c>
      <c r="G112" s="74"/>
      <c r="H112" s="74"/>
      <c r="I112" s="204"/>
      <c r="J112" s="74"/>
      <c r="K112" s="74"/>
      <c r="L112" s="72"/>
      <c r="M112" s="275"/>
      <c r="N112" s="47"/>
      <c r="O112" s="47"/>
      <c r="P112" s="47"/>
      <c r="Q112" s="47"/>
      <c r="R112" s="47"/>
      <c r="S112" s="47"/>
      <c r="T112" s="95"/>
      <c r="AT112" s="24" t="s">
        <v>703</v>
      </c>
      <c r="AU112" s="24" t="s">
        <v>85</v>
      </c>
    </row>
    <row r="113" s="1" customFormat="1" ht="16.5" customHeight="1">
      <c r="B113" s="46"/>
      <c r="C113" s="237" t="s">
        <v>571</v>
      </c>
      <c r="D113" s="237" t="s">
        <v>544</v>
      </c>
      <c r="E113" s="238" t="s">
        <v>705</v>
      </c>
      <c r="F113" s="239" t="s">
        <v>706</v>
      </c>
      <c r="G113" s="240" t="s">
        <v>651</v>
      </c>
      <c r="H113" s="241">
        <v>49.649999999999999</v>
      </c>
      <c r="I113" s="242"/>
      <c r="J113" s="243">
        <f>ROUND(I113*H113,2)</f>
        <v>0</v>
      </c>
      <c r="K113" s="239" t="s">
        <v>684</v>
      </c>
      <c r="L113" s="72"/>
      <c r="M113" s="244" t="s">
        <v>22</v>
      </c>
      <c r="N113" s="245" t="s">
        <v>48</v>
      </c>
      <c r="O113" s="47"/>
      <c r="P113" s="246">
        <f>O113*H113</f>
        <v>0</v>
      </c>
      <c r="Q113" s="246">
        <v>0</v>
      </c>
      <c r="R113" s="246">
        <f>Q113*H113</f>
        <v>0</v>
      </c>
      <c r="S113" s="246">
        <v>0.00050000000000000001</v>
      </c>
      <c r="T113" s="247">
        <f>S113*H113</f>
        <v>0.024825</v>
      </c>
      <c r="AR113" s="24" t="s">
        <v>542</v>
      </c>
      <c r="AT113" s="24" t="s">
        <v>544</v>
      </c>
      <c r="AU113" s="24" t="s">
        <v>85</v>
      </c>
      <c r="AY113" s="24" t="s">
        <v>541</v>
      </c>
      <c r="BE113" s="248">
        <f>IF(N113="základní",J113,0)</f>
        <v>0</v>
      </c>
      <c r="BF113" s="248">
        <f>IF(N113="snížená",J113,0)</f>
        <v>0</v>
      </c>
      <c r="BG113" s="248">
        <f>IF(N113="zákl. přenesená",J113,0)</f>
        <v>0</v>
      </c>
      <c r="BH113" s="248">
        <f>IF(N113="sníž. přenesená",J113,0)</f>
        <v>0</v>
      </c>
      <c r="BI113" s="248">
        <f>IF(N113="nulová",J113,0)</f>
        <v>0</v>
      </c>
      <c r="BJ113" s="24" t="s">
        <v>24</v>
      </c>
      <c r="BK113" s="248">
        <f>ROUND(I113*H113,2)</f>
        <v>0</v>
      </c>
      <c r="BL113" s="24" t="s">
        <v>542</v>
      </c>
      <c r="BM113" s="24" t="s">
        <v>827</v>
      </c>
    </row>
    <row r="114" s="1" customFormat="1">
      <c r="B114" s="46"/>
      <c r="C114" s="74"/>
      <c r="D114" s="251" t="s">
        <v>703</v>
      </c>
      <c r="E114" s="74"/>
      <c r="F114" s="274" t="s">
        <v>708</v>
      </c>
      <c r="G114" s="74"/>
      <c r="H114" s="74"/>
      <c r="I114" s="204"/>
      <c r="J114" s="74"/>
      <c r="K114" s="74"/>
      <c r="L114" s="72"/>
      <c r="M114" s="275"/>
      <c r="N114" s="47"/>
      <c r="O114" s="47"/>
      <c r="P114" s="47"/>
      <c r="Q114" s="47"/>
      <c r="R114" s="47"/>
      <c r="S114" s="47"/>
      <c r="T114" s="95"/>
      <c r="AT114" s="24" t="s">
        <v>703</v>
      </c>
      <c r="AU114" s="24" t="s">
        <v>85</v>
      </c>
    </row>
    <row r="115" s="12" customFormat="1">
      <c r="B115" s="249"/>
      <c r="C115" s="250"/>
      <c r="D115" s="251" t="s">
        <v>549</v>
      </c>
      <c r="E115" s="252" t="s">
        <v>22</v>
      </c>
      <c r="F115" s="253" t="s">
        <v>828</v>
      </c>
      <c r="G115" s="250"/>
      <c r="H115" s="254">
        <v>49.649999999999999</v>
      </c>
      <c r="I115" s="255"/>
      <c r="J115" s="250"/>
      <c r="K115" s="250"/>
      <c r="L115" s="256"/>
      <c r="M115" s="257"/>
      <c r="N115" s="258"/>
      <c r="O115" s="258"/>
      <c r="P115" s="258"/>
      <c r="Q115" s="258"/>
      <c r="R115" s="258"/>
      <c r="S115" s="258"/>
      <c r="T115" s="259"/>
      <c r="AT115" s="260" t="s">
        <v>549</v>
      </c>
      <c r="AU115" s="260" t="s">
        <v>85</v>
      </c>
      <c r="AV115" s="12" t="s">
        <v>85</v>
      </c>
      <c r="AW115" s="12" t="s">
        <v>41</v>
      </c>
      <c r="AX115" s="12" t="s">
        <v>77</v>
      </c>
      <c r="AY115" s="260" t="s">
        <v>541</v>
      </c>
    </row>
    <row r="116" s="14" customFormat="1">
      <c r="B116" s="292"/>
      <c r="C116" s="293"/>
      <c r="D116" s="251" t="s">
        <v>549</v>
      </c>
      <c r="E116" s="294" t="s">
        <v>22</v>
      </c>
      <c r="F116" s="295" t="s">
        <v>710</v>
      </c>
      <c r="G116" s="293"/>
      <c r="H116" s="296">
        <v>49.649999999999999</v>
      </c>
      <c r="I116" s="297"/>
      <c r="J116" s="293"/>
      <c r="K116" s="293"/>
      <c r="L116" s="298"/>
      <c r="M116" s="299"/>
      <c r="N116" s="300"/>
      <c r="O116" s="300"/>
      <c r="P116" s="300"/>
      <c r="Q116" s="300"/>
      <c r="R116" s="300"/>
      <c r="S116" s="300"/>
      <c r="T116" s="301"/>
      <c r="AT116" s="302" t="s">
        <v>549</v>
      </c>
      <c r="AU116" s="302" t="s">
        <v>85</v>
      </c>
      <c r="AV116" s="14" t="s">
        <v>542</v>
      </c>
      <c r="AW116" s="14" t="s">
        <v>41</v>
      </c>
      <c r="AX116" s="14" t="s">
        <v>24</v>
      </c>
      <c r="AY116" s="302" t="s">
        <v>541</v>
      </c>
    </row>
    <row r="117" s="11" customFormat="1" ht="29.88" customHeight="1">
      <c r="B117" s="221"/>
      <c r="C117" s="222"/>
      <c r="D117" s="223" t="s">
        <v>76</v>
      </c>
      <c r="E117" s="235" t="s">
        <v>581</v>
      </c>
      <c r="F117" s="235" t="s">
        <v>582</v>
      </c>
      <c r="G117" s="222"/>
      <c r="H117" s="222"/>
      <c r="I117" s="225"/>
      <c r="J117" s="236">
        <f>BK117</f>
        <v>0</v>
      </c>
      <c r="K117" s="222"/>
      <c r="L117" s="227"/>
      <c r="M117" s="228"/>
      <c r="N117" s="229"/>
      <c r="O117" s="229"/>
      <c r="P117" s="230">
        <f>SUM(P118:P119)</f>
        <v>0</v>
      </c>
      <c r="Q117" s="229"/>
      <c r="R117" s="230">
        <f>SUM(R118:R119)</f>
        <v>0</v>
      </c>
      <c r="S117" s="229"/>
      <c r="T117" s="231">
        <f>SUM(T118:T119)</f>
        <v>0</v>
      </c>
      <c r="AR117" s="232" t="s">
        <v>24</v>
      </c>
      <c r="AT117" s="233" t="s">
        <v>76</v>
      </c>
      <c r="AU117" s="233" t="s">
        <v>24</v>
      </c>
      <c r="AY117" s="232" t="s">
        <v>541</v>
      </c>
      <c r="BK117" s="234">
        <f>SUM(BK118:BK119)</f>
        <v>0</v>
      </c>
    </row>
    <row r="118" s="1" customFormat="1" ht="38.25" customHeight="1">
      <c r="B118" s="46"/>
      <c r="C118" s="237" t="s">
        <v>561</v>
      </c>
      <c r="D118" s="237" t="s">
        <v>544</v>
      </c>
      <c r="E118" s="238" t="s">
        <v>583</v>
      </c>
      <c r="F118" s="239" t="s">
        <v>711</v>
      </c>
      <c r="G118" s="240" t="s">
        <v>569</v>
      </c>
      <c r="H118" s="241">
        <v>1.653</v>
      </c>
      <c r="I118" s="242"/>
      <c r="J118" s="243">
        <f>ROUND(I118*H118,2)</f>
        <v>0</v>
      </c>
      <c r="K118" s="239" t="s">
        <v>684</v>
      </c>
      <c r="L118" s="72"/>
      <c r="M118" s="244" t="s">
        <v>22</v>
      </c>
      <c r="N118" s="245" t="s">
        <v>48</v>
      </c>
      <c r="O118" s="47"/>
      <c r="P118" s="246">
        <f>O118*H118</f>
        <v>0</v>
      </c>
      <c r="Q118" s="246">
        <v>0</v>
      </c>
      <c r="R118" s="246">
        <f>Q118*H118</f>
        <v>0</v>
      </c>
      <c r="S118" s="246">
        <v>0</v>
      </c>
      <c r="T118" s="247">
        <f>S118*H118</f>
        <v>0</v>
      </c>
      <c r="AR118" s="24" t="s">
        <v>542</v>
      </c>
      <c r="AT118" s="24" t="s">
        <v>544</v>
      </c>
      <c r="AU118" s="24" t="s">
        <v>85</v>
      </c>
      <c r="AY118" s="24" t="s">
        <v>541</v>
      </c>
      <c r="BE118" s="248">
        <f>IF(N118="základní",J118,0)</f>
        <v>0</v>
      </c>
      <c r="BF118" s="248">
        <f>IF(N118="snížená",J118,0)</f>
        <v>0</v>
      </c>
      <c r="BG118" s="248">
        <f>IF(N118="zákl. přenesená",J118,0)</f>
        <v>0</v>
      </c>
      <c r="BH118" s="248">
        <f>IF(N118="sníž. přenesená",J118,0)</f>
        <v>0</v>
      </c>
      <c r="BI118" s="248">
        <f>IF(N118="nulová",J118,0)</f>
        <v>0</v>
      </c>
      <c r="BJ118" s="24" t="s">
        <v>24</v>
      </c>
      <c r="BK118" s="248">
        <f>ROUND(I118*H118,2)</f>
        <v>0</v>
      </c>
      <c r="BL118" s="24" t="s">
        <v>542</v>
      </c>
      <c r="BM118" s="24" t="s">
        <v>829</v>
      </c>
    </row>
    <row r="119" s="1" customFormat="1">
      <c r="B119" s="46"/>
      <c r="C119" s="74"/>
      <c r="D119" s="251" t="s">
        <v>703</v>
      </c>
      <c r="E119" s="74"/>
      <c r="F119" s="274" t="s">
        <v>713</v>
      </c>
      <c r="G119" s="74"/>
      <c r="H119" s="74"/>
      <c r="I119" s="204"/>
      <c r="J119" s="74"/>
      <c r="K119" s="74"/>
      <c r="L119" s="72"/>
      <c r="M119" s="275"/>
      <c r="N119" s="47"/>
      <c r="O119" s="47"/>
      <c r="P119" s="47"/>
      <c r="Q119" s="47"/>
      <c r="R119" s="47"/>
      <c r="S119" s="47"/>
      <c r="T119" s="95"/>
      <c r="AT119" s="24" t="s">
        <v>703</v>
      </c>
      <c r="AU119" s="24" t="s">
        <v>85</v>
      </c>
    </row>
    <row r="120" s="11" customFormat="1" ht="37.44" customHeight="1">
      <c r="B120" s="221"/>
      <c r="C120" s="222"/>
      <c r="D120" s="223" t="s">
        <v>76</v>
      </c>
      <c r="E120" s="224" t="s">
        <v>586</v>
      </c>
      <c r="F120" s="224" t="s">
        <v>587</v>
      </c>
      <c r="G120" s="222"/>
      <c r="H120" s="222"/>
      <c r="I120" s="225"/>
      <c r="J120" s="226">
        <f>BK120</f>
        <v>0</v>
      </c>
      <c r="K120" s="222"/>
      <c r="L120" s="227"/>
      <c r="M120" s="228"/>
      <c r="N120" s="229"/>
      <c r="O120" s="229"/>
      <c r="P120" s="230">
        <f>P121+P123+P131+P140</f>
        <v>0</v>
      </c>
      <c r="Q120" s="229"/>
      <c r="R120" s="230">
        <f>R121+R123+R131+R140</f>
        <v>0.50209609871000005</v>
      </c>
      <c r="S120" s="229"/>
      <c r="T120" s="231">
        <f>T121+T123+T131+T140</f>
        <v>0.23391999999999999</v>
      </c>
      <c r="AR120" s="232" t="s">
        <v>85</v>
      </c>
      <c r="AT120" s="233" t="s">
        <v>76</v>
      </c>
      <c r="AU120" s="233" t="s">
        <v>77</v>
      </c>
      <c r="AY120" s="232" t="s">
        <v>541</v>
      </c>
      <c r="BK120" s="234">
        <f>BK121+BK123+BK131+BK140</f>
        <v>0</v>
      </c>
    </row>
    <row r="121" s="11" customFormat="1" ht="19.92" customHeight="1">
      <c r="B121" s="221"/>
      <c r="C121" s="222"/>
      <c r="D121" s="223" t="s">
        <v>76</v>
      </c>
      <c r="E121" s="235" t="s">
        <v>714</v>
      </c>
      <c r="F121" s="235" t="s">
        <v>715</v>
      </c>
      <c r="G121" s="222"/>
      <c r="H121" s="222"/>
      <c r="I121" s="225"/>
      <c r="J121" s="236">
        <f>BK121</f>
        <v>0</v>
      </c>
      <c r="K121" s="222"/>
      <c r="L121" s="227"/>
      <c r="M121" s="228"/>
      <c r="N121" s="229"/>
      <c r="O121" s="229"/>
      <c r="P121" s="230">
        <f>P122</f>
        <v>0</v>
      </c>
      <c r="Q121" s="229"/>
      <c r="R121" s="230">
        <f>R122</f>
        <v>0.00064000000000000005</v>
      </c>
      <c r="S121" s="229"/>
      <c r="T121" s="231">
        <f>T122</f>
        <v>0</v>
      </c>
      <c r="AR121" s="232" t="s">
        <v>85</v>
      </c>
      <c r="AT121" s="233" t="s">
        <v>76</v>
      </c>
      <c r="AU121" s="233" t="s">
        <v>24</v>
      </c>
      <c r="AY121" s="232" t="s">
        <v>541</v>
      </c>
      <c r="BK121" s="234">
        <f>BK122</f>
        <v>0</v>
      </c>
    </row>
    <row r="122" s="1" customFormat="1" ht="16.5" customHeight="1">
      <c r="B122" s="46"/>
      <c r="C122" s="237" t="s">
        <v>557</v>
      </c>
      <c r="D122" s="237" t="s">
        <v>544</v>
      </c>
      <c r="E122" s="238" t="s">
        <v>716</v>
      </c>
      <c r="F122" s="239" t="s">
        <v>717</v>
      </c>
      <c r="G122" s="240" t="s">
        <v>651</v>
      </c>
      <c r="H122" s="241">
        <v>8</v>
      </c>
      <c r="I122" s="242"/>
      <c r="J122" s="243">
        <f>ROUND(I122*H122,2)</f>
        <v>0</v>
      </c>
      <c r="K122" s="239" t="s">
        <v>22</v>
      </c>
      <c r="L122" s="72"/>
      <c r="M122" s="244" t="s">
        <v>22</v>
      </c>
      <c r="N122" s="245" t="s">
        <v>48</v>
      </c>
      <c r="O122" s="47"/>
      <c r="P122" s="246">
        <f>O122*H122</f>
        <v>0</v>
      </c>
      <c r="Q122" s="246">
        <v>8.0000000000000007E-05</v>
      </c>
      <c r="R122" s="246">
        <f>Q122*H122</f>
        <v>0.00064000000000000005</v>
      </c>
      <c r="S122" s="246">
        <v>0</v>
      </c>
      <c r="T122" s="247">
        <f>S122*H122</f>
        <v>0</v>
      </c>
      <c r="AR122" s="24" t="s">
        <v>577</v>
      </c>
      <c r="AT122" s="24" t="s">
        <v>544</v>
      </c>
      <c r="AU122" s="24" t="s">
        <v>85</v>
      </c>
      <c r="AY122" s="24" t="s">
        <v>541</v>
      </c>
      <c r="BE122" s="248">
        <f>IF(N122="základní",J122,0)</f>
        <v>0</v>
      </c>
      <c r="BF122" s="248">
        <f>IF(N122="snížená",J122,0)</f>
        <v>0</v>
      </c>
      <c r="BG122" s="248">
        <f>IF(N122="zákl. přenesená",J122,0)</f>
        <v>0</v>
      </c>
      <c r="BH122" s="248">
        <f>IF(N122="sníž. přenesená",J122,0)</f>
        <v>0</v>
      </c>
      <c r="BI122" s="248">
        <f>IF(N122="nulová",J122,0)</f>
        <v>0</v>
      </c>
      <c r="BJ122" s="24" t="s">
        <v>24</v>
      </c>
      <c r="BK122" s="248">
        <f>ROUND(I122*H122,2)</f>
        <v>0</v>
      </c>
      <c r="BL122" s="24" t="s">
        <v>577</v>
      </c>
      <c r="BM122" s="24" t="s">
        <v>830</v>
      </c>
    </row>
    <row r="123" s="11" customFormat="1" ht="29.88" customHeight="1">
      <c r="B123" s="221"/>
      <c r="C123" s="222"/>
      <c r="D123" s="223" t="s">
        <v>76</v>
      </c>
      <c r="E123" s="235" t="s">
        <v>719</v>
      </c>
      <c r="F123" s="235" t="s">
        <v>720</v>
      </c>
      <c r="G123" s="222"/>
      <c r="H123" s="222"/>
      <c r="I123" s="225"/>
      <c r="J123" s="236">
        <f>BK123</f>
        <v>0</v>
      </c>
      <c r="K123" s="222"/>
      <c r="L123" s="227"/>
      <c r="M123" s="228"/>
      <c r="N123" s="229"/>
      <c r="O123" s="229"/>
      <c r="P123" s="230">
        <f>SUM(P124:P130)</f>
        <v>0</v>
      </c>
      <c r="Q123" s="229"/>
      <c r="R123" s="230">
        <f>SUM(R124:R130)</f>
        <v>0.21909359999999997</v>
      </c>
      <c r="S123" s="229"/>
      <c r="T123" s="231">
        <f>SUM(T124:T130)</f>
        <v>0.23391999999999999</v>
      </c>
      <c r="AR123" s="232" t="s">
        <v>85</v>
      </c>
      <c r="AT123" s="233" t="s">
        <v>76</v>
      </c>
      <c r="AU123" s="233" t="s">
        <v>24</v>
      </c>
      <c r="AY123" s="232" t="s">
        <v>541</v>
      </c>
      <c r="BK123" s="234">
        <f>SUM(BK124:BK130)</f>
        <v>0</v>
      </c>
    </row>
    <row r="124" s="1" customFormat="1" ht="25.5" customHeight="1">
      <c r="B124" s="46"/>
      <c r="C124" s="237" t="s">
        <v>29</v>
      </c>
      <c r="D124" s="237" t="s">
        <v>544</v>
      </c>
      <c r="E124" s="238" t="s">
        <v>721</v>
      </c>
      <c r="F124" s="239" t="s">
        <v>722</v>
      </c>
      <c r="G124" s="240" t="s">
        <v>547</v>
      </c>
      <c r="H124" s="241">
        <v>8.5999999999999996</v>
      </c>
      <c r="I124" s="242"/>
      <c r="J124" s="243">
        <f>ROUND(I124*H124,2)</f>
        <v>0</v>
      </c>
      <c r="K124" s="239" t="s">
        <v>684</v>
      </c>
      <c r="L124" s="72"/>
      <c r="M124" s="244" t="s">
        <v>22</v>
      </c>
      <c r="N124" s="245" t="s">
        <v>48</v>
      </c>
      <c r="O124" s="47"/>
      <c r="P124" s="246">
        <f>O124*H124</f>
        <v>0</v>
      </c>
      <c r="Q124" s="246">
        <v>0.0030000000000000001</v>
      </c>
      <c r="R124" s="246">
        <f>Q124*H124</f>
        <v>0.0258</v>
      </c>
      <c r="S124" s="246">
        <v>0</v>
      </c>
      <c r="T124" s="247">
        <f>S124*H124</f>
        <v>0</v>
      </c>
      <c r="AR124" s="24" t="s">
        <v>577</v>
      </c>
      <c r="AT124" s="24" t="s">
        <v>544</v>
      </c>
      <c r="AU124" s="24" t="s">
        <v>85</v>
      </c>
      <c r="AY124" s="24" t="s">
        <v>541</v>
      </c>
      <c r="BE124" s="248">
        <f>IF(N124="základní",J124,0)</f>
        <v>0</v>
      </c>
      <c r="BF124" s="248">
        <f>IF(N124="snížená",J124,0)</f>
        <v>0</v>
      </c>
      <c r="BG124" s="248">
        <f>IF(N124="zákl. přenesená",J124,0)</f>
        <v>0</v>
      </c>
      <c r="BH124" s="248">
        <f>IF(N124="sníž. přenesená",J124,0)</f>
        <v>0</v>
      </c>
      <c r="BI124" s="248">
        <f>IF(N124="nulová",J124,0)</f>
        <v>0</v>
      </c>
      <c r="BJ124" s="24" t="s">
        <v>24</v>
      </c>
      <c r="BK124" s="248">
        <f>ROUND(I124*H124,2)</f>
        <v>0</v>
      </c>
      <c r="BL124" s="24" t="s">
        <v>577</v>
      </c>
      <c r="BM124" s="24" t="s">
        <v>831</v>
      </c>
    </row>
    <row r="125" s="1" customFormat="1" ht="25.5" customHeight="1">
      <c r="B125" s="46"/>
      <c r="C125" s="264" t="s">
        <v>590</v>
      </c>
      <c r="D125" s="264" t="s">
        <v>622</v>
      </c>
      <c r="E125" s="265" t="s">
        <v>724</v>
      </c>
      <c r="F125" s="266" t="s">
        <v>725</v>
      </c>
      <c r="G125" s="267" t="s">
        <v>547</v>
      </c>
      <c r="H125" s="268">
        <v>9.9329999999999998</v>
      </c>
      <c r="I125" s="269"/>
      <c r="J125" s="270">
        <f>ROUND(I125*H125,2)</f>
        <v>0</v>
      </c>
      <c r="K125" s="266" t="s">
        <v>684</v>
      </c>
      <c r="L125" s="271"/>
      <c r="M125" s="272" t="s">
        <v>22</v>
      </c>
      <c r="N125" s="273" t="s">
        <v>48</v>
      </c>
      <c r="O125" s="47"/>
      <c r="P125" s="246">
        <f>O125*H125</f>
        <v>0</v>
      </c>
      <c r="Q125" s="246">
        <v>0.019199999999999998</v>
      </c>
      <c r="R125" s="246">
        <f>Q125*H125</f>
        <v>0.19071359999999998</v>
      </c>
      <c r="S125" s="246">
        <v>0</v>
      </c>
      <c r="T125" s="247">
        <f>S125*H125</f>
        <v>0</v>
      </c>
      <c r="AR125" s="24" t="s">
        <v>726</v>
      </c>
      <c r="AT125" s="24" t="s">
        <v>622</v>
      </c>
      <c r="AU125" s="24" t="s">
        <v>85</v>
      </c>
      <c r="AY125" s="24" t="s">
        <v>541</v>
      </c>
      <c r="BE125" s="248">
        <f>IF(N125="základní",J125,0)</f>
        <v>0</v>
      </c>
      <c r="BF125" s="248">
        <f>IF(N125="snížená",J125,0)</f>
        <v>0</v>
      </c>
      <c r="BG125" s="248">
        <f>IF(N125="zákl. přenesená",J125,0)</f>
        <v>0</v>
      </c>
      <c r="BH125" s="248">
        <f>IF(N125="sníž. přenesená",J125,0)</f>
        <v>0</v>
      </c>
      <c r="BI125" s="248">
        <f>IF(N125="nulová",J125,0)</f>
        <v>0</v>
      </c>
      <c r="BJ125" s="24" t="s">
        <v>24</v>
      </c>
      <c r="BK125" s="248">
        <f>ROUND(I125*H125,2)</f>
        <v>0</v>
      </c>
      <c r="BL125" s="24" t="s">
        <v>577</v>
      </c>
      <c r="BM125" s="24" t="s">
        <v>832</v>
      </c>
    </row>
    <row r="126" s="12" customFormat="1">
      <c r="B126" s="249"/>
      <c r="C126" s="250"/>
      <c r="D126" s="251" t="s">
        <v>549</v>
      </c>
      <c r="E126" s="252" t="s">
        <v>22</v>
      </c>
      <c r="F126" s="253" t="s">
        <v>833</v>
      </c>
      <c r="G126" s="250"/>
      <c r="H126" s="254">
        <v>9.0299999999999994</v>
      </c>
      <c r="I126" s="255"/>
      <c r="J126" s="250"/>
      <c r="K126" s="250"/>
      <c r="L126" s="256"/>
      <c r="M126" s="257"/>
      <c r="N126" s="258"/>
      <c r="O126" s="258"/>
      <c r="P126" s="258"/>
      <c r="Q126" s="258"/>
      <c r="R126" s="258"/>
      <c r="S126" s="258"/>
      <c r="T126" s="259"/>
      <c r="AT126" s="260" t="s">
        <v>549</v>
      </c>
      <c r="AU126" s="260" t="s">
        <v>85</v>
      </c>
      <c r="AV126" s="12" t="s">
        <v>85</v>
      </c>
      <c r="AW126" s="12" t="s">
        <v>41</v>
      </c>
      <c r="AX126" s="12" t="s">
        <v>24</v>
      </c>
      <c r="AY126" s="260" t="s">
        <v>541</v>
      </c>
    </row>
    <row r="127" s="12" customFormat="1">
      <c r="B127" s="249"/>
      <c r="C127" s="250"/>
      <c r="D127" s="251" t="s">
        <v>549</v>
      </c>
      <c r="E127" s="250"/>
      <c r="F127" s="253" t="s">
        <v>834</v>
      </c>
      <c r="G127" s="250"/>
      <c r="H127" s="254">
        <v>9.9329999999999998</v>
      </c>
      <c r="I127" s="255"/>
      <c r="J127" s="250"/>
      <c r="K127" s="250"/>
      <c r="L127" s="256"/>
      <c r="M127" s="257"/>
      <c r="N127" s="258"/>
      <c r="O127" s="258"/>
      <c r="P127" s="258"/>
      <c r="Q127" s="258"/>
      <c r="R127" s="258"/>
      <c r="S127" s="258"/>
      <c r="T127" s="259"/>
      <c r="AT127" s="260" t="s">
        <v>549</v>
      </c>
      <c r="AU127" s="260" t="s">
        <v>85</v>
      </c>
      <c r="AV127" s="12" t="s">
        <v>85</v>
      </c>
      <c r="AW127" s="12" t="s">
        <v>6</v>
      </c>
      <c r="AX127" s="12" t="s">
        <v>24</v>
      </c>
      <c r="AY127" s="260" t="s">
        <v>541</v>
      </c>
    </row>
    <row r="128" s="1" customFormat="1" ht="16.5" customHeight="1">
      <c r="B128" s="46"/>
      <c r="C128" s="237" t="s">
        <v>570</v>
      </c>
      <c r="D128" s="237" t="s">
        <v>544</v>
      </c>
      <c r="E128" s="238" t="s">
        <v>730</v>
      </c>
      <c r="F128" s="239" t="s">
        <v>731</v>
      </c>
      <c r="G128" s="240" t="s">
        <v>547</v>
      </c>
      <c r="H128" s="241">
        <v>8.5999999999999996</v>
      </c>
      <c r="I128" s="242"/>
      <c r="J128" s="243">
        <f>ROUND(I128*H128,2)</f>
        <v>0</v>
      </c>
      <c r="K128" s="239" t="s">
        <v>684</v>
      </c>
      <c r="L128" s="72"/>
      <c r="M128" s="244" t="s">
        <v>22</v>
      </c>
      <c r="N128" s="245" t="s">
        <v>48</v>
      </c>
      <c r="O128" s="47"/>
      <c r="P128" s="246">
        <f>O128*H128</f>
        <v>0</v>
      </c>
      <c r="Q128" s="246">
        <v>0</v>
      </c>
      <c r="R128" s="246">
        <f>Q128*H128</f>
        <v>0</v>
      </c>
      <c r="S128" s="246">
        <v>0.027199999999999998</v>
      </c>
      <c r="T128" s="247">
        <f>S128*H128</f>
        <v>0.23391999999999999</v>
      </c>
      <c r="AR128" s="24" t="s">
        <v>577</v>
      </c>
      <c r="AT128" s="24" t="s">
        <v>544</v>
      </c>
      <c r="AU128" s="24" t="s">
        <v>85</v>
      </c>
      <c r="AY128" s="24" t="s">
        <v>541</v>
      </c>
      <c r="BE128" s="248">
        <f>IF(N128="základní",J128,0)</f>
        <v>0</v>
      </c>
      <c r="BF128" s="248">
        <f>IF(N128="snížená",J128,0)</f>
        <v>0</v>
      </c>
      <c r="BG128" s="248">
        <f>IF(N128="zákl. přenesená",J128,0)</f>
        <v>0</v>
      </c>
      <c r="BH128" s="248">
        <f>IF(N128="sníž. přenesená",J128,0)</f>
        <v>0</v>
      </c>
      <c r="BI128" s="248">
        <f>IF(N128="nulová",J128,0)</f>
        <v>0</v>
      </c>
      <c r="BJ128" s="24" t="s">
        <v>24</v>
      </c>
      <c r="BK128" s="248">
        <f>ROUND(I128*H128,2)</f>
        <v>0</v>
      </c>
      <c r="BL128" s="24" t="s">
        <v>577</v>
      </c>
      <c r="BM128" s="24" t="s">
        <v>835</v>
      </c>
    </row>
    <row r="129" s="1" customFormat="1" ht="16.5" customHeight="1">
      <c r="B129" s="46"/>
      <c r="C129" s="237" t="s">
        <v>653</v>
      </c>
      <c r="D129" s="237" t="s">
        <v>544</v>
      </c>
      <c r="E129" s="238" t="s">
        <v>733</v>
      </c>
      <c r="F129" s="239" t="s">
        <v>734</v>
      </c>
      <c r="G129" s="240" t="s">
        <v>547</v>
      </c>
      <c r="H129" s="241">
        <v>8.5999999999999996</v>
      </c>
      <c r="I129" s="242"/>
      <c r="J129" s="243">
        <f>ROUND(I129*H129,2)</f>
        <v>0</v>
      </c>
      <c r="K129" s="239" t="s">
        <v>684</v>
      </c>
      <c r="L129" s="72"/>
      <c r="M129" s="244" t="s">
        <v>22</v>
      </c>
      <c r="N129" s="245" t="s">
        <v>48</v>
      </c>
      <c r="O129" s="47"/>
      <c r="P129" s="246">
        <f>O129*H129</f>
        <v>0</v>
      </c>
      <c r="Q129" s="246">
        <v>0.00029999999999999997</v>
      </c>
      <c r="R129" s="246">
        <f>Q129*H129</f>
        <v>0.0025799999999999998</v>
      </c>
      <c r="S129" s="246">
        <v>0</v>
      </c>
      <c r="T129" s="247">
        <f>S129*H129</f>
        <v>0</v>
      </c>
      <c r="AR129" s="24" t="s">
        <v>577</v>
      </c>
      <c r="AT129" s="24" t="s">
        <v>544</v>
      </c>
      <c r="AU129" s="24" t="s">
        <v>85</v>
      </c>
      <c r="AY129" s="24" t="s">
        <v>541</v>
      </c>
      <c r="BE129" s="248">
        <f>IF(N129="základní",J129,0)</f>
        <v>0</v>
      </c>
      <c r="BF129" s="248">
        <f>IF(N129="snížená",J129,0)</f>
        <v>0</v>
      </c>
      <c r="BG129" s="248">
        <f>IF(N129="zákl. přenesená",J129,0)</f>
        <v>0</v>
      </c>
      <c r="BH129" s="248">
        <f>IF(N129="sníž. přenesená",J129,0)</f>
        <v>0</v>
      </c>
      <c r="BI129" s="248">
        <f>IF(N129="nulová",J129,0)</f>
        <v>0</v>
      </c>
      <c r="BJ129" s="24" t="s">
        <v>24</v>
      </c>
      <c r="BK129" s="248">
        <f>ROUND(I129*H129,2)</f>
        <v>0</v>
      </c>
      <c r="BL129" s="24" t="s">
        <v>577</v>
      </c>
      <c r="BM129" s="24" t="s">
        <v>836</v>
      </c>
    </row>
    <row r="130" s="1" customFormat="1">
      <c r="B130" s="46"/>
      <c r="C130" s="74"/>
      <c r="D130" s="251" t="s">
        <v>703</v>
      </c>
      <c r="E130" s="74"/>
      <c r="F130" s="274" t="s">
        <v>736</v>
      </c>
      <c r="G130" s="74"/>
      <c r="H130" s="74"/>
      <c r="I130" s="204"/>
      <c r="J130" s="74"/>
      <c r="K130" s="74"/>
      <c r="L130" s="72"/>
      <c r="M130" s="275"/>
      <c r="N130" s="47"/>
      <c r="O130" s="47"/>
      <c r="P130" s="47"/>
      <c r="Q130" s="47"/>
      <c r="R130" s="47"/>
      <c r="S130" s="47"/>
      <c r="T130" s="95"/>
      <c r="AT130" s="24" t="s">
        <v>703</v>
      </c>
      <c r="AU130" s="24" t="s">
        <v>85</v>
      </c>
    </row>
    <row r="131" s="11" customFormat="1" ht="29.88" customHeight="1">
      <c r="B131" s="221"/>
      <c r="C131" s="222"/>
      <c r="D131" s="223" t="s">
        <v>76</v>
      </c>
      <c r="E131" s="235" t="s">
        <v>737</v>
      </c>
      <c r="F131" s="235" t="s">
        <v>738</v>
      </c>
      <c r="G131" s="222"/>
      <c r="H131" s="222"/>
      <c r="I131" s="225"/>
      <c r="J131" s="236">
        <f>BK131</f>
        <v>0</v>
      </c>
      <c r="K131" s="222"/>
      <c r="L131" s="227"/>
      <c r="M131" s="228"/>
      <c r="N131" s="229"/>
      <c r="O131" s="229"/>
      <c r="P131" s="230">
        <f>SUM(P132:P139)</f>
        <v>0</v>
      </c>
      <c r="Q131" s="229"/>
      <c r="R131" s="230">
        <f>SUM(R132:R139)</f>
        <v>0.28122209496</v>
      </c>
      <c r="S131" s="229"/>
      <c r="T131" s="231">
        <f>SUM(T132:T139)</f>
        <v>0</v>
      </c>
      <c r="AR131" s="232" t="s">
        <v>85</v>
      </c>
      <c r="AT131" s="233" t="s">
        <v>76</v>
      </c>
      <c r="AU131" s="233" t="s">
        <v>24</v>
      </c>
      <c r="AY131" s="232" t="s">
        <v>541</v>
      </c>
      <c r="BK131" s="234">
        <f>SUM(BK132:BK139)</f>
        <v>0</v>
      </c>
    </row>
    <row r="132" s="1" customFormat="1" ht="25.5" customHeight="1">
      <c r="B132" s="46"/>
      <c r="C132" s="237" t="s">
        <v>574</v>
      </c>
      <c r="D132" s="237" t="s">
        <v>544</v>
      </c>
      <c r="E132" s="238" t="s">
        <v>739</v>
      </c>
      <c r="F132" s="239" t="s">
        <v>740</v>
      </c>
      <c r="G132" s="240" t="s">
        <v>547</v>
      </c>
      <c r="H132" s="241">
        <v>96.034000000000006</v>
      </c>
      <c r="I132" s="242"/>
      <c r="J132" s="243">
        <f>ROUND(I132*H132,2)</f>
        <v>0</v>
      </c>
      <c r="K132" s="239" t="s">
        <v>684</v>
      </c>
      <c r="L132" s="72"/>
      <c r="M132" s="244" t="s">
        <v>22</v>
      </c>
      <c r="N132" s="245" t="s">
        <v>48</v>
      </c>
      <c r="O132" s="47"/>
      <c r="P132" s="246">
        <f>O132*H132</f>
        <v>0</v>
      </c>
      <c r="Q132" s="246">
        <v>0</v>
      </c>
      <c r="R132" s="246">
        <f>Q132*H132</f>
        <v>0</v>
      </c>
      <c r="S132" s="246">
        <v>0</v>
      </c>
      <c r="T132" s="247">
        <f>S132*H132</f>
        <v>0</v>
      </c>
      <c r="AR132" s="24" t="s">
        <v>577</v>
      </c>
      <c r="AT132" s="24" t="s">
        <v>544</v>
      </c>
      <c r="AU132" s="24" t="s">
        <v>85</v>
      </c>
      <c r="AY132" s="24" t="s">
        <v>541</v>
      </c>
      <c r="BE132" s="248">
        <f>IF(N132="základní",J132,0)</f>
        <v>0</v>
      </c>
      <c r="BF132" s="248">
        <f>IF(N132="snížená",J132,0)</f>
        <v>0</v>
      </c>
      <c r="BG132" s="248">
        <f>IF(N132="zákl. přenesená",J132,0)</f>
        <v>0</v>
      </c>
      <c r="BH132" s="248">
        <f>IF(N132="sníž. přenesená",J132,0)</f>
        <v>0</v>
      </c>
      <c r="BI132" s="248">
        <f>IF(N132="nulová",J132,0)</f>
        <v>0</v>
      </c>
      <c r="BJ132" s="24" t="s">
        <v>24</v>
      </c>
      <c r="BK132" s="248">
        <f>ROUND(I132*H132,2)</f>
        <v>0</v>
      </c>
      <c r="BL132" s="24" t="s">
        <v>577</v>
      </c>
      <c r="BM132" s="24" t="s">
        <v>837</v>
      </c>
    </row>
    <row r="133" s="1" customFormat="1">
      <c r="B133" s="46"/>
      <c r="C133" s="74"/>
      <c r="D133" s="251" t="s">
        <v>703</v>
      </c>
      <c r="E133" s="74"/>
      <c r="F133" s="274" t="s">
        <v>742</v>
      </c>
      <c r="G133" s="74"/>
      <c r="H133" s="74"/>
      <c r="I133" s="204"/>
      <c r="J133" s="74"/>
      <c r="K133" s="74"/>
      <c r="L133" s="72"/>
      <c r="M133" s="275"/>
      <c r="N133" s="47"/>
      <c r="O133" s="47"/>
      <c r="P133" s="47"/>
      <c r="Q133" s="47"/>
      <c r="R133" s="47"/>
      <c r="S133" s="47"/>
      <c r="T133" s="95"/>
      <c r="AT133" s="24" t="s">
        <v>703</v>
      </c>
      <c r="AU133" s="24" t="s">
        <v>85</v>
      </c>
    </row>
    <row r="134" s="1" customFormat="1" ht="16.5" customHeight="1">
      <c r="B134" s="46"/>
      <c r="C134" s="264" t="s">
        <v>10</v>
      </c>
      <c r="D134" s="264" t="s">
        <v>622</v>
      </c>
      <c r="E134" s="265" t="s">
        <v>743</v>
      </c>
      <c r="F134" s="266" t="s">
        <v>744</v>
      </c>
      <c r="G134" s="267" t="s">
        <v>547</v>
      </c>
      <c r="H134" s="268">
        <v>100.836</v>
      </c>
      <c r="I134" s="269"/>
      <c r="J134" s="270">
        <f>ROUND(I134*H134,2)</f>
        <v>0</v>
      </c>
      <c r="K134" s="266" t="s">
        <v>684</v>
      </c>
      <c r="L134" s="271"/>
      <c r="M134" s="272" t="s">
        <v>22</v>
      </c>
      <c r="N134" s="273" t="s">
        <v>48</v>
      </c>
      <c r="O134" s="47"/>
      <c r="P134" s="246">
        <f>O134*H134</f>
        <v>0</v>
      </c>
      <c r="Q134" s="246">
        <v>0</v>
      </c>
      <c r="R134" s="246">
        <f>Q134*H134</f>
        <v>0</v>
      </c>
      <c r="S134" s="246">
        <v>0</v>
      </c>
      <c r="T134" s="247">
        <f>S134*H134</f>
        <v>0</v>
      </c>
      <c r="AR134" s="24" t="s">
        <v>726</v>
      </c>
      <c r="AT134" s="24" t="s">
        <v>622</v>
      </c>
      <c r="AU134" s="24" t="s">
        <v>85</v>
      </c>
      <c r="AY134" s="24" t="s">
        <v>541</v>
      </c>
      <c r="BE134" s="248">
        <f>IF(N134="základní",J134,0)</f>
        <v>0</v>
      </c>
      <c r="BF134" s="248">
        <f>IF(N134="snížená",J134,0)</f>
        <v>0</v>
      </c>
      <c r="BG134" s="248">
        <f>IF(N134="zákl. přenesená",J134,0)</f>
        <v>0</v>
      </c>
      <c r="BH134" s="248">
        <f>IF(N134="sníž. přenesená",J134,0)</f>
        <v>0</v>
      </c>
      <c r="BI134" s="248">
        <f>IF(N134="nulová",J134,0)</f>
        <v>0</v>
      </c>
      <c r="BJ134" s="24" t="s">
        <v>24</v>
      </c>
      <c r="BK134" s="248">
        <f>ROUND(I134*H134,2)</f>
        <v>0</v>
      </c>
      <c r="BL134" s="24" t="s">
        <v>577</v>
      </c>
      <c r="BM134" s="24" t="s">
        <v>838</v>
      </c>
    </row>
    <row r="135" s="12" customFormat="1">
      <c r="B135" s="249"/>
      <c r="C135" s="250"/>
      <c r="D135" s="251" t="s">
        <v>549</v>
      </c>
      <c r="E135" s="250"/>
      <c r="F135" s="253" t="s">
        <v>839</v>
      </c>
      <c r="G135" s="250"/>
      <c r="H135" s="254">
        <v>100.836</v>
      </c>
      <c r="I135" s="255"/>
      <c r="J135" s="250"/>
      <c r="K135" s="250"/>
      <c r="L135" s="256"/>
      <c r="M135" s="257"/>
      <c r="N135" s="258"/>
      <c r="O135" s="258"/>
      <c r="P135" s="258"/>
      <c r="Q135" s="258"/>
      <c r="R135" s="258"/>
      <c r="S135" s="258"/>
      <c r="T135" s="259"/>
      <c r="AT135" s="260" t="s">
        <v>549</v>
      </c>
      <c r="AU135" s="260" t="s">
        <v>85</v>
      </c>
      <c r="AV135" s="12" t="s">
        <v>85</v>
      </c>
      <c r="AW135" s="12" t="s">
        <v>6</v>
      </c>
      <c r="AX135" s="12" t="s">
        <v>24</v>
      </c>
      <c r="AY135" s="260" t="s">
        <v>541</v>
      </c>
    </row>
    <row r="136" s="1" customFormat="1" ht="16.5" customHeight="1">
      <c r="B136" s="46"/>
      <c r="C136" s="237" t="s">
        <v>577</v>
      </c>
      <c r="D136" s="237" t="s">
        <v>544</v>
      </c>
      <c r="E136" s="238" t="s">
        <v>747</v>
      </c>
      <c r="F136" s="239" t="s">
        <v>748</v>
      </c>
      <c r="G136" s="240" t="s">
        <v>547</v>
      </c>
      <c r="H136" s="241">
        <v>7.9450000000000003</v>
      </c>
      <c r="I136" s="242"/>
      <c r="J136" s="243">
        <f>ROUND(I136*H136,2)</f>
        <v>0</v>
      </c>
      <c r="K136" s="239" t="s">
        <v>684</v>
      </c>
      <c r="L136" s="72"/>
      <c r="M136" s="244" t="s">
        <v>22</v>
      </c>
      <c r="N136" s="245" t="s">
        <v>48</v>
      </c>
      <c r="O136" s="47"/>
      <c r="P136" s="246">
        <f>O136*H136</f>
        <v>0</v>
      </c>
      <c r="Q136" s="246">
        <v>6.0528000000000001E-05</v>
      </c>
      <c r="R136" s="246">
        <f>Q136*H136</f>
        <v>0.00048089496000000001</v>
      </c>
      <c r="S136" s="246">
        <v>0</v>
      </c>
      <c r="T136" s="247">
        <f>S136*H136</f>
        <v>0</v>
      </c>
      <c r="AR136" s="24" t="s">
        <v>577</v>
      </c>
      <c r="AT136" s="24" t="s">
        <v>544</v>
      </c>
      <c r="AU136" s="24" t="s">
        <v>85</v>
      </c>
      <c r="AY136" s="24" t="s">
        <v>541</v>
      </c>
      <c r="BE136" s="248">
        <f>IF(N136="základní",J136,0)</f>
        <v>0</v>
      </c>
      <c r="BF136" s="248">
        <f>IF(N136="snížená",J136,0)</f>
        <v>0</v>
      </c>
      <c r="BG136" s="248">
        <f>IF(N136="zákl. přenesená",J136,0)</f>
        <v>0</v>
      </c>
      <c r="BH136" s="248">
        <f>IF(N136="sníž. přenesená",J136,0)</f>
        <v>0</v>
      </c>
      <c r="BI136" s="248">
        <f>IF(N136="nulová",J136,0)</f>
        <v>0</v>
      </c>
      <c r="BJ136" s="24" t="s">
        <v>24</v>
      </c>
      <c r="BK136" s="248">
        <f>ROUND(I136*H136,2)</f>
        <v>0</v>
      </c>
      <c r="BL136" s="24" t="s">
        <v>577</v>
      </c>
      <c r="BM136" s="24" t="s">
        <v>840</v>
      </c>
    </row>
    <row r="137" s="12" customFormat="1">
      <c r="B137" s="249"/>
      <c r="C137" s="250"/>
      <c r="D137" s="251" t="s">
        <v>549</v>
      </c>
      <c r="E137" s="252" t="s">
        <v>22</v>
      </c>
      <c r="F137" s="253" t="s">
        <v>841</v>
      </c>
      <c r="G137" s="250"/>
      <c r="H137" s="254">
        <v>7.9450000000000003</v>
      </c>
      <c r="I137" s="255"/>
      <c r="J137" s="250"/>
      <c r="K137" s="250"/>
      <c r="L137" s="256"/>
      <c r="M137" s="257"/>
      <c r="N137" s="258"/>
      <c r="O137" s="258"/>
      <c r="P137" s="258"/>
      <c r="Q137" s="258"/>
      <c r="R137" s="258"/>
      <c r="S137" s="258"/>
      <c r="T137" s="259"/>
      <c r="AT137" s="260" t="s">
        <v>549</v>
      </c>
      <c r="AU137" s="260" t="s">
        <v>85</v>
      </c>
      <c r="AV137" s="12" t="s">
        <v>85</v>
      </c>
      <c r="AW137" s="12" t="s">
        <v>41</v>
      </c>
      <c r="AX137" s="12" t="s">
        <v>24</v>
      </c>
      <c r="AY137" s="260" t="s">
        <v>541</v>
      </c>
    </row>
    <row r="138" s="1" customFormat="1" ht="38.25" customHeight="1">
      <c r="B138" s="46"/>
      <c r="C138" s="237" t="s">
        <v>750</v>
      </c>
      <c r="D138" s="237" t="s">
        <v>544</v>
      </c>
      <c r="E138" s="238" t="s">
        <v>751</v>
      </c>
      <c r="F138" s="239" t="s">
        <v>752</v>
      </c>
      <c r="G138" s="240" t="s">
        <v>547</v>
      </c>
      <c r="H138" s="241">
        <v>10</v>
      </c>
      <c r="I138" s="242"/>
      <c r="J138" s="243">
        <f>ROUND(I138*H138,2)</f>
        <v>0</v>
      </c>
      <c r="K138" s="239" t="s">
        <v>684</v>
      </c>
      <c r="L138" s="72"/>
      <c r="M138" s="244" t="s">
        <v>22</v>
      </c>
      <c r="N138" s="245" t="s">
        <v>48</v>
      </c>
      <c r="O138" s="47"/>
      <c r="P138" s="246">
        <f>O138*H138</f>
        <v>0</v>
      </c>
      <c r="Q138" s="246">
        <v>0.023435999999999998</v>
      </c>
      <c r="R138" s="246">
        <f>Q138*H138</f>
        <v>0.23435999999999999</v>
      </c>
      <c r="S138" s="246">
        <v>0</v>
      </c>
      <c r="T138" s="247">
        <f>S138*H138</f>
        <v>0</v>
      </c>
      <c r="AR138" s="24" t="s">
        <v>577</v>
      </c>
      <c r="AT138" s="24" t="s">
        <v>544</v>
      </c>
      <c r="AU138" s="24" t="s">
        <v>85</v>
      </c>
      <c r="AY138" s="24" t="s">
        <v>541</v>
      </c>
      <c r="BE138" s="248">
        <f>IF(N138="základní",J138,0)</f>
        <v>0</v>
      </c>
      <c r="BF138" s="248">
        <f>IF(N138="snížená",J138,0)</f>
        <v>0</v>
      </c>
      <c r="BG138" s="248">
        <f>IF(N138="zákl. přenesená",J138,0)</f>
        <v>0</v>
      </c>
      <c r="BH138" s="248">
        <f>IF(N138="sníž. přenesená",J138,0)</f>
        <v>0</v>
      </c>
      <c r="BI138" s="248">
        <f>IF(N138="nulová",J138,0)</f>
        <v>0</v>
      </c>
      <c r="BJ138" s="24" t="s">
        <v>24</v>
      </c>
      <c r="BK138" s="248">
        <f>ROUND(I138*H138,2)</f>
        <v>0</v>
      </c>
      <c r="BL138" s="24" t="s">
        <v>577</v>
      </c>
      <c r="BM138" s="24" t="s">
        <v>842</v>
      </c>
    </row>
    <row r="139" s="1" customFormat="1" ht="25.5" customHeight="1">
      <c r="B139" s="46"/>
      <c r="C139" s="237" t="s">
        <v>580</v>
      </c>
      <c r="D139" s="237" t="s">
        <v>544</v>
      </c>
      <c r="E139" s="238" t="s">
        <v>754</v>
      </c>
      <c r="F139" s="239" t="s">
        <v>755</v>
      </c>
      <c r="G139" s="240" t="s">
        <v>547</v>
      </c>
      <c r="H139" s="241">
        <v>309.20800000000003</v>
      </c>
      <c r="I139" s="242"/>
      <c r="J139" s="243">
        <f>ROUND(I139*H139,2)</f>
        <v>0</v>
      </c>
      <c r="K139" s="239" t="s">
        <v>684</v>
      </c>
      <c r="L139" s="72"/>
      <c r="M139" s="244" t="s">
        <v>22</v>
      </c>
      <c r="N139" s="245" t="s">
        <v>48</v>
      </c>
      <c r="O139" s="47"/>
      <c r="P139" s="246">
        <f>O139*H139</f>
        <v>0</v>
      </c>
      <c r="Q139" s="246">
        <v>0.00014999999999999999</v>
      </c>
      <c r="R139" s="246">
        <f>Q139*H139</f>
        <v>0.046381199999999997</v>
      </c>
      <c r="S139" s="246">
        <v>0</v>
      </c>
      <c r="T139" s="247">
        <f>S139*H139</f>
        <v>0</v>
      </c>
      <c r="AR139" s="24" t="s">
        <v>577</v>
      </c>
      <c r="AT139" s="24" t="s">
        <v>544</v>
      </c>
      <c r="AU139" s="24" t="s">
        <v>85</v>
      </c>
      <c r="AY139" s="24" t="s">
        <v>541</v>
      </c>
      <c r="BE139" s="248">
        <f>IF(N139="základní",J139,0)</f>
        <v>0</v>
      </c>
      <c r="BF139" s="248">
        <f>IF(N139="snížená",J139,0)</f>
        <v>0</v>
      </c>
      <c r="BG139" s="248">
        <f>IF(N139="zákl. přenesená",J139,0)</f>
        <v>0</v>
      </c>
      <c r="BH139" s="248">
        <f>IF(N139="sníž. přenesená",J139,0)</f>
        <v>0</v>
      </c>
      <c r="BI139" s="248">
        <f>IF(N139="nulová",J139,0)</f>
        <v>0</v>
      </c>
      <c r="BJ139" s="24" t="s">
        <v>24</v>
      </c>
      <c r="BK139" s="248">
        <f>ROUND(I139*H139,2)</f>
        <v>0</v>
      </c>
      <c r="BL139" s="24" t="s">
        <v>577</v>
      </c>
      <c r="BM139" s="24" t="s">
        <v>843</v>
      </c>
    </row>
    <row r="140" s="11" customFormat="1" ht="29.88" customHeight="1">
      <c r="B140" s="221"/>
      <c r="C140" s="222"/>
      <c r="D140" s="223" t="s">
        <v>76</v>
      </c>
      <c r="E140" s="235" t="s">
        <v>757</v>
      </c>
      <c r="F140" s="235" t="s">
        <v>758</v>
      </c>
      <c r="G140" s="222"/>
      <c r="H140" s="222"/>
      <c r="I140" s="225"/>
      <c r="J140" s="236">
        <f>BK140</f>
        <v>0</v>
      </c>
      <c r="K140" s="222"/>
      <c r="L140" s="227"/>
      <c r="M140" s="228"/>
      <c r="N140" s="229"/>
      <c r="O140" s="229"/>
      <c r="P140" s="230">
        <f>SUM(P141:P142)</f>
        <v>0</v>
      </c>
      <c r="Q140" s="229"/>
      <c r="R140" s="230">
        <f>SUM(R141:R142)</f>
        <v>0.0011404037500000002</v>
      </c>
      <c r="S140" s="229"/>
      <c r="T140" s="231">
        <f>SUM(T141:T142)</f>
        <v>0</v>
      </c>
      <c r="AR140" s="232" t="s">
        <v>85</v>
      </c>
      <c r="AT140" s="233" t="s">
        <v>76</v>
      </c>
      <c r="AU140" s="233" t="s">
        <v>24</v>
      </c>
      <c r="AY140" s="232" t="s">
        <v>541</v>
      </c>
      <c r="BK140" s="234">
        <f>SUM(BK141:BK142)</f>
        <v>0</v>
      </c>
    </row>
    <row r="141" s="1" customFormat="1" ht="16.5" customHeight="1">
      <c r="B141" s="46"/>
      <c r="C141" s="237" t="s">
        <v>759</v>
      </c>
      <c r="D141" s="237" t="s">
        <v>544</v>
      </c>
      <c r="E141" s="238" t="s">
        <v>760</v>
      </c>
      <c r="F141" s="239" t="s">
        <v>761</v>
      </c>
      <c r="G141" s="240" t="s">
        <v>547</v>
      </c>
      <c r="H141" s="241">
        <v>309.20800000000003</v>
      </c>
      <c r="I141" s="242"/>
      <c r="J141" s="243">
        <f>ROUND(I141*H141,2)</f>
        <v>0</v>
      </c>
      <c r="K141" s="239" t="s">
        <v>684</v>
      </c>
      <c r="L141" s="72"/>
      <c r="M141" s="244" t="s">
        <v>22</v>
      </c>
      <c r="N141" s="245" t="s">
        <v>48</v>
      </c>
      <c r="O141" s="47"/>
      <c r="P141" s="246">
        <f>O141*H141</f>
        <v>0</v>
      </c>
      <c r="Q141" s="246">
        <v>0</v>
      </c>
      <c r="R141" s="246">
        <f>Q141*H141</f>
        <v>0</v>
      </c>
      <c r="S141" s="246">
        <v>0</v>
      </c>
      <c r="T141" s="247">
        <f>S141*H141</f>
        <v>0</v>
      </c>
      <c r="AR141" s="24" t="s">
        <v>577</v>
      </c>
      <c r="AT141" s="24" t="s">
        <v>544</v>
      </c>
      <c r="AU141" s="24" t="s">
        <v>85</v>
      </c>
      <c r="AY141" s="24" t="s">
        <v>541</v>
      </c>
      <c r="BE141" s="248">
        <f>IF(N141="základní",J141,0)</f>
        <v>0</v>
      </c>
      <c r="BF141" s="248">
        <f>IF(N141="snížená",J141,0)</f>
        <v>0</v>
      </c>
      <c r="BG141" s="248">
        <f>IF(N141="zákl. přenesená",J141,0)</f>
        <v>0</v>
      </c>
      <c r="BH141" s="248">
        <f>IF(N141="sníž. přenesená",J141,0)</f>
        <v>0</v>
      </c>
      <c r="BI141" s="248">
        <f>IF(N141="nulová",J141,0)</f>
        <v>0</v>
      </c>
      <c r="BJ141" s="24" t="s">
        <v>24</v>
      </c>
      <c r="BK141" s="248">
        <f>ROUND(I141*H141,2)</f>
        <v>0</v>
      </c>
      <c r="BL141" s="24" t="s">
        <v>577</v>
      </c>
      <c r="BM141" s="24" t="s">
        <v>844</v>
      </c>
    </row>
    <row r="142" s="1" customFormat="1" ht="25.5" customHeight="1">
      <c r="B142" s="46"/>
      <c r="C142" s="237" t="s">
        <v>585</v>
      </c>
      <c r="D142" s="237" t="s">
        <v>544</v>
      </c>
      <c r="E142" s="238" t="s">
        <v>763</v>
      </c>
      <c r="F142" s="239" t="s">
        <v>764</v>
      </c>
      <c r="G142" s="240" t="s">
        <v>547</v>
      </c>
      <c r="H142" s="241">
        <v>96.034000000000006</v>
      </c>
      <c r="I142" s="242"/>
      <c r="J142" s="243">
        <f>ROUND(I142*H142,2)</f>
        <v>0</v>
      </c>
      <c r="K142" s="239" t="s">
        <v>684</v>
      </c>
      <c r="L142" s="72"/>
      <c r="M142" s="244" t="s">
        <v>22</v>
      </c>
      <c r="N142" s="281" t="s">
        <v>48</v>
      </c>
      <c r="O142" s="277"/>
      <c r="P142" s="278">
        <f>O142*H142</f>
        <v>0</v>
      </c>
      <c r="Q142" s="278">
        <v>1.1875000000000001E-05</v>
      </c>
      <c r="R142" s="278">
        <f>Q142*H142</f>
        <v>0.0011404037500000002</v>
      </c>
      <c r="S142" s="278">
        <v>0</v>
      </c>
      <c r="T142" s="279">
        <f>S142*H142</f>
        <v>0</v>
      </c>
      <c r="AR142" s="24" t="s">
        <v>577</v>
      </c>
      <c r="AT142" s="24" t="s">
        <v>544</v>
      </c>
      <c r="AU142" s="24" t="s">
        <v>85</v>
      </c>
      <c r="AY142" s="24" t="s">
        <v>541</v>
      </c>
      <c r="BE142" s="248">
        <f>IF(N142="základní",J142,0)</f>
        <v>0</v>
      </c>
      <c r="BF142" s="248">
        <f>IF(N142="snížená",J142,0)</f>
        <v>0</v>
      </c>
      <c r="BG142" s="248">
        <f>IF(N142="zákl. přenesená",J142,0)</f>
        <v>0</v>
      </c>
      <c r="BH142" s="248">
        <f>IF(N142="sníž. přenesená",J142,0)</f>
        <v>0</v>
      </c>
      <c r="BI142" s="248">
        <f>IF(N142="nulová",J142,0)</f>
        <v>0</v>
      </c>
      <c r="BJ142" s="24" t="s">
        <v>24</v>
      </c>
      <c r="BK142" s="248">
        <f>ROUND(I142*H142,2)</f>
        <v>0</v>
      </c>
      <c r="BL142" s="24" t="s">
        <v>577</v>
      </c>
      <c r="BM142" s="24" t="s">
        <v>845</v>
      </c>
    </row>
    <row r="143" s="1" customFormat="1" ht="6.96" customHeight="1">
      <c r="B143" s="67"/>
      <c r="C143" s="68"/>
      <c r="D143" s="68"/>
      <c r="E143" s="68"/>
      <c r="F143" s="68"/>
      <c r="G143" s="68"/>
      <c r="H143" s="68"/>
      <c r="I143" s="179"/>
      <c r="J143" s="68"/>
      <c r="K143" s="68"/>
      <c r="L143" s="72"/>
    </row>
  </sheetData>
  <sheetProtection sheet="1" autoFilter="0" formatColumns="0" formatRows="0" objects="1" scenarios="1" spinCount="100000" saltValue="zyG5tP+VOaVvt1jPEAoRlnyT6tFMwuJ03IIpQMD3DpGk9GvZWnEjzzHURg2wo9ENd9ENNAM7Idb6HGQSJOc6rg==" hashValue="IvTxDJweLlxv/2+8Td7YXaV5+aPFRw815r7sW3n8RBJrCBvqjucXmuME2K6NjKNiQ7Ae289yjRT6irLk3wLWdg==" algorithmName="SHA-512" password="CC35"/>
  <autoFilter ref="C96:K142"/>
  <mergeCells count="16">
    <mergeCell ref="E7:H7"/>
    <mergeCell ref="E11:H11"/>
    <mergeCell ref="E9:H9"/>
    <mergeCell ref="E13:H13"/>
    <mergeCell ref="E28:H28"/>
    <mergeCell ref="E49:H49"/>
    <mergeCell ref="E53:H53"/>
    <mergeCell ref="E51:H51"/>
    <mergeCell ref="E55:H55"/>
    <mergeCell ref="J59:J60"/>
    <mergeCell ref="E83:H83"/>
    <mergeCell ref="E87:H87"/>
    <mergeCell ref="E85:H85"/>
    <mergeCell ref="E89:H89"/>
    <mergeCell ref="G1:H1"/>
    <mergeCell ref="L2:V2"/>
  </mergeCells>
  <hyperlinks>
    <hyperlink ref="F1:G1" location="C2" display="1) Krycí list soupisu"/>
    <hyperlink ref="G1:H1" location="C62" display="2) Rekapitulace"/>
    <hyperlink ref="J1" location="C96"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13.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144</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ht="16.5" customHeight="1">
      <c r="B9" s="28"/>
      <c r="C9" s="29"/>
      <c r="D9" s="29"/>
      <c r="E9" s="156" t="s">
        <v>792</v>
      </c>
      <c r="F9" s="29"/>
      <c r="G9" s="29"/>
      <c r="H9" s="29"/>
      <c r="I9" s="155"/>
      <c r="J9" s="29"/>
      <c r="K9" s="31"/>
    </row>
    <row r="10">
      <c r="B10" s="28"/>
      <c r="C10" s="29"/>
      <c r="D10" s="40" t="s">
        <v>508</v>
      </c>
      <c r="E10" s="29"/>
      <c r="F10" s="29"/>
      <c r="G10" s="29"/>
      <c r="H10" s="29"/>
      <c r="I10" s="155"/>
      <c r="J10" s="29"/>
      <c r="K10" s="31"/>
    </row>
    <row r="11" s="1" customFormat="1" ht="16.5" customHeight="1">
      <c r="B11" s="46"/>
      <c r="C11" s="47"/>
      <c r="D11" s="47"/>
      <c r="E11" s="55" t="s">
        <v>816</v>
      </c>
      <c r="F11" s="47"/>
      <c r="G11" s="47"/>
      <c r="H11" s="47"/>
      <c r="I11" s="157"/>
      <c r="J11" s="47"/>
      <c r="K11" s="51"/>
    </row>
    <row r="12" s="1" customFormat="1">
      <c r="B12" s="46"/>
      <c r="C12" s="47"/>
      <c r="D12" s="40" t="s">
        <v>510</v>
      </c>
      <c r="E12" s="47"/>
      <c r="F12" s="47"/>
      <c r="G12" s="47"/>
      <c r="H12" s="47"/>
      <c r="I12" s="157"/>
      <c r="J12" s="47"/>
      <c r="K12" s="51"/>
    </row>
    <row r="13" s="1" customFormat="1" ht="36.96" customHeight="1">
      <c r="B13" s="46"/>
      <c r="C13" s="47"/>
      <c r="D13" s="47"/>
      <c r="E13" s="158" t="s">
        <v>846</v>
      </c>
      <c r="F13" s="47"/>
      <c r="G13" s="47"/>
      <c r="H13" s="47"/>
      <c r="I13" s="157"/>
      <c r="J13" s="47"/>
      <c r="K13" s="51"/>
    </row>
    <row r="14" s="1" customFormat="1">
      <c r="B14" s="46"/>
      <c r="C14" s="47"/>
      <c r="D14" s="47"/>
      <c r="E14" s="47"/>
      <c r="F14" s="47"/>
      <c r="G14" s="47"/>
      <c r="H14" s="47"/>
      <c r="I14" s="157"/>
      <c r="J14" s="47"/>
      <c r="K14" s="51"/>
    </row>
    <row r="15" s="1" customFormat="1" ht="14.4" customHeight="1">
      <c r="B15" s="46"/>
      <c r="C15" s="47"/>
      <c r="D15" s="40" t="s">
        <v>21</v>
      </c>
      <c r="E15" s="47"/>
      <c r="F15" s="35" t="s">
        <v>22</v>
      </c>
      <c r="G15" s="47"/>
      <c r="H15" s="47"/>
      <c r="I15" s="159" t="s">
        <v>23</v>
      </c>
      <c r="J15" s="35" t="s">
        <v>22</v>
      </c>
      <c r="K15" s="51"/>
    </row>
    <row r="16" s="1" customFormat="1" ht="14.4" customHeight="1">
      <c r="B16" s="46"/>
      <c r="C16" s="47"/>
      <c r="D16" s="40" t="s">
        <v>25</v>
      </c>
      <c r="E16" s="47"/>
      <c r="F16" s="35" t="s">
        <v>40</v>
      </c>
      <c r="G16" s="47"/>
      <c r="H16" s="47"/>
      <c r="I16" s="159" t="s">
        <v>27</v>
      </c>
      <c r="J16" s="160" t="str">
        <f>'Rekapitulace stavby'!AN8</f>
        <v>19. 9. 2018</v>
      </c>
      <c r="K16" s="51"/>
    </row>
    <row r="17" s="1" customFormat="1" ht="10.8" customHeight="1">
      <c r="B17" s="46"/>
      <c r="C17" s="47"/>
      <c r="D17" s="47"/>
      <c r="E17" s="47"/>
      <c r="F17" s="47"/>
      <c r="G17" s="47"/>
      <c r="H17" s="47"/>
      <c r="I17" s="157"/>
      <c r="J17" s="47"/>
      <c r="K17" s="51"/>
    </row>
    <row r="18" s="1" customFormat="1" ht="14.4" customHeight="1">
      <c r="B18" s="46"/>
      <c r="C18" s="47"/>
      <c r="D18" s="40" t="s">
        <v>31</v>
      </c>
      <c r="E18" s="47"/>
      <c r="F18" s="47"/>
      <c r="G18" s="47"/>
      <c r="H18" s="47"/>
      <c r="I18" s="159" t="s">
        <v>32</v>
      </c>
      <c r="J18" s="35" t="str">
        <f>IF('Rekapitulace stavby'!AN10="","",'Rekapitulace stavby'!AN10)</f>
        <v>70994234</v>
      </c>
      <c r="K18" s="51"/>
    </row>
    <row r="19" s="1" customFormat="1" ht="18" customHeight="1">
      <c r="B19" s="46"/>
      <c r="C19" s="47"/>
      <c r="D19" s="47"/>
      <c r="E19" s="35" t="str">
        <f>IF('Rekapitulace stavby'!E11="","",'Rekapitulace stavby'!E11)</f>
        <v>SŽDC s.o., OŘ Ústí n.L., ST Ústí n.L.</v>
      </c>
      <c r="F19" s="47"/>
      <c r="G19" s="47"/>
      <c r="H19" s="47"/>
      <c r="I19" s="159" t="s">
        <v>35</v>
      </c>
      <c r="J19" s="35" t="str">
        <f>IF('Rekapitulace stavby'!AN11="","",'Rekapitulace stavby'!AN11)</f>
        <v>CZ70994234</v>
      </c>
      <c r="K19" s="51"/>
    </row>
    <row r="20" s="1" customFormat="1" ht="6.96" customHeight="1">
      <c r="B20" s="46"/>
      <c r="C20" s="47"/>
      <c r="D20" s="47"/>
      <c r="E20" s="47"/>
      <c r="F20" s="47"/>
      <c r="G20" s="47"/>
      <c r="H20" s="47"/>
      <c r="I20" s="157"/>
      <c r="J20" s="47"/>
      <c r="K20" s="51"/>
    </row>
    <row r="21" s="1" customFormat="1" ht="14.4" customHeight="1">
      <c r="B21" s="46"/>
      <c r="C21" s="47"/>
      <c r="D21" s="40" t="s">
        <v>37</v>
      </c>
      <c r="E21" s="47"/>
      <c r="F21" s="47"/>
      <c r="G21" s="47"/>
      <c r="H21" s="47"/>
      <c r="I21" s="159" t="s">
        <v>32</v>
      </c>
      <c r="J21" s="35" t="str">
        <f>IF('Rekapitulace stavby'!AN13="Vyplň údaj","",IF('Rekapitulace stavby'!AN13="","",'Rekapitulace stavby'!AN13))</f>
        <v/>
      </c>
      <c r="K21" s="51"/>
    </row>
    <row r="22" s="1" customFormat="1" ht="18" customHeight="1">
      <c r="B22" s="46"/>
      <c r="C22" s="47"/>
      <c r="D22" s="47"/>
      <c r="E22" s="35" t="str">
        <f>IF('Rekapitulace stavby'!E14="Vyplň údaj","",IF('Rekapitulace stavby'!E14="","",'Rekapitulace stavby'!E14))</f>
        <v/>
      </c>
      <c r="F22" s="47"/>
      <c r="G22" s="47"/>
      <c r="H22" s="47"/>
      <c r="I22" s="159" t="s">
        <v>35</v>
      </c>
      <c r="J22" s="35" t="str">
        <f>IF('Rekapitulace stavby'!AN14="Vyplň údaj","",IF('Rekapitulace stavby'!AN14="","",'Rekapitulace stavby'!AN14))</f>
        <v/>
      </c>
      <c r="K22" s="51"/>
    </row>
    <row r="23" s="1" customFormat="1" ht="6.96" customHeight="1">
      <c r="B23" s="46"/>
      <c r="C23" s="47"/>
      <c r="D23" s="47"/>
      <c r="E23" s="47"/>
      <c r="F23" s="47"/>
      <c r="G23" s="47"/>
      <c r="H23" s="47"/>
      <c r="I23" s="157"/>
      <c r="J23" s="47"/>
      <c r="K23" s="51"/>
    </row>
    <row r="24" s="1" customFormat="1" ht="14.4" customHeight="1">
      <c r="B24" s="46"/>
      <c r="C24" s="47"/>
      <c r="D24" s="40" t="s">
        <v>39</v>
      </c>
      <c r="E24" s="47"/>
      <c r="F24" s="47"/>
      <c r="G24" s="47"/>
      <c r="H24" s="47"/>
      <c r="I24" s="159" t="s">
        <v>32</v>
      </c>
      <c r="J24" s="35" t="str">
        <f>IF('Rekapitulace stavby'!AN16="","",'Rekapitulace stavby'!AN16)</f>
        <v/>
      </c>
      <c r="K24" s="51"/>
    </row>
    <row r="25" s="1" customFormat="1" ht="18" customHeight="1">
      <c r="B25" s="46"/>
      <c r="C25" s="47"/>
      <c r="D25" s="47"/>
      <c r="E25" s="35" t="str">
        <f>IF('Rekapitulace stavby'!E17="","",'Rekapitulace stavby'!E17)</f>
        <v xml:space="preserve"> </v>
      </c>
      <c r="F25" s="47"/>
      <c r="G25" s="47"/>
      <c r="H25" s="47"/>
      <c r="I25" s="159" t="s">
        <v>35</v>
      </c>
      <c r="J25" s="35" t="str">
        <f>IF('Rekapitulace stavby'!AN17="","",'Rekapitulace stavby'!AN17)</f>
        <v/>
      </c>
      <c r="K25" s="51"/>
    </row>
    <row r="26" s="1" customFormat="1" ht="6.96" customHeight="1">
      <c r="B26" s="46"/>
      <c r="C26" s="47"/>
      <c r="D26" s="47"/>
      <c r="E26" s="47"/>
      <c r="F26" s="47"/>
      <c r="G26" s="47"/>
      <c r="H26" s="47"/>
      <c r="I26" s="157"/>
      <c r="J26" s="47"/>
      <c r="K26" s="51"/>
    </row>
    <row r="27" s="1" customFormat="1" ht="14.4" customHeight="1">
      <c r="B27" s="46"/>
      <c r="C27" s="47"/>
      <c r="D27" s="40" t="s">
        <v>42</v>
      </c>
      <c r="E27" s="47"/>
      <c r="F27" s="47"/>
      <c r="G27" s="47"/>
      <c r="H27" s="47"/>
      <c r="I27" s="157"/>
      <c r="J27" s="47"/>
      <c r="K27" s="51"/>
    </row>
    <row r="28" s="7" customFormat="1" ht="16.5" customHeight="1">
      <c r="B28" s="161"/>
      <c r="C28" s="162"/>
      <c r="D28" s="162"/>
      <c r="E28" s="44" t="s">
        <v>22</v>
      </c>
      <c r="F28" s="44"/>
      <c r="G28" s="44"/>
      <c r="H28" s="44"/>
      <c r="I28" s="163"/>
      <c r="J28" s="162"/>
      <c r="K28" s="164"/>
    </row>
    <row r="29" s="1" customFormat="1" ht="6.96" customHeight="1">
      <c r="B29" s="46"/>
      <c r="C29" s="47"/>
      <c r="D29" s="47"/>
      <c r="E29" s="47"/>
      <c r="F29" s="47"/>
      <c r="G29" s="47"/>
      <c r="H29" s="47"/>
      <c r="I29" s="157"/>
      <c r="J29" s="47"/>
      <c r="K29" s="51"/>
    </row>
    <row r="30" s="1" customFormat="1" ht="6.96" customHeight="1">
      <c r="B30" s="46"/>
      <c r="C30" s="47"/>
      <c r="D30" s="106"/>
      <c r="E30" s="106"/>
      <c r="F30" s="106"/>
      <c r="G30" s="106"/>
      <c r="H30" s="106"/>
      <c r="I30" s="165"/>
      <c r="J30" s="106"/>
      <c r="K30" s="166"/>
    </row>
    <row r="31" s="1" customFormat="1" ht="25.44" customHeight="1">
      <c r="B31" s="46"/>
      <c r="C31" s="47"/>
      <c r="D31" s="167" t="s">
        <v>43</v>
      </c>
      <c r="E31" s="47"/>
      <c r="F31" s="47"/>
      <c r="G31" s="47"/>
      <c r="H31" s="47"/>
      <c r="I31" s="157"/>
      <c r="J31" s="168">
        <f>ROUND(J90,2)</f>
        <v>0</v>
      </c>
      <c r="K31" s="51"/>
    </row>
    <row r="32" s="1" customFormat="1" ht="6.96" customHeight="1">
      <c r="B32" s="46"/>
      <c r="C32" s="47"/>
      <c r="D32" s="106"/>
      <c r="E32" s="106"/>
      <c r="F32" s="106"/>
      <c r="G32" s="106"/>
      <c r="H32" s="106"/>
      <c r="I32" s="165"/>
      <c r="J32" s="106"/>
      <c r="K32" s="166"/>
    </row>
    <row r="33" s="1" customFormat="1" ht="14.4" customHeight="1">
      <c r="B33" s="46"/>
      <c r="C33" s="47"/>
      <c r="D33" s="47"/>
      <c r="E33" s="47"/>
      <c r="F33" s="52" t="s">
        <v>45</v>
      </c>
      <c r="G33" s="47"/>
      <c r="H33" s="47"/>
      <c r="I33" s="169" t="s">
        <v>44</v>
      </c>
      <c r="J33" s="52" t="s">
        <v>46</v>
      </c>
      <c r="K33" s="51"/>
    </row>
    <row r="34" s="1" customFormat="1" ht="14.4" customHeight="1">
      <c r="B34" s="46"/>
      <c r="C34" s="47"/>
      <c r="D34" s="55" t="s">
        <v>47</v>
      </c>
      <c r="E34" s="55" t="s">
        <v>48</v>
      </c>
      <c r="F34" s="170">
        <f>ROUND(SUM(BE90:BE94), 2)</f>
        <v>0</v>
      </c>
      <c r="G34" s="47"/>
      <c r="H34" s="47"/>
      <c r="I34" s="171">
        <v>0.20999999999999999</v>
      </c>
      <c r="J34" s="170">
        <f>ROUND(ROUND((SUM(BE90:BE94)), 2)*I34, 2)</f>
        <v>0</v>
      </c>
      <c r="K34" s="51"/>
    </row>
    <row r="35" s="1" customFormat="1" ht="14.4" customHeight="1">
      <c r="B35" s="46"/>
      <c r="C35" s="47"/>
      <c r="D35" s="47"/>
      <c r="E35" s="55" t="s">
        <v>49</v>
      </c>
      <c r="F35" s="170">
        <f>ROUND(SUM(BF90:BF94), 2)</f>
        <v>0</v>
      </c>
      <c r="G35" s="47"/>
      <c r="H35" s="47"/>
      <c r="I35" s="171">
        <v>0.14999999999999999</v>
      </c>
      <c r="J35" s="170">
        <f>ROUND(ROUND((SUM(BF90:BF94)), 2)*I35, 2)</f>
        <v>0</v>
      </c>
      <c r="K35" s="51"/>
    </row>
    <row r="36" hidden="1" s="1" customFormat="1" ht="14.4" customHeight="1">
      <c r="B36" s="46"/>
      <c r="C36" s="47"/>
      <c r="D36" s="47"/>
      <c r="E36" s="55" t="s">
        <v>50</v>
      </c>
      <c r="F36" s="170">
        <f>ROUND(SUM(BG90:BG94), 2)</f>
        <v>0</v>
      </c>
      <c r="G36" s="47"/>
      <c r="H36" s="47"/>
      <c r="I36" s="171">
        <v>0.20999999999999999</v>
      </c>
      <c r="J36" s="170">
        <v>0</v>
      </c>
      <c r="K36" s="51"/>
    </row>
    <row r="37" hidden="1" s="1" customFormat="1" ht="14.4" customHeight="1">
      <c r="B37" s="46"/>
      <c r="C37" s="47"/>
      <c r="D37" s="47"/>
      <c r="E37" s="55" t="s">
        <v>51</v>
      </c>
      <c r="F37" s="170">
        <f>ROUND(SUM(BH90:BH94), 2)</f>
        <v>0</v>
      </c>
      <c r="G37" s="47"/>
      <c r="H37" s="47"/>
      <c r="I37" s="171">
        <v>0.14999999999999999</v>
      </c>
      <c r="J37" s="170">
        <v>0</v>
      </c>
      <c r="K37" s="51"/>
    </row>
    <row r="38" hidden="1" s="1" customFormat="1" ht="14.4" customHeight="1">
      <c r="B38" s="46"/>
      <c r="C38" s="47"/>
      <c r="D38" s="47"/>
      <c r="E38" s="55" t="s">
        <v>52</v>
      </c>
      <c r="F38" s="170">
        <f>ROUND(SUM(BI90:BI94), 2)</f>
        <v>0</v>
      </c>
      <c r="G38" s="47"/>
      <c r="H38" s="47"/>
      <c r="I38" s="171">
        <v>0</v>
      </c>
      <c r="J38" s="170">
        <v>0</v>
      </c>
      <c r="K38" s="51"/>
    </row>
    <row r="39" s="1" customFormat="1" ht="6.96" customHeight="1">
      <c r="B39" s="46"/>
      <c r="C39" s="47"/>
      <c r="D39" s="47"/>
      <c r="E39" s="47"/>
      <c r="F39" s="47"/>
      <c r="G39" s="47"/>
      <c r="H39" s="47"/>
      <c r="I39" s="157"/>
      <c r="J39" s="47"/>
      <c r="K39" s="51"/>
    </row>
    <row r="40" s="1" customFormat="1" ht="25.44" customHeight="1">
      <c r="B40" s="46"/>
      <c r="C40" s="172"/>
      <c r="D40" s="173" t="s">
        <v>53</v>
      </c>
      <c r="E40" s="98"/>
      <c r="F40" s="98"/>
      <c r="G40" s="174" t="s">
        <v>54</v>
      </c>
      <c r="H40" s="175" t="s">
        <v>55</v>
      </c>
      <c r="I40" s="176"/>
      <c r="J40" s="177">
        <f>SUM(J31:J38)</f>
        <v>0</v>
      </c>
      <c r="K40" s="178"/>
    </row>
    <row r="41" s="1" customFormat="1" ht="14.4" customHeight="1">
      <c r="B41" s="67"/>
      <c r="C41" s="68"/>
      <c r="D41" s="68"/>
      <c r="E41" s="68"/>
      <c r="F41" s="68"/>
      <c r="G41" s="68"/>
      <c r="H41" s="68"/>
      <c r="I41" s="179"/>
      <c r="J41" s="68"/>
      <c r="K41" s="69"/>
    </row>
    <row r="45" s="1" customFormat="1" ht="6.96" customHeight="1">
      <c r="B45" s="180"/>
      <c r="C45" s="181"/>
      <c r="D45" s="181"/>
      <c r="E45" s="181"/>
      <c r="F45" s="181"/>
      <c r="G45" s="181"/>
      <c r="H45" s="181"/>
      <c r="I45" s="182"/>
      <c r="J45" s="181"/>
      <c r="K45" s="183"/>
    </row>
    <row r="46" s="1" customFormat="1" ht="36.96" customHeight="1">
      <c r="B46" s="46"/>
      <c r="C46" s="30" t="s">
        <v>512</v>
      </c>
      <c r="D46" s="47"/>
      <c r="E46" s="47"/>
      <c r="F46" s="47"/>
      <c r="G46" s="47"/>
      <c r="H46" s="47"/>
      <c r="I46" s="157"/>
      <c r="J46" s="47"/>
      <c r="K46" s="51"/>
    </row>
    <row r="47" s="1" customFormat="1" ht="6.96" customHeight="1">
      <c r="B47" s="46"/>
      <c r="C47" s="47"/>
      <c r="D47" s="47"/>
      <c r="E47" s="47"/>
      <c r="F47" s="47"/>
      <c r="G47" s="47"/>
      <c r="H47" s="47"/>
      <c r="I47" s="157"/>
      <c r="J47" s="47"/>
      <c r="K47" s="51"/>
    </row>
    <row r="48" s="1" customFormat="1" ht="14.4" customHeight="1">
      <c r="B48" s="46"/>
      <c r="C48" s="40" t="s">
        <v>18</v>
      </c>
      <c r="D48" s="47"/>
      <c r="E48" s="47"/>
      <c r="F48" s="47"/>
      <c r="G48" s="47"/>
      <c r="H48" s="47"/>
      <c r="I48" s="157"/>
      <c r="J48" s="47"/>
      <c r="K48" s="51"/>
    </row>
    <row r="49" s="1" customFormat="1" ht="16.5" customHeight="1">
      <c r="B49" s="46"/>
      <c r="C49" s="47"/>
      <c r="D49" s="47"/>
      <c r="E49" s="156" t="str">
        <f>E7</f>
        <v>Celkové opravy zastávek na koridorové trati Vraňany - Děčín - státní hranice_ZMĚNA č. 1</v>
      </c>
      <c r="F49" s="40"/>
      <c r="G49" s="40"/>
      <c r="H49" s="40"/>
      <c r="I49" s="157"/>
      <c r="J49" s="47"/>
      <c r="K49" s="51"/>
    </row>
    <row r="50">
      <c r="B50" s="28"/>
      <c r="C50" s="40" t="s">
        <v>506</v>
      </c>
      <c r="D50" s="29"/>
      <c r="E50" s="29"/>
      <c r="F50" s="29"/>
      <c r="G50" s="29"/>
      <c r="H50" s="29"/>
      <c r="I50" s="155"/>
      <c r="J50" s="29"/>
      <c r="K50" s="31"/>
    </row>
    <row r="51" ht="16.5" customHeight="1">
      <c r="B51" s="28"/>
      <c r="C51" s="29"/>
      <c r="D51" s="29"/>
      <c r="E51" s="156" t="s">
        <v>792</v>
      </c>
      <c r="F51" s="29"/>
      <c r="G51" s="29"/>
      <c r="H51" s="29"/>
      <c r="I51" s="155"/>
      <c r="J51" s="29"/>
      <c r="K51" s="31"/>
    </row>
    <row r="52">
      <c r="B52" s="28"/>
      <c r="C52" s="40" t="s">
        <v>508</v>
      </c>
      <c r="D52" s="29"/>
      <c r="E52" s="29"/>
      <c r="F52" s="29"/>
      <c r="G52" s="29"/>
      <c r="H52" s="29"/>
      <c r="I52" s="155"/>
      <c r="J52" s="29"/>
      <c r="K52" s="31"/>
    </row>
    <row r="53" s="1" customFormat="1" ht="16.5" customHeight="1">
      <c r="B53" s="46"/>
      <c r="C53" s="47"/>
      <c r="D53" s="47"/>
      <c r="E53" s="55" t="s">
        <v>816</v>
      </c>
      <c r="F53" s="47"/>
      <c r="G53" s="47"/>
      <c r="H53" s="47"/>
      <c r="I53" s="157"/>
      <c r="J53" s="47"/>
      <c r="K53" s="51"/>
    </row>
    <row r="54" s="1" customFormat="1" ht="14.4" customHeight="1">
      <c r="B54" s="46"/>
      <c r="C54" s="40" t="s">
        <v>510</v>
      </c>
      <c r="D54" s="47"/>
      <c r="E54" s="47"/>
      <c r="F54" s="47"/>
      <c r="G54" s="47"/>
      <c r="H54" s="47"/>
      <c r="I54" s="157"/>
      <c r="J54" s="47"/>
      <c r="K54" s="51"/>
    </row>
    <row r="55" s="1" customFormat="1" ht="17.25" customHeight="1">
      <c r="B55" s="46"/>
      <c r="C55" s="47"/>
      <c r="D55" s="47"/>
      <c r="E55" s="158" t="str">
        <f>E13</f>
        <v xml:space="preserve">SO-04-05.2 - VRN - Podchod v km 467,469 - Hněvice </v>
      </c>
      <c r="F55" s="47"/>
      <c r="G55" s="47"/>
      <c r="H55" s="47"/>
      <c r="I55" s="157"/>
      <c r="J55" s="47"/>
      <c r="K55" s="51"/>
    </row>
    <row r="56" s="1" customFormat="1" ht="6.96" customHeight="1">
      <c r="B56" s="46"/>
      <c r="C56" s="47"/>
      <c r="D56" s="47"/>
      <c r="E56" s="47"/>
      <c r="F56" s="47"/>
      <c r="G56" s="47"/>
      <c r="H56" s="47"/>
      <c r="I56" s="157"/>
      <c r="J56" s="47"/>
      <c r="K56" s="51"/>
    </row>
    <row r="57" s="1" customFormat="1" ht="18" customHeight="1">
      <c r="B57" s="46"/>
      <c r="C57" s="40" t="s">
        <v>25</v>
      </c>
      <c r="D57" s="47"/>
      <c r="E57" s="47"/>
      <c r="F57" s="35" t="str">
        <f>F16</f>
        <v xml:space="preserve"> </v>
      </c>
      <c r="G57" s="47"/>
      <c r="H57" s="47"/>
      <c r="I57" s="159" t="s">
        <v>27</v>
      </c>
      <c r="J57" s="160" t="str">
        <f>IF(J16="","",J16)</f>
        <v>19. 9. 2018</v>
      </c>
      <c r="K57" s="51"/>
    </row>
    <row r="58" s="1" customFormat="1" ht="6.96" customHeight="1">
      <c r="B58" s="46"/>
      <c r="C58" s="47"/>
      <c r="D58" s="47"/>
      <c r="E58" s="47"/>
      <c r="F58" s="47"/>
      <c r="G58" s="47"/>
      <c r="H58" s="47"/>
      <c r="I58" s="157"/>
      <c r="J58" s="47"/>
      <c r="K58" s="51"/>
    </row>
    <row r="59" s="1" customFormat="1">
      <c r="B59" s="46"/>
      <c r="C59" s="40" t="s">
        <v>31</v>
      </c>
      <c r="D59" s="47"/>
      <c r="E59" s="47"/>
      <c r="F59" s="35" t="str">
        <f>E19</f>
        <v>SŽDC s.o., OŘ Ústí n.L., ST Ústí n.L.</v>
      </c>
      <c r="G59" s="47"/>
      <c r="H59" s="47"/>
      <c r="I59" s="159" t="s">
        <v>39</v>
      </c>
      <c r="J59" s="44" t="str">
        <f>E25</f>
        <v xml:space="preserve"> </v>
      </c>
      <c r="K59" s="51"/>
    </row>
    <row r="60" s="1" customFormat="1" ht="14.4" customHeight="1">
      <c r="B60" s="46"/>
      <c r="C60" s="40" t="s">
        <v>37</v>
      </c>
      <c r="D60" s="47"/>
      <c r="E60" s="47"/>
      <c r="F60" s="35" t="str">
        <f>IF(E22="","",E22)</f>
        <v/>
      </c>
      <c r="G60" s="47"/>
      <c r="H60" s="47"/>
      <c r="I60" s="157"/>
      <c r="J60" s="184"/>
      <c r="K60" s="51"/>
    </row>
    <row r="61" s="1" customFormat="1" ht="10.32" customHeight="1">
      <c r="B61" s="46"/>
      <c r="C61" s="47"/>
      <c r="D61" s="47"/>
      <c r="E61" s="47"/>
      <c r="F61" s="47"/>
      <c r="G61" s="47"/>
      <c r="H61" s="47"/>
      <c r="I61" s="157"/>
      <c r="J61" s="47"/>
      <c r="K61" s="51"/>
    </row>
    <row r="62" s="1" customFormat="1" ht="29.28" customHeight="1">
      <c r="B62" s="46"/>
      <c r="C62" s="185" t="s">
        <v>513</v>
      </c>
      <c r="D62" s="172"/>
      <c r="E62" s="172"/>
      <c r="F62" s="172"/>
      <c r="G62" s="172"/>
      <c r="H62" s="172"/>
      <c r="I62" s="186"/>
      <c r="J62" s="187" t="s">
        <v>514</v>
      </c>
      <c r="K62" s="188"/>
    </row>
    <row r="63" s="1" customFormat="1" ht="10.32" customHeight="1">
      <c r="B63" s="46"/>
      <c r="C63" s="47"/>
      <c r="D63" s="47"/>
      <c r="E63" s="47"/>
      <c r="F63" s="47"/>
      <c r="G63" s="47"/>
      <c r="H63" s="47"/>
      <c r="I63" s="157"/>
      <c r="J63" s="47"/>
      <c r="K63" s="51"/>
    </row>
    <row r="64" s="1" customFormat="1" ht="29.28" customHeight="1">
      <c r="B64" s="46"/>
      <c r="C64" s="189" t="s">
        <v>515</v>
      </c>
      <c r="D64" s="47"/>
      <c r="E64" s="47"/>
      <c r="F64" s="47"/>
      <c r="G64" s="47"/>
      <c r="H64" s="47"/>
      <c r="I64" s="157"/>
      <c r="J64" s="168">
        <f>J90</f>
        <v>0</v>
      </c>
      <c r="K64" s="51"/>
      <c r="AU64" s="24" t="s">
        <v>516</v>
      </c>
    </row>
    <row r="65" s="8" customFormat="1" ht="24.96" customHeight="1">
      <c r="B65" s="190"/>
      <c r="C65" s="191"/>
      <c r="D65" s="192" t="s">
        <v>598</v>
      </c>
      <c r="E65" s="193"/>
      <c r="F65" s="193"/>
      <c r="G65" s="193"/>
      <c r="H65" s="193"/>
      <c r="I65" s="194"/>
      <c r="J65" s="195">
        <f>J91</f>
        <v>0</v>
      </c>
      <c r="K65" s="196"/>
    </row>
    <row r="66" s="9" customFormat="1" ht="19.92" customHeight="1">
      <c r="B66" s="197"/>
      <c r="C66" s="198"/>
      <c r="D66" s="199" t="s">
        <v>767</v>
      </c>
      <c r="E66" s="200"/>
      <c r="F66" s="200"/>
      <c r="G66" s="200"/>
      <c r="H66" s="200"/>
      <c r="I66" s="201"/>
      <c r="J66" s="202">
        <f>J92</f>
        <v>0</v>
      </c>
      <c r="K66" s="203"/>
    </row>
    <row r="67" s="1" customFormat="1" ht="21.84" customHeight="1">
      <c r="B67" s="46"/>
      <c r="C67" s="47"/>
      <c r="D67" s="47"/>
      <c r="E67" s="47"/>
      <c r="F67" s="47"/>
      <c r="G67" s="47"/>
      <c r="H67" s="47"/>
      <c r="I67" s="157"/>
      <c r="J67" s="47"/>
      <c r="K67" s="51"/>
    </row>
    <row r="68" s="1" customFormat="1" ht="6.96" customHeight="1">
      <c r="B68" s="67"/>
      <c r="C68" s="68"/>
      <c r="D68" s="68"/>
      <c r="E68" s="68"/>
      <c r="F68" s="68"/>
      <c r="G68" s="68"/>
      <c r="H68" s="68"/>
      <c r="I68" s="179"/>
      <c r="J68" s="68"/>
      <c r="K68" s="69"/>
    </row>
    <row r="72" s="1" customFormat="1" ht="6.96" customHeight="1">
      <c r="B72" s="70"/>
      <c r="C72" s="71"/>
      <c r="D72" s="71"/>
      <c r="E72" s="71"/>
      <c r="F72" s="71"/>
      <c r="G72" s="71"/>
      <c r="H72" s="71"/>
      <c r="I72" s="182"/>
      <c r="J72" s="71"/>
      <c r="K72" s="71"/>
      <c r="L72" s="72"/>
    </row>
    <row r="73" s="1" customFormat="1" ht="36.96" customHeight="1">
      <c r="B73" s="46"/>
      <c r="C73" s="73" t="s">
        <v>525</v>
      </c>
      <c r="D73" s="74"/>
      <c r="E73" s="74"/>
      <c r="F73" s="74"/>
      <c r="G73" s="74"/>
      <c r="H73" s="74"/>
      <c r="I73" s="204"/>
      <c r="J73" s="74"/>
      <c r="K73" s="74"/>
      <c r="L73" s="72"/>
    </row>
    <row r="74" s="1" customFormat="1" ht="6.96" customHeight="1">
      <c r="B74" s="46"/>
      <c r="C74" s="74"/>
      <c r="D74" s="74"/>
      <c r="E74" s="74"/>
      <c r="F74" s="74"/>
      <c r="G74" s="74"/>
      <c r="H74" s="74"/>
      <c r="I74" s="204"/>
      <c r="J74" s="74"/>
      <c r="K74" s="74"/>
      <c r="L74" s="72"/>
    </row>
    <row r="75" s="1" customFormat="1" ht="14.4" customHeight="1">
      <c r="B75" s="46"/>
      <c r="C75" s="76" t="s">
        <v>18</v>
      </c>
      <c r="D75" s="74"/>
      <c r="E75" s="74"/>
      <c r="F75" s="74"/>
      <c r="G75" s="74"/>
      <c r="H75" s="74"/>
      <c r="I75" s="204"/>
      <c r="J75" s="74"/>
      <c r="K75" s="74"/>
      <c r="L75" s="72"/>
    </row>
    <row r="76" s="1" customFormat="1" ht="16.5" customHeight="1">
      <c r="B76" s="46"/>
      <c r="C76" s="74"/>
      <c r="D76" s="74"/>
      <c r="E76" s="205" t="str">
        <f>E7</f>
        <v>Celkové opravy zastávek na koridorové trati Vraňany - Děčín - státní hranice_ZMĚNA č. 1</v>
      </c>
      <c r="F76" s="76"/>
      <c r="G76" s="76"/>
      <c r="H76" s="76"/>
      <c r="I76" s="204"/>
      <c r="J76" s="74"/>
      <c r="K76" s="74"/>
      <c r="L76" s="72"/>
    </row>
    <row r="77">
      <c r="B77" s="28"/>
      <c r="C77" s="76" t="s">
        <v>506</v>
      </c>
      <c r="D77" s="206"/>
      <c r="E77" s="206"/>
      <c r="F77" s="206"/>
      <c r="G77" s="206"/>
      <c r="H77" s="206"/>
      <c r="I77" s="149"/>
      <c r="J77" s="206"/>
      <c r="K77" s="206"/>
      <c r="L77" s="207"/>
    </row>
    <row r="78" ht="16.5" customHeight="1">
      <c r="B78" s="28"/>
      <c r="C78" s="206"/>
      <c r="D78" s="206"/>
      <c r="E78" s="205" t="s">
        <v>792</v>
      </c>
      <c r="F78" s="206"/>
      <c r="G78" s="206"/>
      <c r="H78" s="206"/>
      <c r="I78" s="149"/>
      <c r="J78" s="206"/>
      <c r="K78" s="206"/>
      <c r="L78" s="207"/>
    </row>
    <row r="79">
      <c r="B79" s="28"/>
      <c r="C79" s="76" t="s">
        <v>508</v>
      </c>
      <c r="D79" s="206"/>
      <c r="E79" s="206"/>
      <c r="F79" s="206"/>
      <c r="G79" s="206"/>
      <c r="H79" s="206"/>
      <c r="I79" s="149"/>
      <c r="J79" s="206"/>
      <c r="K79" s="206"/>
      <c r="L79" s="207"/>
    </row>
    <row r="80" s="1" customFormat="1" ht="16.5" customHeight="1">
      <c r="B80" s="46"/>
      <c r="C80" s="74"/>
      <c r="D80" s="74"/>
      <c r="E80" s="208" t="s">
        <v>816</v>
      </c>
      <c r="F80" s="74"/>
      <c r="G80" s="74"/>
      <c r="H80" s="74"/>
      <c r="I80" s="204"/>
      <c r="J80" s="74"/>
      <c r="K80" s="74"/>
      <c r="L80" s="72"/>
    </row>
    <row r="81" s="1" customFormat="1" ht="14.4" customHeight="1">
      <c r="B81" s="46"/>
      <c r="C81" s="76" t="s">
        <v>510</v>
      </c>
      <c r="D81" s="74"/>
      <c r="E81" s="74"/>
      <c r="F81" s="74"/>
      <c r="G81" s="74"/>
      <c r="H81" s="74"/>
      <c r="I81" s="204"/>
      <c r="J81" s="74"/>
      <c r="K81" s="74"/>
      <c r="L81" s="72"/>
    </row>
    <row r="82" s="1" customFormat="1" ht="17.25" customHeight="1">
      <c r="B82" s="46"/>
      <c r="C82" s="74"/>
      <c r="D82" s="74"/>
      <c r="E82" s="82" t="str">
        <f>E13</f>
        <v xml:space="preserve">SO-04-05.2 - VRN - Podchod v km 467,469 - Hněvice </v>
      </c>
      <c r="F82" s="74"/>
      <c r="G82" s="74"/>
      <c r="H82" s="74"/>
      <c r="I82" s="204"/>
      <c r="J82" s="74"/>
      <c r="K82" s="74"/>
      <c r="L82" s="72"/>
    </row>
    <row r="83" s="1" customFormat="1" ht="6.96" customHeight="1">
      <c r="B83" s="46"/>
      <c r="C83" s="74"/>
      <c r="D83" s="74"/>
      <c r="E83" s="74"/>
      <c r="F83" s="74"/>
      <c r="G83" s="74"/>
      <c r="H83" s="74"/>
      <c r="I83" s="204"/>
      <c r="J83" s="74"/>
      <c r="K83" s="74"/>
      <c r="L83" s="72"/>
    </row>
    <row r="84" s="1" customFormat="1" ht="18" customHeight="1">
      <c r="B84" s="46"/>
      <c r="C84" s="76" t="s">
        <v>25</v>
      </c>
      <c r="D84" s="74"/>
      <c r="E84" s="74"/>
      <c r="F84" s="209" t="str">
        <f>F16</f>
        <v xml:space="preserve"> </v>
      </c>
      <c r="G84" s="74"/>
      <c r="H84" s="74"/>
      <c r="I84" s="210" t="s">
        <v>27</v>
      </c>
      <c r="J84" s="85" t="str">
        <f>IF(J16="","",J16)</f>
        <v>19. 9. 2018</v>
      </c>
      <c r="K84" s="74"/>
      <c r="L84" s="72"/>
    </row>
    <row r="85" s="1" customFormat="1" ht="6.96" customHeight="1">
      <c r="B85" s="46"/>
      <c r="C85" s="74"/>
      <c r="D85" s="74"/>
      <c r="E85" s="74"/>
      <c r="F85" s="74"/>
      <c r="G85" s="74"/>
      <c r="H85" s="74"/>
      <c r="I85" s="204"/>
      <c r="J85" s="74"/>
      <c r="K85" s="74"/>
      <c r="L85" s="72"/>
    </row>
    <row r="86" s="1" customFormat="1">
      <c r="B86" s="46"/>
      <c r="C86" s="76" t="s">
        <v>31</v>
      </c>
      <c r="D86" s="74"/>
      <c r="E86" s="74"/>
      <c r="F86" s="209" t="str">
        <f>E19</f>
        <v>SŽDC s.o., OŘ Ústí n.L., ST Ústí n.L.</v>
      </c>
      <c r="G86" s="74"/>
      <c r="H86" s="74"/>
      <c r="I86" s="210" t="s">
        <v>39</v>
      </c>
      <c r="J86" s="209" t="str">
        <f>E25</f>
        <v xml:space="preserve"> </v>
      </c>
      <c r="K86" s="74"/>
      <c r="L86" s="72"/>
    </row>
    <row r="87" s="1" customFormat="1" ht="14.4" customHeight="1">
      <c r="B87" s="46"/>
      <c r="C87" s="76" t="s">
        <v>37</v>
      </c>
      <c r="D87" s="74"/>
      <c r="E87" s="74"/>
      <c r="F87" s="209" t="str">
        <f>IF(E22="","",E22)</f>
        <v/>
      </c>
      <c r="G87" s="74"/>
      <c r="H87" s="74"/>
      <c r="I87" s="204"/>
      <c r="J87" s="74"/>
      <c r="K87" s="74"/>
      <c r="L87" s="72"/>
    </row>
    <row r="88" s="1" customFormat="1" ht="10.32" customHeight="1">
      <c r="B88" s="46"/>
      <c r="C88" s="74"/>
      <c r="D88" s="74"/>
      <c r="E88" s="74"/>
      <c r="F88" s="74"/>
      <c r="G88" s="74"/>
      <c r="H88" s="74"/>
      <c r="I88" s="204"/>
      <c r="J88" s="74"/>
      <c r="K88" s="74"/>
      <c r="L88" s="72"/>
    </row>
    <row r="89" s="10" customFormat="1" ht="29.28" customHeight="1">
      <c r="B89" s="211"/>
      <c r="C89" s="212" t="s">
        <v>526</v>
      </c>
      <c r="D89" s="213" t="s">
        <v>62</v>
      </c>
      <c r="E89" s="213" t="s">
        <v>58</v>
      </c>
      <c r="F89" s="213" t="s">
        <v>527</v>
      </c>
      <c r="G89" s="213" t="s">
        <v>528</v>
      </c>
      <c r="H89" s="213" t="s">
        <v>529</v>
      </c>
      <c r="I89" s="214" t="s">
        <v>530</v>
      </c>
      <c r="J89" s="213" t="s">
        <v>514</v>
      </c>
      <c r="K89" s="215" t="s">
        <v>531</v>
      </c>
      <c r="L89" s="216"/>
      <c r="M89" s="102" t="s">
        <v>532</v>
      </c>
      <c r="N89" s="103" t="s">
        <v>47</v>
      </c>
      <c r="O89" s="103" t="s">
        <v>533</v>
      </c>
      <c r="P89" s="103" t="s">
        <v>534</v>
      </c>
      <c r="Q89" s="103" t="s">
        <v>535</v>
      </c>
      <c r="R89" s="103" t="s">
        <v>536</v>
      </c>
      <c r="S89" s="103" t="s">
        <v>537</v>
      </c>
      <c r="T89" s="104" t="s">
        <v>538</v>
      </c>
    </row>
    <row r="90" s="1" customFormat="1" ht="29.28" customHeight="1">
      <c r="B90" s="46"/>
      <c r="C90" s="108" t="s">
        <v>515</v>
      </c>
      <c r="D90" s="74"/>
      <c r="E90" s="74"/>
      <c r="F90" s="74"/>
      <c r="G90" s="74"/>
      <c r="H90" s="74"/>
      <c r="I90" s="204"/>
      <c r="J90" s="217">
        <f>BK90</f>
        <v>0</v>
      </c>
      <c r="K90" s="74"/>
      <c r="L90" s="72"/>
      <c r="M90" s="105"/>
      <c r="N90" s="106"/>
      <c r="O90" s="106"/>
      <c r="P90" s="218">
        <f>P91</f>
        <v>0</v>
      </c>
      <c r="Q90" s="106"/>
      <c r="R90" s="218">
        <f>R91</f>
        <v>0</v>
      </c>
      <c r="S90" s="106"/>
      <c r="T90" s="219">
        <f>T91</f>
        <v>0</v>
      </c>
      <c r="AT90" s="24" t="s">
        <v>76</v>
      </c>
      <c r="AU90" s="24" t="s">
        <v>516</v>
      </c>
      <c r="BK90" s="220">
        <f>BK91</f>
        <v>0</v>
      </c>
    </row>
    <row r="91" s="11" customFormat="1" ht="37.44" customHeight="1">
      <c r="B91" s="221"/>
      <c r="C91" s="222"/>
      <c r="D91" s="223" t="s">
        <v>76</v>
      </c>
      <c r="E91" s="224" t="s">
        <v>96</v>
      </c>
      <c r="F91" s="224" t="s">
        <v>599</v>
      </c>
      <c r="G91" s="222"/>
      <c r="H91" s="222"/>
      <c r="I91" s="225"/>
      <c r="J91" s="226">
        <f>BK91</f>
        <v>0</v>
      </c>
      <c r="K91" s="222"/>
      <c r="L91" s="227"/>
      <c r="M91" s="228"/>
      <c r="N91" s="229"/>
      <c r="O91" s="229"/>
      <c r="P91" s="230">
        <f>P92</f>
        <v>0</v>
      </c>
      <c r="Q91" s="229"/>
      <c r="R91" s="230">
        <f>R92</f>
        <v>0</v>
      </c>
      <c r="S91" s="229"/>
      <c r="T91" s="231">
        <f>T92</f>
        <v>0</v>
      </c>
      <c r="AR91" s="232" t="s">
        <v>562</v>
      </c>
      <c r="AT91" s="233" t="s">
        <v>76</v>
      </c>
      <c r="AU91" s="233" t="s">
        <v>77</v>
      </c>
      <c r="AY91" s="232" t="s">
        <v>541</v>
      </c>
      <c r="BK91" s="234">
        <f>BK92</f>
        <v>0</v>
      </c>
    </row>
    <row r="92" s="11" customFormat="1" ht="19.92" customHeight="1">
      <c r="B92" s="221"/>
      <c r="C92" s="222"/>
      <c r="D92" s="223" t="s">
        <v>76</v>
      </c>
      <c r="E92" s="235" t="s">
        <v>768</v>
      </c>
      <c r="F92" s="235" t="s">
        <v>769</v>
      </c>
      <c r="G92" s="222"/>
      <c r="H92" s="222"/>
      <c r="I92" s="225"/>
      <c r="J92" s="236">
        <f>BK92</f>
        <v>0</v>
      </c>
      <c r="K92" s="222"/>
      <c r="L92" s="227"/>
      <c r="M92" s="228"/>
      <c r="N92" s="229"/>
      <c r="O92" s="229"/>
      <c r="P92" s="230">
        <f>SUM(P93:P94)</f>
        <v>0</v>
      </c>
      <c r="Q92" s="229"/>
      <c r="R92" s="230">
        <f>SUM(R93:R94)</f>
        <v>0</v>
      </c>
      <c r="S92" s="229"/>
      <c r="T92" s="231">
        <f>SUM(T93:T94)</f>
        <v>0</v>
      </c>
      <c r="AR92" s="232" t="s">
        <v>562</v>
      </c>
      <c r="AT92" s="233" t="s">
        <v>76</v>
      </c>
      <c r="AU92" s="233" t="s">
        <v>24</v>
      </c>
      <c r="AY92" s="232" t="s">
        <v>541</v>
      </c>
      <c r="BK92" s="234">
        <f>SUM(BK93:BK94)</f>
        <v>0</v>
      </c>
    </row>
    <row r="93" s="1" customFormat="1" ht="16.5" customHeight="1">
      <c r="B93" s="46"/>
      <c r="C93" s="237" t="s">
        <v>24</v>
      </c>
      <c r="D93" s="237" t="s">
        <v>544</v>
      </c>
      <c r="E93" s="238" t="s">
        <v>770</v>
      </c>
      <c r="F93" s="239" t="s">
        <v>771</v>
      </c>
      <c r="G93" s="240" t="s">
        <v>602</v>
      </c>
      <c r="H93" s="241">
        <v>2014</v>
      </c>
      <c r="I93" s="242"/>
      <c r="J93" s="243">
        <f>ROUND(I93*H93,2)</f>
        <v>0</v>
      </c>
      <c r="K93" s="239" t="s">
        <v>772</v>
      </c>
      <c r="L93" s="72"/>
      <c r="M93" s="244" t="s">
        <v>22</v>
      </c>
      <c r="N93" s="245" t="s">
        <v>48</v>
      </c>
      <c r="O93" s="47"/>
      <c r="P93" s="246">
        <f>O93*H93</f>
        <v>0</v>
      </c>
      <c r="Q93" s="246">
        <v>0</v>
      </c>
      <c r="R93" s="246">
        <f>Q93*H93</f>
        <v>0</v>
      </c>
      <c r="S93" s="246">
        <v>0</v>
      </c>
      <c r="T93" s="247">
        <f>S93*H93</f>
        <v>0</v>
      </c>
      <c r="AR93" s="24" t="s">
        <v>674</v>
      </c>
      <c r="AT93" s="24" t="s">
        <v>544</v>
      </c>
      <c r="AU93" s="24" t="s">
        <v>85</v>
      </c>
      <c r="AY93" s="24" t="s">
        <v>541</v>
      </c>
      <c r="BE93" s="248">
        <f>IF(N93="základní",J93,0)</f>
        <v>0</v>
      </c>
      <c r="BF93" s="248">
        <f>IF(N93="snížená",J93,0)</f>
        <v>0</v>
      </c>
      <c r="BG93" s="248">
        <f>IF(N93="zákl. přenesená",J93,0)</f>
        <v>0</v>
      </c>
      <c r="BH93" s="248">
        <f>IF(N93="sníž. přenesená",J93,0)</f>
        <v>0</v>
      </c>
      <c r="BI93" s="248">
        <f>IF(N93="nulová",J93,0)</f>
        <v>0</v>
      </c>
      <c r="BJ93" s="24" t="s">
        <v>24</v>
      </c>
      <c r="BK93" s="248">
        <f>ROUND(I93*H93,2)</f>
        <v>0</v>
      </c>
      <c r="BL93" s="24" t="s">
        <v>674</v>
      </c>
      <c r="BM93" s="24" t="s">
        <v>773</v>
      </c>
    </row>
    <row r="94" s="1" customFormat="1">
      <c r="B94" s="46"/>
      <c r="C94" s="74"/>
      <c r="D94" s="251" t="s">
        <v>626</v>
      </c>
      <c r="E94" s="74"/>
      <c r="F94" s="274" t="s">
        <v>774</v>
      </c>
      <c r="G94" s="74"/>
      <c r="H94" s="74"/>
      <c r="I94" s="204"/>
      <c r="J94" s="74"/>
      <c r="K94" s="74"/>
      <c r="L94" s="72"/>
      <c r="M94" s="303"/>
      <c r="N94" s="277"/>
      <c r="O94" s="277"/>
      <c r="P94" s="277"/>
      <c r="Q94" s="277"/>
      <c r="R94" s="277"/>
      <c r="S94" s="277"/>
      <c r="T94" s="304"/>
      <c r="AT94" s="24" t="s">
        <v>626</v>
      </c>
      <c r="AU94" s="24" t="s">
        <v>85</v>
      </c>
    </row>
    <row r="95" s="1" customFormat="1" ht="6.96" customHeight="1">
      <c r="B95" s="67"/>
      <c r="C95" s="68"/>
      <c r="D95" s="68"/>
      <c r="E95" s="68"/>
      <c r="F95" s="68"/>
      <c r="G95" s="68"/>
      <c r="H95" s="68"/>
      <c r="I95" s="179"/>
      <c r="J95" s="68"/>
      <c r="K95" s="68"/>
      <c r="L95" s="72"/>
    </row>
  </sheetData>
  <sheetProtection sheet="1" autoFilter="0" formatColumns="0" formatRows="0" objects="1" scenarios="1" spinCount="100000" saltValue="bOdGdpSbAZYCknc7En+cm3A9OyoqEjZbdoFbTkee3plI6B1CkXuxnHpj3vc9CLt7eDDdC2w6qg5DgHqMqFRzRQ==" hashValue="rdUpXXFA/J8Wa1BjnKyen+7AE8AgMSgqv2wvSulzNfxjLz7tCltR4SsUQ6nX05hj0X2/21gPlsGSDh4zNqLclw==" algorithmName="SHA-512" password="CC35"/>
  <autoFilter ref="C89:K94"/>
  <mergeCells count="16">
    <mergeCell ref="E7:H7"/>
    <mergeCell ref="E11:H11"/>
    <mergeCell ref="E9:H9"/>
    <mergeCell ref="E13:H13"/>
    <mergeCell ref="E28:H28"/>
    <mergeCell ref="E49:H49"/>
    <mergeCell ref="E53:H53"/>
    <mergeCell ref="E51:H51"/>
    <mergeCell ref="E55:H55"/>
    <mergeCell ref="J59:J60"/>
    <mergeCell ref="E76:H76"/>
    <mergeCell ref="E80:H80"/>
    <mergeCell ref="E78:H78"/>
    <mergeCell ref="E82:H82"/>
    <mergeCell ref="G1:H1"/>
    <mergeCell ref="L2:V2"/>
  </mergeCells>
  <hyperlinks>
    <hyperlink ref="F1:G1" location="C2" display="1) Krycí list soupisu"/>
    <hyperlink ref="G1:H1" location="C62" display="2) Rekapitulace"/>
    <hyperlink ref="J1" location="C89"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14.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149</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s="1" customFormat="1" ht="16.5" customHeight="1">
      <c r="B9" s="46"/>
      <c r="C9" s="47"/>
      <c r="D9" s="47"/>
      <c r="E9" s="156" t="s">
        <v>847</v>
      </c>
      <c r="F9" s="47"/>
      <c r="G9" s="47"/>
      <c r="H9" s="47"/>
      <c r="I9" s="157"/>
      <c r="J9" s="47"/>
      <c r="K9" s="51"/>
    </row>
    <row r="10" s="1" customFormat="1">
      <c r="B10" s="46"/>
      <c r="C10" s="47"/>
      <c r="D10" s="40" t="s">
        <v>508</v>
      </c>
      <c r="E10" s="47"/>
      <c r="F10" s="47"/>
      <c r="G10" s="47"/>
      <c r="H10" s="47"/>
      <c r="I10" s="157"/>
      <c r="J10" s="47"/>
      <c r="K10" s="51"/>
    </row>
    <row r="11" s="1" customFormat="1" ht="36.96" customHeight="1">
      <c r="B11" s="46"/>
      <c r="C11" s="47"/>
      <c r="D11" s="47"/>
      <c r="E11" s="158" t="s">
        <v>848</v>
      </c>
      <c r="F11" s="47"/>
      <c r="G11" s="47"/>
      <c r="H11" s="47"/>
      <c r="I11" s="157"/>
      <c r="J11" s="47"/>
      <c r="K11" s="51"/>
    </row>
    <row r="12" s="1" customFormat="1">
      <c r="B12" s="46"/>
      <c r="C12" s="47"/>
      <c r="D12" s="47"/>
      <c r="E12" s="47"/>
      <c r="F12" s="47"/>
      <c r="G12" s="47"/>
      <c r="H12" s="47"/>
      <c r="I12" s="157"/>
      <c r="J12" s="47"/>
      <c r="K12" s="51"/>
    </row>
    <row r="13" s="1" customFormat="1" ht="14.4" customHeight="1">
      <c r="B13" s="46"/>
      <c r="C13" s="47"/>
      <c r="D13" s="40" t="s">
        <v>21</v>
      </c>
      <c r="E13" s="47"/>
      <c r="F13" s="35" t="s">
        <v>22</v>
      </c>
      <c r="G13" s="47"/>
      <c r="H13" s="47"/>
      <c r="I13" s="159" t="s">
        <v>23</v>
      </c>
      <c r="J13" s="35" t="s">
        <v>22</v>
      </c>
      <c r="K13" s="51"/>
    </row>
    <row r="14" s="1" customFormat="1" ht="14.4" customHeight="1">
      <c r="B14" s="46"/>
      <c r="C14" s="47"/>
      <c r="D14" s="40" t="s">
        <v>25</v>
      </c>
      <c r="E14" s="47"/>
      <c r="F14" s="35" t="s">
        <v>26</v>
      </c>
      <c r="G14" s="47"/>
      <c r="H14" s="47"/>
      <c r="I14" s="159" t="s">
        <v>27</v>
      </c>
      <c r="J14" s="160" t="str">
        <f>'Rekapitulace stavby'!AN8</f>
        <v>19. 9. 2018</v>
      </c>
      <c r="K14" s="51"/>
    </row>
    <row r="15" s="1" customFormat="1" ht="10.8" customHeight="1">
      <c r="B15" s="46"/>
      <c r="C15" s="47"/>
      <c r="D15" s="47"/>
      <c r="E15" s="47"/>
      <c r="F15" s="47"/>
      <c r="G15" s="47"/>
      <c r="H15" s="47"/>
      <c r="I15" s="157"/>
      <c r="J15" s="47"/>
      <c r="K15" s="51"/>
    </row>
    <row r="16" s="1" customFormat="1" ht="14.4" customHeight="1">
      <c r="B16" s="46"/>
      <c r="C16" s="47"/>
      <c r="D16" s="40" t="s">
        <v>31</v>
      </c>
      <c r="E16" s="47"/>
      <c r="F16" s="47"/>
      <c r="G16" s="47"/>
      <c r="H16" s="47"/>
      <c r="I16" s="159" t="s">
        <v>32</v>
      </c>
      <c r="J16" s="35" t="s">
        <v>33</v>
      </c>
      <c r="K16" s="51"/>
    </row>
    <row r="17" s="1" customFormat="1" ht="18" customHeight="1">
      <c r="B17" s="46"/>
      <c r="C17" s="47"/>
      <c r="D17" s="47"/>
      <c r="E17" s="35" t="s">
        <v>34</v>
      </c>
      <c r="F17" s="47"/>
      <c r="G17" s="47"/>
      <c r="H17" s="47"/>
      <c r="I17" s="159" t="s">
        <v>35</v>
      </c>
      <c r="J17" s="35" t="s">
        <v>36</v>
      </c>
      <c r="K17" s="51"/>
    </row>
    <row r="18" s="1" customFormat="1" ht="6.96" customHeight="1">
      <c r="B18" s="46"/>
      <c r="C18" s="47"/>
      <c r="D18" s="47"/>
      <c r="E18" s="47"/>
      <c r="F18" s="47"/>
      <c r="G18" s="47"/>
      <c r="H18" s="47"/>
      <c r="I18" s="157"/>
      <c r="J18" s="47"/>
      <c r="K18" s="51"/>
    </row>
    <row r="19" s="1" customFormat="1" ht="14.4" customHeight="1">
      <c r="B19" s="46"/>
      <c r="C19" s="47"/>
      <c r="D19" s="40" t="s">
        <v>37</v>
      </c>
      <c r="E19" s="47"/>
      <c r="F19" s="47"/>
      <c r="G19" s="47"/>
      <c r="H19" s="47"/>
      <c r="I19" s="159" t="s">
        <v>32</v>
      </c>
      <c r="J19" s="35" t="str">
        <f>IF('Rekapitulace stavby'!AN13="Vyplň údaj","",IF('Rekapitulace stavby'!AN13="","",'Rekapitulace stavby'!AN13))</f>
        <v/>
      </c>
      <c r="K19" s="51"/>
    </row>
    <row r="20" s="1" customFormat="1" ht="18" customHeight="1">
      <c r="B20" s="46"/>
      <c r="C20" s="47"/>
      <c r="D20" s="47"/>
      <c r="E20" s="35" t="str">
        <f>IF('Rekapitulace stavby'!E14="Vyplň údaj","",IF('Rekapitulace stavby'!E14="","",'Rekapitulace stavby'!E14))</f>
        <v/>
      </c>
      <c r="F20" s="47"/>
      <c r="G20" s="47"/>
      <c r="H20" s="47"/>
      <c r="I20" s="159" t="s">
        <v>35</v>
      </c>
      <c r="J20" s="35" t="str">
        <f>IF('Rekapitulace stavby'!AN14="Vyplň údaj","",IF('Rekapitulace stavby'!AN14="","",'Rekapitulace stavby'!AN14))</f>
        <v/>
      </c>
      <c r="K20" s="51"/>
    </row>
    <row r="21" s="1" customFormat="1" ht="6.96" customHeight="1">
      <c r="B21" s="46"/>
      <c r="C21" s="47"/>
      <c r="D21" s="47"/>
      <c r="E21" s="47"/>
      <c r="F21" s="47"/>
      <c r="G21" s="47"/>
      <c r="H21" s="47"/>
      <c r="I21" s="157"/>
      <c r="J21" s="47"/>
      <c r="K21" s="51"/>
    </row>
    <row r="22" s="1" customFormat="1" ht="14.4" customHeight="1">
      <c r="B22" s="46"/>
      <c r="C22" s="47"/>
      <c r="D22" s="40" t="s">
        <v>39</v>
      </c>
      <c r="E22" s="47"/>
      <c r="F22" s="47"/>
      <c r="G22" s="47"/>
      <c r="H22" s="47"/>
      <c r="I22" s="159" t="s">
        <v>32</v>
      </c>
      <c r="J22" s="35" t="str">
        <f>IF('Rekapitulace stavby'!AN16="","",'Rekapitulace stavby'!AN16)</f>
        <v/>
      </c>
      <c r="K22" s="51"/>
    </row>
    <row r="23" s="1" customFormat="1" ht="18" customHeight="1">
      <c r="B23" s="46"/>
      <c r="C23" s="47"/>
      <c r="D23" s="47"/>
      <c r="E23" s="35" t="str">
        <f>IF('Rekapitulace stavby'!E17="","",'Rekapitulace stavby'!E17)</f>
        <v xml:space="preserve"> </v>
      </c>
      <c r="F23" s="47"/>
      <c r="G23" s="47"/>
      <c r="H23" s="47"/>
      <c r="I23" s="159" t="s">
        <v>35</v>
      </c>
      <c r="J23" s="35" t="str">
        <f>IF('Rekapitulace stavby'!AN17="","",'Rekapitulace stavby'!AN17)</f>
        <v/>
      </c>
      <c r="K23" s="51"/>
    </row>
    <row r="24" s="1" customFormat="1" ht="6.96" customHeight="1">
      <c r="B24" s="46"/>
      <c r="C24" s="47"/>
      <c r="D24" s="47"/>
      <c r="E24" s="47"/>
      <c r="F24" s="47"/>
      <c r="G24" s="47"/>
      <c r="H24" s="47"/>
      <c r="I24" s="157"/>
      <c r="J24" s="47"/>
      <c r="K24" s="51"/>
    </row>
    <row r="25" s="1" customFormat="1" ht="14.4" customHeight="1">
      <c r="B25" s="46"/>
      <c r="C25" s="47"/>
      <c r="D25" s="40" t="s">
        <v>42</v>
      </c>
      <c r="E25" s="47"/>
      <c r="F25" s="47"/>
      <c r="G25" s="47"/>
      <c r="H25" s="47"/>
      <c r="I25" s="157"/>
      <c r="J25" s="47"/>
      <c r="K25" s="51"/>
    </row>
    <row r="26" s="7" customFormat="1" ht="16.5" customHeight="1">
      <c r="B26" s="161"/>
      <c r="C26" s="162"/>
      <c r="D26" s="162"/>
      <c r="E26" s="44" t="s">
        <v>22</v>
      </c>
      <c r="F26" s="44"/>
      <c r="G26" s="44"/>
      <c r="H26" s="44"/>
      <c r="I26" s="163"/>
      <c r="J26" s="162"/>
      <c r="K26" s="164"/>
    </row>
    <row r="27" s="1" customFormat="1" ht="6.96" customHeight="1">
      <c r="B27" s="46"/>
      <c r="C27" s="47"/>
      <c r="D27" s="47"/>
      <c r="E27" s="47"/>
      <c r="F27" s="47"/>
      <c r="G27" s="47"/>
      <c r="H27" s="47"/>
      <c r="I27" s="157"/>
      <c r="J27" s="47"/>
      <c r="K27" s="51"/>
    </row>
    <row r="28" s="1" customFormat="1" ht="6.96" customHeight="1">
      <c r="B28" s="46"/>
      <c r="C28" s="47"/>
      <c r="D28" s="106"/>
      <c r="E28" s="106"/>
      <c r="F28" s="106"/>
      <c r="G28" s="106"/>
      <c r="H28" s="106"/>
      <c r="I28" s="165"/>
      <c r="J28" s="106"/>
      <c r="K28" s="166"/>
    </row>
    <row r="29" s="1" customFormat="1" ht="25.44" customHeight="1">
      <c r="B29" s="46"/>
      <c r="C29" s="47"/>
      <c r="D29" s="167" t="s">
        <v>43</v>
      </c>
      <c r="E29" s="47"/>
      <c r="F29" s="47"/>
      <c r="G29" s="47"/>
      <c r="H29" s="47"/>
      <c r="I29" s="157"/>
      <c r="J29" s="168">
        <f>ROUND(J82,2)</f>
        <v>0</v>
      </c>
      <c r="K29" s="51"/>
    </row>
    <row r="30" s="1" customFormat="1" ht="6.96" customHeight="1">
      <c r="B30" s="46"/>
      <c r="C30" s="47"/>
      <c r="D30" s="106"/>
      <c r="E30" s="106"/>
      <c r="F30" s="106"/>
      <c r="G30" s="106"/>
      <c r="H30" s="106"/>
      <c r="I30" s="165"/>
      <c r="J30" s="106"/>
      <c r="K30" s="166"/>
    </row>
    <row r="31" s="1" customFormat="1" ht="14.4" customHeight="1">
      <c r="B31" s="46"/>
      <c r="C31" s="47"/>
      <c r="D31" s="47"/>
      <c r="E31" s="47"/>
      <c r="F31" s="52" t="s">
        <v>45</v>
      </c>
      <c r="G31" s="47"/>
      <c r="H31" s="47"/>
      <c r="I31" s="169" t="s">
        <v>44</v>
      </c>
      <c r="J31" s="52" t="s">
        <v>46</v>
      </c>
      <c r="K31" s="51"/>
    </row>
    <row r="32" s="1" customFormat="1" ht="14.4" customHeight="1">
      <c r="B32" s="46"/>
      <c r="C32" s="47"/>
      <c r="D32" s="55" t="s">
        <v>47</v>
      </c>
      <c r="E32" s="55" t="s">
        <v>48</v>
      </c>
      <c r="F32" s="170">
        <f>ROUND(SUM(BE82:BE106), 2)</f>
        <v>0</v>
      </c>
      <c r="G32" s="47"/>
      <c r="H32" s="47"/>
      <c r="I32" s="171">
        <v>0.20999999999999999</v>
      </c>
      <c r="J32" s="170">
        <f>ROUND(ROUND((SUM(BE82:BE106)), 2)*I32, 2)</f>
        <v>0</v>
      </c>
      <c r="K32" s="51"/>
    </row>
    <row r="33" s="1" customFormat="1" ht="14.4" customHeight="1">
      <c r="B33" s="46"/>
      <c r="C33" s="47"/>
      <c r="D33" s="47"/>
      <c r="E33" s="55" t="s">
        <v>49</v>
      </c>
      <c r="F33" s="170">
        <f>ROUND(SUM(BF82:BF106), 2)</f>
        <v>0</v>
      </c>
      <c r="G33" s="47"/>
      <c r="H33" s="47"/>
      <c r="I33" s="171">
        <v>0.14999999999999999</v>
      </c>
      <c r="J33" s="170">
        <f>ROUND(ROUND((SUM(BF82:BF106)), 2)*I33, 2)</f>
        <v>0</v>
      </c>
      <c r="K33" s="51"/>
    </row>
    <row r="34" hidden="1" s="1" customFormat="1" ht="14.4" customHeight="1">
      <c r="B34" s="46"/>
      <c r="C34" s="47"/>
      <c r="D34" s="47"/>
      <c r="E34" s="55" t="s">
        <v>50</v>
      </c>
      <c r="F34" s="170">
        <f>ROUND(SUM(BG82:BG106), 2)</f>
        <v>0</v>
      </c>
      <c r="G34" s="47"/>
      <c r="H34" s="47"/>
      <c r="I34" s="171">
        <v>0.20999999999999999</v>
      </c>
      <c r="J34" s="170">
        <v>0</v>
      </c>
      <c r="K34" s="51"/>
    </row>
    <row r="35" hidden="1" s="1" customFormat="1" ht="14.4" customHeight="1">
      <c r="B35" s="46"/>
      <c r="C35" s="47"/>
      <c r="D35" s="47"/>
      <c r="E35" s="55" t="s">
        <v>51</v>
      </c>
      <c r="F35" s="170">
        <f>ROUND(SUM(BH82:BH106), 2)</f>
        <v>0</v>
      </c>
      <c r="G35" s="47"/>
      <c r="H35" s="47"/>
      <c r="I35" s="171">
        <v>0.14999999999999999</v>
      </c>
      <c r="J35" s="170">
        <v>0</v>
      </c>
      <c r="K35" s="51"/>
    </row>
    <row r="36" hidden="1" s="1" customFormat="1" ht="14.4" customHeight="1">
      <c r="B36" s="46"/>
      <c r="C36" s="47"/>
      <c r="D36" s="47"/>
      <c r="E36" s="55" t="s">
        <v>52</v>
      </c>
      <c r="F36" s="170">
        <f>ROUND(SUM(BI82:BI106), 2)</f>
        <v>0</v>
      </c>
      <c r="G36" s="47"/>
      <c r="H36" s="47"/>
      <c r="I36" s="171">
        <v>0</v>
      </c>
      <c r="J36" s="170">
        <v>0</v>
      </c>
      <c r="K36" s="51"/>
    </row>
    <row r="37" s="1" customFormat="1" ht="6.96" customHeight="1">
      <c r="B37" s="46"/>
      <c r="C37" s="47"/>
      <c r="D37" s="47"/>
      <c r="E37" s="47"/>
      <c r="F37" s="47"/>
      <c r="G37" s="47"/>
      <c r="H37" s="47"/>
      <c r="I37" s="157"/>
      <c r="J37" s="47"/>
      <c r="K37" s="51"/>
    </row>
    <row r="38" s="1" customFormat="1" ht="25.44" customHeight="1">
      <c r="B38" s="46"/>
      <c r="C38" s="172"/>
      <c r="D38" s="173" t="s">
        <v>53</v>
      </c>
      <c r="E38" s="98"/>
      <c r="F38" s="98"/>
      <c r="G38" s="174" t="s">
        <v>54</v>
      </c>
      <c r="H38" s="175" t="s">
        <v>55</v>
      </c>
      <c r="I38" s="176"/>
      <c r="J38" s="177">
        <f>SUM(J29:J36)</f>
        <v>0</v>
      </c>
      <c r="K38" s="178"/>
    </row>
    <row r="39" s="1" customFormat="1" ht="14.4" customHeight="1">
      <c r="B39" s="67"/>
      <c r="C39" s="68"/>
      <c r="D39" s="68"/>
      <c r="E39" s="68"/>
      <c r="F39" s="68"/>
      <c r="G39" s="68"/>
      <c r="H39" s="68"/>
      <c r="I39" s="179"/>
      <c r="J39" s="68"/>
      <c r="K39" s="69"/>
    </row>
    <row r="43" s="1" customFormat="1" ht="6.96" customHeight="1">
      <c r="B43" s="180"/>
      <c r="C43" s="181"/>
      <c r="D43" s="181"/>
      <c r="E43" s="181"/>
      <c r="F43" s="181"/>
      <c r="G43" s="181"/>
      <c r="H43" s="181"/>
      <c r="I43" s="182"/>
      <c r="J43" s="181"/>
      <c r="K43" s="183"/>
    </row>
    <row r="44" s="1" customFormat="1" ht="36.96" customHeight="1">
      <c r="B44" s="46"/>
      <c r="C44" s="30" t="s">
        <v>512</v>
      </c>
      <c r="D44" s="47"/>
      <c r="E44" s="47"/>
      <c r="F44" s="47"/>
      <c r="G44" s="47"/>
      <c r="H44" s="47"/>
      <c r="I44" s="157"/>
      <c r="J44" s="47"/>
      <c r="K44" s="51"/>
    </row>
    <row r="45" s="1" customFormat="1" ht="6.96" customHeight="1">
      <c r="B45" s="46"/>
      <c r="C45" s="47"/>
      <c r="D45" s="47"/>
      <c r="E45" s="47"/>
      <c r="F45" s="47"/>
      <c r="G45" s="47"/>
      <c r="H45" s="47"/>
      <c r="I45" s="157"/>
      <c r="J45" s="47"/>
      <c r="K45" s="51"/>
    </row>
    <row r="46" s="1" customFormat="1" ht="14.4" customHeight="1">
      <c r="B46" s="46"/>
      <c r="C46" s="40" t="s">
        <v>18</v>
      </c>
      <c r="D46" s="47"/>
      <c r="E46" s="47"/>
      <c r="F46" s="47"/>
      <c r="G46" s="47"/>
      <c r="H46" s="47"/>
      <c r="I46" s="157"/>
      <c r="J46" s="47"/>
      <c r="K46" s="51"/>
    </row>
    <row r="47" s="1" customFormat="1" ht="16.5" customHeight="1">
      <c r="B47" s="46"/>
      <c r="C47" s="47"/>
      <c r="D47" s="47"/>
      <c r="E47" s="156" t="str">
        <f>E7</f>
        <v>Celkové opravy zastávek na koridorové trati Vraňany - Děčín - státní hranice_ZMĚNA č. 1</v>
      </c>
      <c r="F47" s="40"/>
      <c r="G47" s="40"/>
      <c r="H47" s="40"/>
      <c r="I47" s="157"/>
      <c r="J47" s="47"/>
      <c r="K47" s="51"/>
    </row>
    <row r="48">
      <c r="B48" s="28"/>
      <c r="C48" s="40" t="s">
        <v>506</v>
      </c>
      <c r="D48" s="29"/>
      <c r="E48" s="29"/>
      <c r="F48" s="29"/>
      <c r="G48" s="29"/>
      <c r="H48" s="29"/>
      <c r="I48" s="155"/>
      <c r="J48" s="29"/>
      <c r="K48" s="31"/>
    </row>
    <row r="49" s="1" customFormat="1" ht="16.5" customHeight="1">
      <c r="B49" s="46"/>
      <c r="C49" s="47"/>
      <c r="D49" s="47"/>
      <c r="E49" s="156" t="s">
        <v>847</v>
      </c>
      <c r="F49" s="47"/>
      <c r="G49" s="47"/>
      <c r="H49" s="47"/>
      <c r="I49" s="157"/>
      <c r="J49" s="47"/>
      <c r="K49" s="51"/>
    </row>
    <row r="50" s="1" customFormat="1" ht="14.4" customHeight="1">
      <c r="B50" s="46"/>
      <c r="C50" s="40" t="s">
        <v>508</v>
      </c>
      <c r="D50" s="47"/>
      <c r="E50" s="47"/>
      <c r="F50" s="47"/>
      <c r="G50" s="47"/>
      <c r="H50" s="47"/>
      <c r="I50" s="157"/>
      <c r="J50" s="47"/>
      <c r="K50" s="51"/>
    </row>
    <row r="51" s="1" customFormat="1" ht="17.25" customHeight="1">
      <c r="B51" s="46"/>
      <c r="C51" s="47"/>
      <c r="D51" s="47"/>
      <c r="E51" s="158" t="str">
        <f>E11</f>
        <v>SO-05-03 - ST ÚNL</v>
      </c>
      <c r="F51" s="47"/>
      <c r="G51" s="47"/>
      <c r="H51" s="47"/>
      <c r="I51" s="157"/>
      <c r="J51" s="47"/>
      <c r="K51" s="51"/>
    </row>
    <row r="52" s="1" customFormat="1" ht="6.96" customHeight="1">
      <c r="B52" s="46"/>
      <c r="C52" s="47"/>
      <c r="D52" s="47"/>
      <c r="E52" s="47"/>
      <c r="F52" s="47"/>
      <c r="G52" s="47"/>
      <c r="H52" s="47"/>
      <c r="I52" s="157"/>
      <c r="J52" s="47"/>
      <c r="K52" s="51"/>
    </row>
    <row r="53" s="1" customFormat="1" ht="18" customHeight="1">
      <c r="B53" s="46"/>
      <c r="C53" s="40" t="s">
        <v>25</v>
      </c>
      <c r="D53" s="47"/>
      <c r="E53" s="47"/>
      <c r="F53" s="35" t="str">
        <f>F14</f>
        <v>obvod OŘ Ústí nad Labem</v>
      </c>
      <c r="G53" s="47"/>
      <c r="H53" s="47"/>
      <c r="I53" s="159" t="s">
        <v>27</v>
      </c>
      <c r="J53" s="160" t="str">
        <f>IF(J14="","",J14)</f>
        <v>19. 9. 2018</v>
      </c>
      <c r="K53" s="51"/>
    </row>
    <row r="54" s="1" customFormat="1" ht="6.96" customHeight="1">
      <c r="B54" s="46"/>
      <c r="C54" s="47"/>
      <c r="D54" s="47"/>
      <c r="E54" s="47"/>
      <c r="F54" s="47"/>
      <c r="G54" s="47"/>
      <c r="H54" s="47"/>
      <c r="I54" s="157"/>
      <c r="J54" s="47"/>
      <c r="K54" s="51"/>
    </row>
    <row r="55" s="1" customFormat="1">
      <c r="B55" s="46"/>
      <c r="C55" s="40" t="s">
        <v>31</v>
      </c>
      <c r="D55" s="47"/>
      <c r="E55" s="47"/>
      <c r="F55" s="35" t="str">
        <f>E17</f>
        <v>SŽDC s.o., OŘ Ústí n.L., ST Ústí n.L.</v>
      </c>
      <c r="G55" s="47"/>
      <c r="H55" s="47"/>
      <c r="I55" s="159" t="s">
        <v>39</v>
      </c>
      <c r="J55" s="44" t="str">
        <f>E23</f>
        <v xml:space="preserve"> </v>
      </c>
      <c r="K55" s="51"/>
    </row>
    <row r="56" s="1" customFormat="1" ht="14.4" customHeight="1">
      <c r="B56" s="46"/>
      <c r="C56" s="40" t="s">
        <v>37</v>
      </c>
      <c r="D56" s="47"/>
      <c r="E56" s="47"/>
      <c r="F56" s="35" t="str">
        <f>IF(E20="","",E20)</f>
        <v/>
      </c>
      <c r="G56" s="47"/>
      <c r="H56" s="47"/>
      <c r="I56" s="157"/>
      <c r="J56" s="184"/>
      <c r="K56" s="51"/>
    </row>
    <row r="57" s="1" customFormat="1" ht="10.32" customHeight="1">
      <c r="B57" s="46"/>
      <c r="C57" s="47"/>
      <c r="D57" s="47"/>
      <c r="E57" s="47"/>
      <c r="F57" s="47"/>
      <c r="G57" s="47"/>
      <c r="H57" s="47"/>
      <c r="I57" s="157"/>
      <c r="J57" s="47"/>
      <c r="K57" s="51"/>
    </row>
    <row r="58" s="1" customFormat="1" ht="29.28" customHeight="1">
      <c r="B58" s="46"/>
      <c r="C58" s="185" t="s">
        <v>513</v>
      </c>
      <c r="D58" s="172"/>
      <c r="E58" s="172"/>
      <c r="F58" s="172"/>
      <c r="G58" s="172"/>
      <c r="H58" s="172"/>
      <c r="I58" s="186"/>
      <c r="J58" s="187" t="s">
        <v>514</v>
      </c>
      <c r="K58" s="188"/>
    </row>
    <row r="59" s="1" customFormat="1" ht="10.32" customHeight="1">
      <c r="B59" s="46"/>
      <c r="C59" s="47"/>
      <c r="D59" s="47"/>
      <c r="E59" s="47"/>
      <c r="F59" s="47"/>
      <c r="G59" s="47"/>
      <c r="H59" s="47"/>
      <c r="I59" s="157"/>
      <c r="J59" s="47"/>
      <c r="K59" s="51"/>
    </row>
    <row r="60" s="1" customFormat="1" ht="29.28" customHeight="1">
      <c r="B60" s="46"/>
      <c r="C60" s="189" t="s">
        <v>515</v>
      </c>
      <c r="D60" s="47"/>
      <c r="E60" s="47"/>
      <c r="F60" s="47"/>
      <c r="G60" s="47"/>
      <c r="H60" s="47"/>
      <c r="I60" s="157"/>
      <c r="J60" s="168">
        <f>J82</f>
        <v>0</v>
      </c>
      <c r="K60" s="51"/>
      <c r="AU60" s="24" t="s">
        <v>516</v>
      </c>
    </row>
    <row r="61" s="1" customFormat="1" ht="21.84" customHeight="1">
      <c r="B61" s="46"/>
      <c r="C61" s="47"/>
      <c r="D61" s="47"/>
      <c r="E61" s="47"/>
      <c r="F61" s="47"/>
      <c r="G61" s="47"/>
      <c r="H61" s="47"/>
      <c r="I61" s="157"/>
      <c r="J61" s="47"/>
      <c r="K61" s="51"/>
    </row>
    <row r="62" s="1" customFormat="1" ht="6.96" customHeight="1">
      <c r="B62" s="67"/>
      <c r="C62" s="68"/>
      <c r="D62" s="68"/>
      <c r="E62" s="68"/>
      <c r="F62" s="68"/>
      <c r="G62" s="68"/>
      <c r="H62" s="68"/>
      <c r="I62" s="179"/>
      <c r="J62" s="68"/>
      <c r="K62" s="69"/>
    </row>
    <row r="66" s="1" customFormat="1" ht="6.96" customHeight="1">
      <c r="B66" s="70"/>
      <c r="C66" s="71"/>
      <c r="D66" s="71"/>
      <c r="E66" s="71"/>
      <c r="F66" s="71"/>
      <c r="G66" s="71"/>
      <c r="H66" s="71"/>
      <c r="I66" s="182"/>
      <c r="J66" s="71"/>
      <c r="K66" s="71"/>
      <c r="L66" s="72"/>
    </row>
    <row r="67" s="1" customFormat="1" ht="36.96" customHeight="1">
      <c r="B67" s="46"/>
      <c r="C67" s="73" t="s">
        <v>525</v>
      </c>
      <c r="D67" s="74"/>
      <c r="E67" s="74"/>
      <c r="F67" s="74"/>
      <c r="G67" s="74"/>
      <c r="H67" s="74"/>
      <c r="I67" s="204"/>
      <c r="J67" s="74"/>
      <c r="K67" s="74"/>
      <c r="L67" s="72"/>
    </row>
    <row r="68" s="1" customFormat="1" ht="6.96" customHeight="1">
      <c r="B68" s="46"/>
      <c r="C68" s="74"/>
      <c r="D68" s="74"/>
      <c r="E68" s="74"/>
      <c r="F68" s="74"/>
      <c r="G68" s="74"/>
      <c r="H68" s="74"/>
      <c r="I68" s="204"/>
      <c r="J68" s="74"/>
      <c r="K68" s="74"/>
      <c r="L68" s="72"/>
    </row>
    <row r="69" s="1" customFormat="1" ht="14.4" customHeight="1">
      <c r="B69" s="46"/>
      <c r="C69" s="76" t="s">
        <v>18</v>
      </c>
      <c r="D69" s="74"/>
      <c r="E69" s="74"/>
      <c r="F69" s="74"/>
      <c r="G69" s="74"/>
      <c r="H69" s="74"/>
      <c r="I69" s="204"/>
      <c r="J69" s="74"/>
      <c r="K69" s="74"/>
      <c r="L69" s="72"/>
    </row>
    <row r="70" s="1" customFormat="1" ht="16.5" customHeight="1">
      <c r="B70" s="46"/>
      <c r="C70" s="74"/>
      <c r="D70" s="74"/>
      <c r="E70" s="205" t="str">
        <f>E7</f>
        <v>Celkové opravy zastávek na koridorové trati Vraňany - Děčín - státní hranice_ZMĚNA č. 1</v>
      </c>
      <c r="F70" s="76"/>
      <c r="G70" s="76"/>
      <c r="H70" s="76"/>
      <c r="I70" s="204"/>
      <c r="J70" s="74"/>
      <c r="K70" s="74"/>
      <c r="L70" s="72"/>
    </row>
    <row r="71">
      <c r="B71" s="28"/>
      <c r="C71" s="76" t="s">
        <v>506</v>
      </c>
      <c r="D71" s="206"/>
      <c r="E71" s="206"/>
      <c r="F71" s="206"/>
      <c r="G71" s="206"/>
      <c r="H71" s="206"/>
      <c r="I71" s="149"/>
      <c r="J71" s="206"/>
      <c r="K71" s="206"/>
      <c r="L71" s="207"/>
    </row>
    <row r="72" s="1" customFormat="1" ht="16.5" customHeight="1">
      <c r="B72" s="46"/>
      <c r="C72" s="74"/>
      <c r="D72" s="74"/>
      <c r="E72" s="205" t="s">
        <v>847</v>
      </c>
      <c r="F72" s="74"/>
      <c r="G72" s="74"/>
      <c r="H72" s="74"/>
      <c r="I72" s="204"/>
      <c r="J72" s="74"/>
      <c r="K72" s="74"/>
      <c r="L72" s="72"/>
    </row>
    <row r="73" s="1" customFormat="1" ht="14.4" customHeight="1">
      <c r="B73" s="46"/>
      <c r="C73" s="76" t="s">
        <v>508</v>
      </c>
      <c r="D73" s="74"/>
      <c r="E73" s="74"/>
      <c r="F73" s="74"/>
      <c r="G73" s="74"/>
      <c r="H73" s="74"/>
      <c r="I73" s="204"/>
      <c r="J73" s="74"/>
      <c r="K73" s="74"/>
      <c r="L73" s="72"/>
    </row>
    <row r="74" s="1" customFormat="1" ht="17.25" customHeight="1">
      <c r="B74" s="46"/>
      <c r="C74" s="74"/>
      <c r="D74" s="74"/>
      <c r="E74" s="82" t="str">
        <f>E11</f>
        <v>SO-05-03 - ST ÚNL</v>
      </c>
      <c r="F74" s="74"/>
      <c r="G74" s="74"/>
      <c r="H74" s="74"/>
      <c r="I74" s="204"/>
      <c r="J74" s="74"/>
      <c r="K74" s="74"/>
      <c r="L74" s="72"/>
    </row>
    <row r="75" s="1" customFormat="1" ht="6.96" customHeight="1">
      <c r="B75" s="46"/>
      <c r="C75" s="74"/>
      <c r="D75" s="74"/>
      <c r="E75" s="74"/>
      <c r="F75" s="74"/>
      <c r="G75" s="74"/>
      <c r="H75" s="74"/>
      <c r="I75" s="204"/>
      <c r="J75" s="74"/>
      <c r="K75" s="74"/>
      <c r="L75" s="72"/>
    </row>
    <row r="76" s="1" customFormat="1" ht="18" customHeight="1">
      <c r="B76" s="46"/>
      <c r="C76" s="76" t="s">
        <v>25</v>
      </c>
      <c r="D76" s="74"/>
      <c r="E76" s="74"/>
      <c r="F76" s="209" t="str">
        <f>F14</f>
        <v>obvod OŘ Ústí nad Labem</v>
      </c>
      <c r="G76" s="74"/>
      <c r="H76" s="74"/>
      <c r="I76" s="210" t="s">
        <v>27</v>
      </c>
      <c r="J76" s="85" t="str">
        <f>IF(J14="","",J14)</f>
        <v>19. 9. 2018</v>
      </c>
      <c r="K76" s="74"/>
      <c r="L76" s="72"/>
    </row>
    <row r="77" s="1" customFormat="1" ht="6.96" customHeight="1">
      <c r="B77" s="46"/>
      <c r="C77" s="74"/>
      <c r="D77" s="74"/>
      <c r="E77" s="74"/>
      <c r="F77" s="74"/>
      <c r="G77" s="74"/>
      <c r="H77" s="74"/>
      <c r="I77" s="204"/>
      <c r="J77" s="74"/>
      <c r="K77" s="74"/>
      <c r="L77" s="72"/>
    </row>
    <row r="78" s="1" customFormat="1">
      <c r="B78" s="46"/>
      <c r="C78" s="76" t="s">
        <v>31</v>
      </c>
      <c r="D78" s="74"/>
      <c r="E78" s="74"/>
      <c r="F78" s="209" t="str">
        <f>E17</f>
        <v>SŽDC s.o., OŘ Ústí n.L., ST Ústí n.L.</v>
      </c>
      <c r="G78" s="74"/>
      <c r="H78" s="74"/>
      <c r="I78" s="210" t="s">
        <v>39</v>
      </c>
      <c r="J78" s="209" t="str">
        <f>E23</f>
        <v xml:space="preserve"> </v>
      </c>
      <c r="K78" s="74"/>
      <c r="L78" s="72"/>
    </row>
    <row r="79" s="1" customFormat="1" ht="14.4" customHeight="1">
      <c r="B79" s="46"/>
      <c r="C79" s="76" t="s">
        <v>37</v>
      </c>
      <c r="D79" s="74"/>
      <c r="E79" s="74"/>
      <c r="F79" s="209" t="str">
        <f>IF(E20="","",E20)</f>
        <v/>
      </c>
      <c r="G79" s="74"/>
      <c r="H79" s="74"/>
      <c r="I79" s="204"/>
      <c r="J79" s="74"/>
      <c r="K79" s="74"/>
      <c r="L79" s="72"/>
    </row>
    <row r="80" s="1" customFormat="1" ht="10.32" customHeight="1">
      <c r="B80" s="46"/>
      <c r="C80" s="74"/>
      <c r="D80" s="74"/>
      <c r="E80" s="74"/>
      <c r="F80" s="74"/>
      <c r="G80" s="74"/>
      <c r="H80" s="74"/>
      <c r="I80" s="204"/>
      <c r="J80" s="74"/>
      <c r="K80" s="74"/>
      <c r="L80" s="72"/>
    </row>
    <row r="81" s="10" customFormat="1" ht="29.28" customHeight="1">
      <c r="B81" s="211"/>
      <c r="C81" s="212" t="s">
        <v>526</v>
      </c>
      <c r="D81" s="213" t="s">
        <v>62</v>
      </c>
      <c r="E81" s="213" t="s">
        <v>58</v>
      </c>
      <c r="F81" s="213" t="s">
        <v>527</v>
      </c>
      <c r="G81" s="213" t="s">
        <v>528</v>
      </c>
      <c r="H81" s="213" t="s">
        <v>529</v>
      </c>
      <c r="I81" s="214" t="s">
        <v>530</v>
      </c>
      <c r="J81" s="213" t="s">
        <v>514</v>
      </c>
      <c r="K81" s="215" t="s">
        <v>531</v>
      </c>
      <c r="L81" s="216"/>
      <c r="M81" s="102" t="s">
        <v>532</v>
      </c>
      <c r="N81" s="103" t="s">
        <v>47</v>
      </c>
      <c r="O81" s="103" t="s">
        <v>533</v>
      </c>
      <c r="P81" s="103" t="s">
        <v>534</v>
      </c>
      <c r="Q81" s="103" t="s">
        <v>535</v>
      </c>
      <c r="R81" s="103" t="s">
        <v>536</v>
      </c>
      <c r="S81" s="103" t="s">
        <v>537</v>
      </c>
      <c r="T81" s="104" t="s">
        <v>538</v>
      </c>
    </row>
    <row r="82" s="1" customFormat="1" ht="29.28" customHeight="1">
      <c r="B82" s="46"/>
      <c r="C82" s="108" t="s">
        <v>515</v>
      </c>
      <c r="D82" s="74"/>
      <c r="E82" s="74"/>
      <c r="F82" s="74"/>
      <c r="G82" s="74"/>
      <c r="H82" s="74"/>
      <c r="I82" s="204"/>
      <c r="J82" s="217">
        <f>BK82</f>
        <v>0</v>
      </c>
      <c r="K82" s="74"/>
      <c r="L82" s="72"/>
      <c r="M82" s="105"/>
      <c r="N82" s="106"/>
      <c r="O82" s="106"/>
      <c r="P82" s="218">
        <f>SUM(P83:P106)</f>
        <v>0</v>
      </c>
      <c r="Q82" s="106"/>
      <c r="R82" s="218">
        <f>SUM(R83:R106)</f>
        <v>0.22394000000000003</v>
      </c>
      <c r="S82" s="106"/>
      <c r="T82" s="219">
        <f>SUM(T83:T106)</f>
        <v>0.043999999999999997</v>
      </c>
      <c r="AT82" s="24" t="s">
        <v>76</v>
      </c>
      <c r="AU82" s="24" t="s">
        <v>516</v>
      </c>
      <c r="BK82" s="220">
        <f>SUM(BK83:BK106)</f>
        <v>0</v>
      </c>
    </row>
    <row r="83" s="1" customFormat="1" ht="25.5" customHeight="1">
      <c r="B83" s="46"/>
      <c r="C83" s="237" t="s">
        <v>24</v>
      </c>
      <c r="D83" s="237" t="s">
        <v>544</v>
      </c>
      <c r="E83" s="238" t="s">
        <v>545</v>
      </c>
      <c r="F83" s="239" t="s">
        <v>546</v>
      </c>
      <c r="G83" s="240" t="s">
        <v>547</v>
      </c>
      <c r="H83" s="241">
        <v>2</v>
      </c>
      <c r="I83" s="242"/>
      <c r="J83" s="243">
        <f>ROUND(I83*H83,2)</f>
        <v>0</v>
      </c>
      <c r="K83" s="239" t="s">
        <v>22</v>
      </c>
      <c r="L83" s="72"/>
      <c r="M83" s="244" t="s">
        <v>22</v>
      </c>
      <c r="N83" s="245" t="s">
        <v>48</v>
      </c>
      <c r="O83" s="47"/>
      <c r="P83" s="246">
        <f>O83*H83</f>
        <v>0</v>
      </c>
      <c r="Q83" s="246">
        <v>0.02102</v>
      </c>
      <c r="R83" s="246">
        <f>Q83*H83</f>
        <v>0.042040000000000001</v>
      </c>
      <c r="S83" s="246">
        <v>0</v>
      </c>
      <c r="T83" s="247">
        <f>S83*H83</f>
        <v>0</v>
      </c>
      <c r="AR83" s="24" t="s">
        <v>542</v>
      </c>
      <c r="AT83" s="24" t="s">
        <v>544</v>
      </c>
      <c r="AU83" s="24" t="s">
        <v>77</v>
      </c>
      <c r="AY83" s="24" t="s">
        <v>541</v>
      </c>
      <c r="BE83" s="248">
        <f>IF(N83="základní",J83,0)</f>
        <v>0</v>
      </c>
      <c r="BF83" s="248">
        <f>IF(N83="snížená",J83,0)</f>
        <v>0</v>
      </c>
      <c r="BG83" s="248">
        <f>IF(N83="zákl. přenesená",J83,0)</f>
        <v>0</v>
      </c>
      <c r="BH83" s="248">
        <f>IF(N83="sníž. přenesená",J83,0)</f>
        <v>0</v>
      </c>
      <c r="BI83" s="248">
        <f>IF(N83="nulová",J83,0)</f>
        <v>0</v>
      </c>
      <c r="BJ83" s="24" t="s">
        <v>24</v>
      </c>
      <c r="BK83" s="248">
        <f>ROUND(I83*H83,2)</f>
        <v>0</v>
      </c>
      <c r="BL83" s="24" t="s">
        <v>542</v>
      </c>
      <c r="BM83" s="24" t="s">
        <v>849</v>
      </c>
    </row>
    <row r="84" s="12" customFormat="1">
      <c r="B84" s="249"/>
      <c r="C84" s="250"/>
      <c r="D84" s="251" t="s">
        <v>549</v>
      </c>
      <c r="E84" s="252" t="s">
        <v>22</v>
      </c>
      <c r="F84" s="253" t="s">
        <v>85</v>
      </c>
      <c r="G84" s="250"/>
      <c r="H84" s="254">
        <v>2</v>
      </c>
      <c r="I84" s="255"/>
      <c r="J84" s="250"/>
      <c r="K84" s="250"/>
      <c r="L84" s="256"/>
      <c r="M84" s="257"/>
      <c r="N84" s="258"/>
      <c r="O84" s="258"/>
      <c r="P84" s="258"/>
      <c r="Q84" s="258"/>
      <c r="R84" s="258"/>
      <c r="S84" s="258"/>
      <c r="T84" s="259"/>
      <c r="AT84" s="260" t="s">
        <v>549</v>
      </c>
      <c r="AU84" s="260" t="s">
        <v>77</v>
      </c>
      <c r="AV84" s="12" t="s">
        <v>85</v>
      </c>
      <c r="AW84" s="12" t="s">
        <v>41</v>
      </c>
      <c r="AX84" s="12" t="s">
        <v>24</v>
      </c>
      <c r="AY84" s="260" t="s">
        <v>541</v>
      </c>
    </row>
    <row r="85" s="1" customFormat="1" ht="25.5" customHeight="1">
      <c r="B85" s="46"/>
      <c r="C85" s="237" t="s">
        <v>85</v>
      </c>
      <c r="D85" s="237" t="s">
        <v>544</v>
      </c>
      <c r="E85" s="238" t="s">
        <v>550</v>
      </c>
      <c r="F85" s="239" t="s">
        <v>551</v>
      </c>
      <c r="G85" s="240" t="s">
        <v>547</v>
      </c>
      <c r="H85" s="241">
        <v>2</v>
      </c>
      <c r="I85" s="242"/>
      <c r="J85" s="243">
        <f>ROUND(I85*H85,2)</f>
        <v>0</v>
      </c>
      <c r="K85" s="239" t="s">
        <v>22</v>
      </c>
      <c r="L85" s="72"/>
      <c r="M85" s="244" t="s">
        <v>22</v>
      </c>
      <c r="N85" s="245" t="s">
        <v>48</v>
      </c>
      <c r="O85" s="47"/>
      <c r="P85" s="246">
        <f>O85*H85</f>
        <v>0</v>
      </c>
      <c r="Q85" s="246">
        <v>0.02102</v>
      </c>
      <c r="R85" s="246">
        <f>Q85*H85</f>
        <v>0.042040000000000001</v>
      </c>
      <c r="S85" s="246">
        <v>0</v>
      </c>
      <c r="T85" s="247">
        <f>S85*H85</f>
        <v>0</v>
      </c>
      <c r="AR85" s="24" t="s">
        <v>542</v>
      </c>
      <c r="AT85" s="24" t="s">
        <v>544</v>
      </c>
      <c r="AU85" s="24" t="s">
        <v>77</v>
      </c>
      <c r="AY85" s="24" t="s">
        <v>541</v>
      </c>
      <c r="BE85" s="248">
        <f>IF(N85="základní",J85,0)</f>
        <v>0</v>
      </c>
      <c r="BF85" s="248">
        <f>IF(N85="snížená",J85,0)</f>
        <v>0</v>
      </c>
      <c r="BG85" s="248">
        <f>IF(N85="zákl. přenesená",J85,0)</f>
        <v>0</v>
      </c>
      <c r="BH85" s="248">
        <f>IF(N85="sníž. přenesená",J85,0)</f>
        <v>0</v>
      </c>
      <c r="BI85" s="248">
        <f>IF(N85="nulová",J85,0)</f>
        <v>0</v>
      </c>
      <c r="BJ85" s="24" t="s">
        <v>24</v>
      </c>
      <c r="BK85" s="248">
        <f>ROUND(I85*H85,2)</f>
        <v>0</v>
      </c>
      <c r="BL85" s="24" t="s">
        <v>542</v>
      </c>
      <c r="BM85" s="24" t="s">
        <v>850</v>
      </c>
    </row>
    <row r="86" s="12" customFormat="1">
      <c r="B86" s="249"/>
      <c r="C86" s="250"/>
      <c r="D86" s="251" t="s">
        <v>549</v>
      </c>
      <c r="E86" s="252" t="s">
        <v>22</v>
      </c>
      <c r="F86" s="253" t="s">
        <v>85</v>
      </c>
      <c r="G86" s="250"/>
      <c r="H86" s="254">
        <v>2</v>
      </c>
      <c r="I86" s="255"/>
      <c r="J86" s="250"/>
      <c r="K86" s="250"/>
      <c r="L86" s="256"/>
      <c r="M86" s="257"/>
      <c r="N86" s="258"/>
      <c r="O86" s="258"/>
      <c r="P86" s="258"/>
      <c r="Q86" s="258"/>
      <c r="R86" s="258"/>
      <c r="S86" s="258"/>
      <c r="T86" s="259"/>
      <c r="AT86" s="260" t="s">
        <v>549</v>
      </c>
      <c r="AU86" s="260" t="s">
        <v>77</v>
      </c>
      <c r="AV86" s="12" t="s">
        <v>85</v>
      </c>
      <c r="AW86" s="12" t="s">
        <v>41</v>
      </c>
      <c r="AX86" s="12" t="s">
        <v>24</v>
      </c>
      <c r="AY86" s="260" t="s">
        <v>541</v>
      </c>
    </row>
    <row r="87" s="1" customFormat="1" ht="25.5" customHeight="1">
      <c r="B87" s="46"/>
      <c r="C87" s="237" t="s">
        <v>93</v>
      </c>
      <c r="D87" s="237" t="s">
        <v>544</v>
      </c>
      <c r="E87" s="238" t="s">
        <v>554</v>
      </c>
      <c r="F87" s="239" t="s">
        <v>555</v>
      </c>
      <c r="G87" s="240" t="s">
        <v>547</v>
      </c>
      <c r="H87" s="241">
        <v>126</v>
      </c>
      <c r="I87" s="242"/>
      <c r="J87" s="243">
        <f>ROUND(I87*H87,2)</f>
        <v>0</v>
      </c>
      <c r="K87" s="239" t="s">
        <v>22</v>
      </c>
      <c r="L87" s="72"/>
      <c r="M87" s="244" t="s">
        <v>22</v>
      </c>
      <c r="N87" s="245" t="s">
        <v>48</v>
      </c>
      <c r="O87" s="47"/>
      <c r="P87" s="246">
        <f>O87*H87</f>
        <v>0</v>
      </c>
      <c r="Q87" s="246">
        <v>0.0011100000000000001</v>
      </c>
      <c r="R87" s="246">
        <f>Q87*H87</f>
        <v>0.13986000000000001</v>
      </c>
      <c r="S87" s="246">
        <v>0</v>
      </c>
      <c r="T87" s="247">
        <f>S87*H87</f>
        <v>0</v>
      </c>
      <c r="AR87" s="24" t="s">
        <v>542</v>
      </c>
      <c r="AT87" s="24" t="s">
        <v>544</v>
      </c>
      <c r="AU87" s="24" t="s">
        <v>77</v>
      </c>
      <c r="AY87" s="24" t="s">
        <v>541</v>
      </c>
      <c r="BE87" s="248">
        <f>IF(N87="základní",J87,0)</f>
        <v>0</v>
      </c>
      <c r="BF87" s="248">
        <f>IF(N87="snížená",J87,0)</f>
        <v>0</v>
      </c>
      <c r="BG87" s="248">
        <f>IF(N87="zákl. přenesená",J87,0)</f>
        <v>0</v>
      </c>
      <c r="BH87" s="248">
        <f>IF(N87="sníž. přenesená",J87,0)</f>
        <v>0</v>
      </c>
      <c r="BI87" s="248">
        <f>IF(N87="nulová",J87,0)</f>
        <v>0</v>
      </c>
      <c r="BJ87" s="24" t="s">
        <v>24</v>
      </c>
      <c r="BK87" s="248">
        <f>ROUND(I87*H87,2)</f>
        <v>0</v>
      </c>
      <c r="BL87" s="24" t="s">
        <v>542</v>
      </c>
      <c r="BM87" s="24" t="s">
        <v>851</v>
      </c>
    </row>
    <row r="88" s="12" customFormat="1">
      <c r="B88" s="249"/>
      <c r="C88" s="250"/>
      <c r="D88" s="251" t="s">
        <v>549</v>
      </c>
      <c r="E88" s="252" t="s">
        <v>22</v>
      </c>
      <c r="F88" s="253" t="s">
        <v>852</v>
      </c>
      <c r="G88" s="250"/>
      <c r="H88" s="254">
        <v>126</v>
      </c>
      <c r="I88" s="255"/>
      <c r="J88" s="250"/>
      <c r="K88" s="250"/>
      <c r="L88" s="256"/>
      <c r="M88" s="257"/>
      <c r="N88" s="258"/>
      <c r="O88" s="258"/>
      <c r="P88" s="258"/>
      <c r="Q88" s="258"/>
      <c r="R88" s="258"/>
      <c r="S88" s="258"/>
      <c r="T88" s="259"/>
      <c r="AT88" s="260" t="s">
        <v>549</v>
      </c>
      <c r="AU88" s="260" t="s">
        <v>77</v>
      </c>
      <c r="AV88" s="12" t="s">
        <v>85</v>
      </c>
      <c r="AW88" s="12" t="s">
        <v>41</v>
      </c>
      <c r="AX88" s="12" t="s">
        <v>24</v>
      </c>
      <c r="AY88" s="260" t="s">
        <v>541</v>
      </c>
    </row>
    <row r="89" s="1" customFormat="1" ht="16.5" customHeight="1">
      <c r="B89" s="46"/>
      <c r="C89" s="237" t="s">
        <v>542</v>
      </c>
      <c r="D89" s="237" t="s">
        <v>544</v>
      </c>
      <c r="E89" s="238" t="s">
        <v>559</v>
      </c>
      <c r="F89" s="239" t="s">
        <v>560</v>
      </c>
      <c r="G89" s="240" t="s">
        <v>547</v>
      </c>
      <c r="H89" s="241">
        <v>2</v>
      </c>
      <c r="I89" s="242"/>
      <c r="J89" s="243">
        <f>ROUND(I89*H89,2)</f>
        <v>0</v>
      </c>
      <c r="K89" s="239" t="s">
        <v>22</v>
      </c>
      <c r="L89" s="72"/>
      <c r="M89" s="244" t="s">
        <v>22</v>
      </c>
      <c r="N89" s="245" t="s">
        <v>48</v>
      </c>
      <c r="O89" s="47"/>
      <c r="P89" s="246">
        <f>O89*H89</f>
        <v>0</v>
      </c>
      <c r="Q89" s="246">
        <v>0</v>
      </c>
      <c r="R89" s="246">
        <f>Q89*H89</f>
        <v>0</v>
      </c>
      <c r="S89" s="246">
        <v>0.021999999999999999</v>
      </c>
      <c r="T89" s="247">
        <f>S89*H89</f>
        <v>0.043999999999999997</v>
      </c>
      <c r="AR89" s="24" t="s">
        <v>542</v>
      </c>
      <c r="AT89" s="24" t="s">
        <v>544</v>
      </c>
      <c r="AU89" s="24" t="s">
        <v>77</v>
      </c>
      <c r="AY89" s="24" t="s">
        <v>541</v>
      </c>
      <c r="BE89" s="248">
        <f>IF(N89="základní",J89,0)</f>
        <v>0</v>
      </c>
      <c r="BF89" s="248">
        <f>IF(N89="snížená",J89,0)</f>
        <v>0</v>
      </c>
      <c r="BG89" s="248">
        <f>IF(N89="zákl. přenesená",J89,0)</f>
        <v>0</v>
      </c>
      <c r="BH89" s="248">
        <f>IF(N89="sníž. přenesená",J89,0)</f>
        <v>0</v>
      </c>
      <c r="BI89" s="248">
        <f>IF(N89="nulová",J89,0)</f>
        <v>0</v>
      </c>
      <c r="BJ89" s="24" t="s">
        <v>24</v>
      </c>
      <c r="BK89" s="248">
        <f>ROUND(I89*H89,2)</f>
        <v>0</v>
      </c>
      <c r="BL89" s="24" t="s">
        <v>542</v>
      </c>
      <c r="BM89" s="24" t="s">
        <v>853</v>
      </c>
    </row>
    <row r="90" s="12" customFormat="1">
      <c r="B90" s="249"/>
      <c r="C90" s="250"/>
      <c r="D90" s="251" t="s">
        <v>549</v>
      </c>
      <c r="E90" s="252" t="s">
        <v>22</v>
      </c>
      <c r="F90" s="253" t="s">
        <v>85</v>
      </c>
      <c r="G90" s="250"/>
      <c r="H90" s="254">
        <v>2</v>
      </c>
      <c r="I90" s="255"/>
      <c r="J90" s="250"/>
      <c r="K90" s="250"/>
      <c r="L90" s="256"/>
      <c r="M90" s="257"/>
      <c r="N90" s="258"/>
      <c r="O90" s="258"/>
      <c r="P90" s="258"/>
      <c r="Q90" s="258"/>
      <c r="R90" s="258"/>
      <c r="S90" s="258"/>
      <c r="T90" s="259"/>
      <c r="AT90" s="260" t="s">
        <v>549</v>
      </c>
      <c r="AU90" s="260" t="s">
        <v>77</v>
      </c>
      <c r="AV90" s="12" t="s">
        <v>85</v>
      </c>
      <c r="AW90" s="12" t="s">
        <v>41</v>
      </c>
      <c r="AX90" s="12" t="s">
        <v>24</v>
      </c>
      <c r="AY90" s="260" t="s">
        <v>541</v>
      </c>
    </row>
    <row r="91" s="1" customFormat="1" ht="25.5" customHeight="1">
      <c r="B91" s="46"/>
      <c r="C91" s="237" t="s">
        <v>562</v>
      </c>
      <c r="D91" s="237" t="s">
        <v>544</v>
      </c>
      <c r="E91" s="238" t="s">
        <v>563</v>
      </c>
      <c r="F91" s="239" t="s">
        <v>564</v>
      </c>
      <c r="G91" s="240" t="s">
        <v>547</v>
      </c>
      <c r="H91" s="241">
        <v>2</v>
      </c>
      <c r="I91" s="242"/>
      <c r="J91" s="243">
        <f>ROUND(I91*H91,2)</f>
        <v>0</v>
      </c>
      <c r="K91" s="239" t="s">
        <v>22</v>
      </c>
      <c r="L91" s="72"/>
      <c r="M91" s="244" t="s">
        <v>22</v>
      </c>
      <c r="N91" s="245" t="s">
        <v>48</v>
      </c>
      <c r="O91" s="47"/>
      <c r="P91" s="246">
        <f>O91*H91</f>
        <v>0</v>
      </c>
      <c r="Q91" s="246">
        <v>0</v>
      </c>
      <c r="R91" s="246">
        <f>Q91*H91</f>
        <v>0</v>
      </c>
      <c r="S91" s="246">
        <v>0</v>
      </c>
      <c r="T91" s="247">
        <f>S91*H91</f>
        <v>0</v>
      </c>
      <c r="AR91" s="24" t="s">
        <v>542</v>
      </c>
      <c r="AT91" s="24" t="s">
        <v>544</v>
      </c>
      <c r="AU91" s="24" t="s">
        <v>77</v>
      </c>
      <c r="AY91" s="24" t="s">
        <v>541</v>
      </c>
      <c r="BE91" s="248">
        <f>IF(N91="základní",J91,0)</f>
        <v>0</v>
      </c>
      <c r="BF91" s="248">
        <f>IF(N91="snížená",J91,0)</f>
        <v>0</v>
      </c>
      <c r="BG91" s="248">
        <f>IF(N91="zákl. přenesená",J91,0)</f>
        <v>0</v>
      </c>
      <c r="BH91" s="248">
        <f>IF(N91="sníž. přenesená",J91,0)</f>
        <v>0</v>
      </c>
      <c r="BI91" s="248">
        <f>IF(N91="nulová",J91,0)</f>
        <v>0</v>
      </c>
      <c r="BJ91" s="24" t="s">
        <v>24</v>
      </c>
      <c r="BK91" s="248">
        <f>ROUND(I91*H91,2)</f>
        <v>0</v>
      </c>
      <c r="BL91" s="24" t="s">
        <v>542</v>
      </c>
      <c r="BM91" s="24" t="s">
        <v>854</v>
      </c>
    </row>
    <row r="92" s="12" customFormat="1">
      <c r="B92" s="249"/>
      <c r="C92" s="250"/>
      <c r="D92" s="251" t="s">
        <v>549</v>
      </c>
      <c r="E92" s="252" t="s">
        <v>22</v>
      </c>
      <c r="F92" s="253" t="s">
        <v>85</v>
      </c>
      <c r="G92" s="250"/>
      <c r="H92" s="254">
        <v>2</v>
      </c>
      <c r="I92" s="255"/>
      <c r="J92" s="250"/>
      <c r="K92" s="250"/>
      <c r="L92" s="256"/>
      <c r="M92" s="257"/>
      <c r="N92" s="258"/>
      <c r="O92" s="258"/>
      <c r="P92" s="258"/>
      <c r="Q92" s="258"/>
      <c r="R92" s="258"/>
      <c r="S92" s="258"/>
      <c r="T92" s="259"/>
      <c r="AT92" s="260" t="s">
        <v>549</v>
      </c>
      <c r="AU92" s="260" t="s">
        <v>77</v>
      </c>
      <c r="AV92" s="12" t="s">
        <v>85</v>
      </c>
      <c r="AW92" s="12" t="s">
        <v>41</v>
      </c>
      <c r="AX92" s="12" t="s">
        <v>24</v>
      </c>
      <c r="AY92" s="260" t="s">
        <v>541</v>
      </c>
    </row>
    <row r="93" s="1" customFormat="1" ht="25.5" customHeight="1">
      <c r="B93" s="46"/>
      <c r="C93" s="237" t="s">
        <v>552</v>
      </c>
      <c r="D93" s="237" t="s">
        <v>544</v>
      </c>
      <c r="E93" s="238" t="s">
        <v>567</v>
      </c>
      <c r="F93" s="239" t="s">
        <v>568</v>
      </c>
      <c r="G93" s="240" t="s">
        <v>569</v>
      </c>
      <c r="H93" s="241">
        <v>0.10000000000000001</v>
      </c>
      <c r="I93" s="242"/>
      <c r="J93" s="243">
        <f>ROUND(I93*H93,2)</f>
        <v>0</v>
      </c>
      <c r="K93" s="239" t="s">
        <v>22</v>
      </c>
      <c r="L93" s="72"/>
      <c r="M93" s="244" t="s">
        <v>22</v>
      </c>
      <c r="N93" s="245" t="s">
        <v>48</v>
      </c>
      <c r="O93" s="47"/>
      <c r="P93" s="246">
        <f>O93*H93</f>
        <v>0</v>
      </c>
      <c r="Q93" s="246">
        <v>0</v>
      </c>
      <c r="R93" s="246">
        <f>Q93*H93</f>
        <v>0</v>
      </c>
      <c r="S93" s="246">
        <v>0</v>
      </c>
      <c r="T93" s="247">
        <f>S93*H93</f>
        <v>0</v>
      </c>
      <c r="AR93" s="24" t="s">
        <v>542</v>
      </c>
      <c r="AT93" s="24" t="s">
        <v>544</v>
      </c>
      <c r="AU93" s="24" t="s">
        <v>77</v>
      </c>
      <c r="AY93" s="24" t="s">
        <v>541</v>
      </c>
      <c r="BE93" s="248">
        <f>IF(N93="základní",J93,0)</f>
        <v>0</v>
      </c>
      <c r="BF93" s="248">
        <f>IF(N93="snížená",J93,0)</f>
        <v>0</v>
      </c>
      <c r="BG93" s="248">
        <f>IF(N93="zákl. přenesená",J93,0)</f>
        <v>0</v>
      </c>
      <c r="BH93" s="248">
        <f>IF(N93="sníž. přenesená",J93,0)</f>
        <v>0</v>
      </c>
      <c r="BI93" s="248">
        <f>IF(N93="nulová",J93,0)</f>
        <v>0</v>
      </c>
      <c r="BJ93" s="24" t="s">
        <v>24</v>
      </c>
      <c r="BK93" s="248">
        <f>ROUND(I93*H93,2)</f>
        <v>0</v>
      </c>
      <c r="BL93" s="24" t="s">
        <v>542</v>
      </c>
      <c r="BM93" s="24" t="s">
        <v>855</v>
      </c>
    </row>
    <row r="94" s="12" customFormat="1">
      <c r="B94" s="249"/>
      <c r="C94" s="250"/>
      <c r="D94" s="251" t="s">
        <v>549</v>
      </c>
      <c r="E94" s="252" t="s">
        <v>22</v>
      </c>
      <c r="F94" s="253" t="s">
        <v>20</v>
      </c>
      <c r="G94" s="250"/>
      <c r="H94" s="254">
        <v>0.10000000000000001</v>
      </c>
      <c r="I94" s="255"/>
      <c r="J94" s="250"/>
      <c r="K94" s="250"/>
      <c r="L94" s="256"/>
      <c r="M94" s="257"/>
      <c r="N94" s="258"/>
      <c r="O94" s="258"/>
      <c r="P94" s="258"/>
      <c r="Q94" s="258"/>
      <c r="R94" s="258"/>
      <c r="S94" s="258"/>
      <c r="T94" s="259"/>
      <c r="AT94" s="260" t="s">
        <v>549</v>
      </c>
      <c r="AU94" s="260" t="s">
        <v>77</v>
      </c>
      <c r="AV94" s="12" t="s">
        <v>85</v>
      </c>
      <c r="AW94" s="12" t="s">
        <v>41</v>
      </c>
      <c r="AX94" s="12" t="s">
        <v>24</v>
      </c>
      <c r="AY94" s="260" t="s">
        <v>541</v>
      </c>
    </row>
    <row r="95" s="1" customFormat="1" ht="25.5" customHeight="1">
      <c r="B95" s="46"/>
      <c r="C95" s="237" t="s">
        <v>571</v>
      </c>
      <c r="D95" s="237" t="s">
        <v>544</v>
      </c>
      <c r="E95" s="238" t="s">
        <v>572</v>
      </c>
      <c r="F95" s="239" t="s">
        <v>573</v>
      </c>
      <c r="G95" s="240" t="s">
        <v>569</v>
      </c>
      <c r="H95" s="241">
        <v>0.10000000000000001</v>
      </c>
      <c r="I95" s="242"/>
      <c r="J95" s="243">
        <f>ROUND(I95*H95,2)</f>
        <v>0</v>
      </c>
      <c r="K95" s="239" t="s">
        <v>22</v>
      </c>
      <c r="L95" s="72"/>
      <c r="M95" s="244" t="s">
        <v>22</v>
      </c>
      <c r="N95" s="245" t="s">
        <v>48</v>
      </c>
      <c r="O95" s="47"/>
      <c r="P95" s="246">
        <f>O95*H95</f>
        <v>0</v>
      </c>
      <c r="Q95" s="246">
        <v>0</v>
      </c>
      <c r="R95" s="246">
        <f>Q95*H95</f>
        <v>0</v>
      </c>
      <c r="S95" s="246">
        <v>0</v>
      </c>
      <c r="T95" s="247">
        <f>S95*H95</f>
        <v>0</v>
      </c>
      <c r="AR95" s="24" t="s">
        <v>542</v>
      </c>
      <c r="AT95" s="24" t="s">
        <v>544</v>
      </c>
      <c r="AU95" s="24" t="s">
        <v>77</v>
      </c>
      <c r="AY95" s="24" t="s">
        <v>541</v>
      </c>
      <c r="BE95" s="248">
        <f>IF(N95="základní",J95,0)</f>
        <v>0</v>
      </c>
      <c r="BF95" s="248">
        <f>IF(N95="snížená",J95,0)</f>
        <v>0</v>
      </c>
      <c r="BG95" s="248">
        <f>IF(N95="zákl. přenesená",J95,0)</f>
        <v>0</v>
      </c>
      <c r="BH95" s="248">
        <f>IF(N95="sníž. přenesená",J95,0)</f>
        <v>0</v>
      </c>
      <c r="BI95" s="248">
        <f>IF(N95="nulová",J95,0)</f>
        <v>0</v>
      </c>
      <c r="BJ95" s="24" t="s">
        <v>24</v>
      </c>
      <c r="BK95" s="248">
        <f>ROUND(I95*H95,2)</f>
        <v>0</v>
      </c>
      <c r="BL95" s="24" t="s">
        <v>542</v>
      </c>
      <c r="BM95" s="24" t="s">
        <v>856</v>
      </c>
    </row>
    <row r="96" s="12" customFormat="1">
      <c r="B96" s="249"/>
      <c r="C96" s="250"/>
      <c r="D96" s="251" t="s">
        <v>549</v>
      </c>
      <c r="E96" s="252" t="s">
        <v>22</v>
      </c>
      <c r="F96" s="253" t="s">
        <v>20</v>
      </c>
      <c r="G96" s="250"/>
      <c r="H96" s="254">
        <v>0.10000000000000001</v>
      </c>
      <c r="I96" s="255"/>
      <c r="J96" s="250"/>
      <c r="K96" s="250"/>
      <c r="L96" s="256"/>
      <c r="M96" s="257"/>
      <c r="N96" s="258"/>
      <c r="O96" s="258"/>
      <c r="P96" s="258"/>
      <c r="Q96" s="258"/>
      <c r="R96" s="258"/>
      <c r="S96" s="258"/>
      <c r="T96" s="259"/>
      <c r="AT96" s="260" t="s">
        <v>549</v>
      </c>
      <c r="AU96" s="260" t="s">
        <v>77</v>
      </c>
      <c r="AV96" s="12" t="s">
        <v>85</v>
      </c>
      <c r="AW96" s="12" t="s">
        <v>41</v>
      </c>
      <c r="AX96" s="12" t="s">
        <v>24</v>
      </c>
      <c r="AY96" s="260" t="s">
        <v>541</v>
      </c>
    </row>
    <row r="97" s="1" customFormat="1" ht="38.25" customHeight="1">
      <c r="B97" s="46"/>
      <c r="C97" s="237" t="s">
        <v>561</v>
      </c>
      <c r="D97" s="237" t="s">
        <v>544</v>
      </c>
      <c r="E97" s="238" t="s">
        <v>575</v>
      </c>
      <c r="F97" s="239" t="s">
        <v>576</v>
      </c>
      <c r="G97" s="240" t="s">
        <v>569</v>
      </c>
      <c r="H97" s="241">
        <v>0.10000000000000001</v>
      </c>
      <c r="I97" s="242"/>
      <c r="J97" s="243">
        <f>ROUND(I97*H97,2)</f>
        <v>0</v>
      </c>
      <c r="K97" s="239" t="s">
        <v>22</v>
      </c>
      <c r="L97" s="72"/>
      <c r="M97" s="244" t="s">
        <v>22</v>
      </c>
      <c r="N97" s="245" t="s">
        <v>48</v>
      </c>
      <c r="O97" s="47"/>
      <c r="P97" s="246">
        <f>O97*H97</f>
        <v>0</v>
      </c>
      <c r="Q97" s="246">
        <v>0</v>
      </c>
      <c r="R97" s="246">
        <f>Q97*H97</f>
        <v>0</v>
      </c>
      <c r="S97" s="246">
        <v>0</v>
      </c>
      <c r="T97" s="247">
        <f>S97*H97</f>
        <v>0</v>
      </c>
      <c r="AR97" s="24" t="s">
        <v>542</v>
      </c>
      <c r="AT97" s="24" t="s">
        <v>544</v>
      </c>
      <c r="AU97" s="24" t="s">
        <v>77</v>
      </c>
      <c r="AY97" s="24" t="s">
        <v>541</v>
      </c>
      <c r="BE97" s="248">
        <f>IF(N97="základní",J97,0)</f>
        <v>0</v>
      </c>
      <c r="BF97" s="248">
        <f>IF(N97="snížená",J97,0)</f>
        <v>0</v>
      </c>
      <c r="BG97" s="248">
        <f>IF(N97="zákl. přenesená",J97,0)</f>
        <v>0</v>
      </c>
      <c r="BH97" s="248">
        <f>IF(N97="sníž. přenesená",J97,0)</f>
        <v>0</v>
      </c>
      <c r="BI97" s="248">
        <f>IF(N97="nulová",J97,0)</f>
        <v>0</v>
      </c>
      <c r="BJ97" s="24" t="s">
        <v>24</v>
      </c>
      <c r="BK97" s="248">
        <f>ROUND(I97*H97,2)</f>
        <v>0</v>
      </c>
      <c r="BL97" s="24" t="s">
        <v>542</v>
      </c>
      <c r="BM97" s="24" t="s">
        <v>857</v>
      </c>
    </row>
    <row r="98" s="12" customFormat="1">
      <c r="B98" s="249"/>
      <c r="C98" s="250"/>
      <c r="D98" s="251" t="s">
        <v>549</v>
      </c>
      <c r="E98" s="252" t="s">
        <v>22</v>
      </c>
      <c r="F98" s="253" t="s">
        <v>20</v>
      </c>
      <c r="G98" s="250"/>
      <c r="H98" s="254">
        <v>0.10000000000000001</v>
      </c>
      <c r="I98" s="255"/>
      <c r="J98" s="250"/>
      <c r="K98" s="250"/>
      <c r="L98" s="256"/>
      <c r="M98" s="257"/>
      <c r="N98" s="258"/>
      <c r="O98" s="258"/>
      <c r="P98" s="258"/>
      <c r="Q98" s="258"/>
      <c r="R98" s="258"/>
      <c r="S98" s="258"/>
      <c r="T98" s="259"/>
      <c r="AT98" s="260" t="s">
        <v>549</v>
      </c>
      <c r="AU98" s="260" t="s">
        <v>77</v>
      </c>
      <c r="AV98" s="12" t="s">
        <v>85</v>
      </c>
      <c r="AW98" s="12" t="s">
        <v>41</v>
      </c>
      <c r="AX98" s="12" t="s">
        <v>24</v>
      </c>
      <c r="AY98" s="260" t="s">
        <v>541</v>
      </c>
    </row>
    <row r="99" s="1" customFormat="1" ht="25.5" customHeight="1">
      <c r="B99" s="46"/>
      <c r="C99" s="237" t="s">
        <v>557</v>
      </c>
      <c r="D99" s="237" t="s">
        <v>544</v>
      </c>
      <c r="E99" s="238" t="s">
        <v>578</v>
      </c>
      <c r="F99" s="239" t="s">
        <v>579</v>
      </c>
      <c r="G99" s="240" t="s">
        <v>569</v>
      </c>
      <c r="H99" s="241">
        <v>0.10000000000000001</v>
      </c>
      <c r="I99" s="242"/>
      <c r="J99" s="243">
        <f>ROUND(I99*H99,2)</f>
        <v>0</v>
      </c>
      <c r="K99" s="239" t="s">
        <v>22</v>
      </c>
      <c r="L99" s="72"/>
      <c r="M99" s="244" t="s">
        <v>22</v>
      </c>
      <c r="N99" s="245" t="s">
        <v>48</v>
      </c>
      <c r="O99" s="47"/>
      <c r="P99" s="246">
        <f>O99*H99</f>
        <v>0</v>
      </c>
      <c r="Q99" s="246">
        <v>0</v>
      </c>
      <c r="R99" s="246">
        <f>Q99*H99</f>
        <v>0</v>
      </c>
      <c r="S99" s="246">
        <v>0</v>
      </c>
      <c r="T99" s="247">
        <f>S99*H99</f>
        <v>0</v>
      </c>
      <c r="AR99" s="24" t="s">
        <v>542</v>
      </c>
      <c r="AT99" s="24" t="s">
        <v>544</v>
      </c>
      <c r="AU99" s="24" t="s">
        <v>77</v>
      </c>
      <c r="AY99" s="24" t="s">
        <v>541</v>
      </c>
      <c r="BE99" s="248">
        <f>IF(N99="základní",J99,0)</f>
        <v>0</v>
      </c>
      <c r="BF99" s="248">
        <f>IF(N99="snížená",J99,0)</f>
        <v>0</v>
      </c>
      <c r="BG99" s="248">
        <f>IF(N99="zákl. přenesená",J99,0)</f>
        <v>0</v>
      </c>
      <c r="BH99" s="248">
        <f>IF(N99="sníž. přenesená",J99,0)</f>
        <v>0</v>
      </c>
      <c r="BI99" s="248">
        <f>IF(N99="nulová",J99,0)</f>
        <v>0</v>
      </c>
      <c r="BJ99" s="24" t="s">
        <v>24</v>
      </c>
      <c r="BK99" s="248">
        <f>ROUND(I99*H99,2)</f>
        <v>0</v>
      </c>
      <c r="BL99" s="24" t="s">
        <v>542</v>
      </c>
      <c r="BM99" s="24" t="s">
        <v>858</v>
      </c>
    </row>
    <row r="100" s="12" customFormat="1">
      <c r="B100" s="249"/>
      <c r="C100" s="250"/>
      <c r="D100" s="251" t="s">
        <v>549</v>
      </c>
      <c r="E100" s="252" t="s">
        <v>22</v>
      </c>
      <c r="F100" s="253" t="s">
        <v>20</v>
      </c>
      <c r="G100" s="250"/>
      <c r="H100" s="254">
        <v>0.10000000000000001</v>
      </c>
      <c r="I100" s="255"/>
      <c r="J100" s="250"/>
      <c r="K100" s="250"/>
      <c r="L100" s="256"/>
      <c r="M100" s="257"/>
      <c r="N100" s="258"/>
      <c r="O100" s="258"/>
      <c r="P100" s="258"/>
      <c r="Q100" s="258"/>
      <c r="R100" s="258"/>
      <c r="S100" s="258"/>
      <c r="T100" s="259"/>
      <c r="AT100" s="260" t="s">
        <v>549</v>
      </c>
      <c r="AU100" s="260" t="s">
        <v>77</v>
      </c>
      <c r="AV100" s="12" t="s">
        <v>85</v>
      </c>
      <c r="AW100" s="12" t="s">
        <v>41</v>
      </c>
      <c r="AX100" s="12" t="s">
        <v>24</v>
      </c>
      <c r="AY100" s="260" t="s">
        <v>541</v>
      </c>
    </row>
    <row r="101" s="1" customFormat="1" ht="38.25" customHeight="1">
      <c r="B101" s="46"/>
      <c r="C101" s="237" t="s">
        <v>29</v>
      </c>
      <c r="D101" s="237" t="s">
        <v>544</v>
      </c>
      <c r="E101" s="238" t="s">
        <v>583</v>
      </c>
      <c r="F101" s="239" t="s">
        <v>584</v>
      </c>
      <c r="G101" s="240" t="s">
        <v>569</v>
      </c>
      <c r="H101" s="241">
        <v>0.10000000000000001</v>
      </c>
      <c r="I101" s="242"/>
      <c r="J101" s="243">
        <f>ROUND(I101*H101,2)</f>
        <v>0</v>
      </c>
      <c r="K101" s="239" t="s">
        <v>22</v>
      </c>
      <c r="L101" s="72"/>
      <c r="M101" s="244" t="s">
        <v>22</v>
      </c>
      <c r="N101" s="245" t="s">
        <v>48</v>
      </c>
      <c r="O101" s="47"/>
      <c r="P101" s="246">
        <f>O101*H101</f>
        <v>0</v>
      </c>
      <c r="Q101" s="246">
        <v>0</v>
      </c>
      <c r="R101" s="246">
        <f>Q101*H101</f>
        <v>0</v>
      </c>
      <c r="S101" s="246">
        <v>0</v>
      </c>
      <c r="T101" s="247">
        <f>S101*H101</f>
        <v>0</v>
      </c>
      <c r="AR101" s="24" t="s">
        <v>542</v>
      </c>
      <c r="AT101" s="24" t="s">
        <v>544</v>
      </c>
      <c r="AU101" s="24" t="s">
        <v>77</v>
      </c>
      <c r="AY101" s="24" t="s">
        <v>541</v>
      </c>
      <c r="BE101" s="248">
        <f>IF(N101="základní",J101,0)</f>
        <v>0</v>
      </c>
      <c r="BF101" s="248">
        <f>IF(N101="snížená",J101,0)</f>
        <v>0</v>
      </c>
      <c r="BG101" s="248">
        <f>IF(N101="zákl. přenesená",J101,0)</f>
        <v>0</v>
      </c>
      <c r="BH101" s="248">
        <f>IF(N101="sníž. přenesená",J101,0)</f>
        <v>0</v>
      </c>
      <c r="BI101" s="248">
        <f>IF(N101="nulová",J101,0)</f>
        <v>0</v>
      </c>
      <c r="BJ101" s="24" t="s">
        <v>24</v>
      </c>
      <c r="BK101" s="248">
        <f>ROUND(I101*H101,2)</f>
        <v>0</v>
      </c>
      <c r="BL101" s="24" t="s">
        <v>542</v>
      </c>
      <c r="BM101" s="24" t="s">
        <v>859</v>
      </c>
    </row>
    <row r="102" s="12" customFormat="1">
      <c r="B102" s="249"/>
      <c r="C102" s="250"/>
      <c r="D102" s="251" t="s">
        <v>549</v>
      </c>
      <c r="E102" s="252" t="s">
        <v>22</v>
      </c>
      <c r="F102" s="253" t="s">
        <v>20</v>
      </c>
      <c r="G102" s="250"/>
      <c r="H102" s="254">
        <v>0.10000000000000001</v>
      </c>
      <c r="I102" s="255"/>
      <c r="J102" s="250"/>
      <c r="K102" s="250"/>
      <c r="L102" s="256"/>
      <c r="M102" s="257"/>
      <c r="N102" s="258"/>
      <c r="O102" s="258"/>
      <c r="P102" s="258"/>
      <c r="Q102" s="258"/>
      <c r="R102" s="258"/>
      <c r="S102" s="258"/>
      <c r="T102" s="259"/>
      <c r="AT102" s="260" t="s">
        <v>549</v>
      </c>
      <c r="AU102" s="260" t="s">
        <v>77</v>
      </c>
      <c r="AV102" s="12" t="s">
        <v>85</v>
      </c>
      <c r="AW102" s="12" t="s">
        <v>41</v>
      </c>
      <c r="AX102" s="12" t="s">
        <v>24</v>
      </c>
      <c r="AY102" s="260" t="s">
        <v>541</v>
      </c>
    </row>
    <row r="103" s="1" customFormat="1" ht="25.5" customHeight="1">
      <c r="B103" s="46"/>
      <c r="C103" s="237" t="s">
        <v>590</v>
      </c>
      <c r="D103" s="237" t="s">
        <v>544</v>
      </c>
      <c r="E103" s="238" t="s">
        <v>591</v>
      </c>
      <c r="F103" s="239" t="s">
        <v>592</v>
      </c>
      <c r="G103" s="240" t="s">
        <v>547</v>
      </c>
      <c r="H103" s="241">
        <v>126</v>
      </c>
      <c r="I103" s="242"/>
      <c r="J103" s="243">
        <f>ROUND(I103*H103,2)</f>
        <v>0</v>
      </c>
      <c r="K103" s="239" t="s">
        <v>22</v>
      </c>
      <c r="L103" s="72"/>
      <c r="M103" s="244" t="s">
        <v>22</v>
      </c>
      <c r="N103" s="245" t="s">
        <v>48</v>
      </c>
      <c r="O103" s="47"/>
      <c r="P103" s="246">
        <f>O103*H103</f>
        <v>0</v>
      </c>
      <c r="Q103" s="246">
        <v>0</v>
      </c>
      <c r="R103" s="246">
        <f>Q103*H103</f>
        <v>0</v>
      </c>
      <c r="S103" s="246">
        <v>0</v>
      </c>
      <c r="T103" s="247">
        <f>S103*H103</f>
        <v>0</v>
      </c>
      <c r="AR103" s="24" t="s">
        <v>577</v>
      </c>
      <c r="AT103" s="24" t="s">
        <v>544</v>
      </c>
      <c r="AU103" s="24" t="s">
        <v>77</v>
      </c>
      <c r="AY103" s="24" t="s">
        <v>541</v>
      </c>
      <c r="BE103" s="248">
        <f>IF(N103="základní",J103,0)</f>
        <v>0</v>
      </c>
      <c r="BF103" s="248">
        <f>IF(N103="snížená",J103,0)</f>
        <v>0</v>
      </c>
      <c r="BG103" s="248">
        <f>IF(N103="zákl. přenesená",J103,0)</f>
        <v>0</v>
      </c>
      <c r="BH103" s="248">
        <f>IF(N103="sníž. přenesená",J103,0)</f>
        <v>0</v>
      </c>
      <c r="BI103" s="248">
        <f>IF(N103="nulová",J103,0)</f>
        <v>0</v>
      </c>
      <c r="BJ103" s="24" t="s">
        <v>24</v>
      </c>
      <c r="BK103" s="248">
        <f>ROUND(I103*H103,2)</f>
        <v>0</v>
      </c>
      <c r="BL103" s="24" t="s">
        <v>577</v>
      </c>
      <c r="BM103" s="24" t="s">
        <v>860</v>
      </c>
    </row>
    <row r="104" s="12" customFormat="1">
      <c r="B104" s="249"/>
      <c r="C104" s="250"/>
      <c r="D104" s="251" t="s">
        <v>549</v>
      </c>
      <c r="E104" s="252" t="s">
        <v>22</v>
      </c>
      <c r="F104" s="253" t="s">
        <v>852</v>
      </c>
      <c r="G104" s="250"/>
      <c r="H104" s="254">
        <v>126</v>
      </c>
      <c r="I104" s="255"/>
      <c r="J104" s="250"/>
      <c r="K104" s="250"/>
      <c r="L104" s="256"/>
      <c r="M104" s="257"/>
      <c r="N104" s="258"/>
      <c r="O104" s="258"/>
      <c r="P104" s="258"/>
      <c r="Q104" s="258"/>
      <c r="R104" s="258"/>
      <c r="S104" s="258"/>
      <c r="T104" s="259"/>
      <c r="AT104" s="260" t="s">
        <v>549</v>
      </c>
      <c r="AU104" s="260" t="s">
        <v>77</v>
      </c>
      <c r="AV104" s="12" t="s">
        <v>85</v>
      </c>
      <c r="AW104" s="12" t="s">
        <v>41</v>
      </c>
      <c r="AX104" s="12" t="s">
        <v>24</v>
      </c>
      <c r="AY104" s="260" t="s">
        <v>541</v>
      </c>
    </row>
    <row r="105" s="1" customFormat="1" ht="25.5" customHeight="1">
      <c r="B105" s="46"/>
      <c r="C105" s="237" t="s">
        <v>570</v>
      </c>
      <c r="D105" s="237" t="s">
        <v>544</v>
      </c>
      <c r="E105" s="238" t="s">
        <v>594</v>
      </c>
      <c r="F105" s="239" t="s">
        <v>595</v>
      </c>
      <c r="G105" s="240" t="s">
        <v>547</v>
      </c>
      <c r="H105" s="241">
        <v>126</v>
      </c>
      <c r="I105" s="242"/>
      <c r="J105" s="243">
        <f>ROUND(I105*H105,2)</f>
        <v>0</v>
      </c>
      <c r="K105" s="239" t="s">
        <v>22</v>
      </c>
      <c r="L105" s="72"/>
      <c r="M105" s="244" t="s">
        <v>22</v>
      </c>
      <c r="N105" s="245" t="s">
        <v>48</v>
      </c>
      <c r="O105" s="47"/>
      <c r="P105" s="246">
        <f>O105*H105</f>
        <v>0</v>
      </c>
      <c r="Q105" s="246">
        <v>0</v>
      </c>
      <c r="R105" s="246">
        <f>Q105*H105</f>
        <v>0</v>
      </c>
      <c r="S105" s="246">
        <v>0</v>
      </c>
      <c r="T105" s="247">
        <f>S105*H105</f>
        <v>0</v>
      </c>
      <c r="AR105" s="24" t="s">
        <v>577</v>
      </c>
      <c r="AT105" s="24" t="s">
        <v>544</v>
      </c>
      <c r="AU105" s="24" t="s">
        <v>77</v>
      </c>
      <c r="AY105" s="24" t="s">
        <v>541</v>
      </c>
      <c r="BE105" s="248">
        <f>IF(N105="základní",J105,0)</f>
        <v>0</v>
      </c>
      <c r="BF105" s="248">
        <f>IF(N105="snížená",J105,0)</f>
        <v>0</v>
      </c>
      <c r="BG105" s="248">
        <f>IF(N105="zákl. přenesená",J105,0)</f>
        <v>0</v>
      </c>
      <c r="BH105" s="248">
        <f>IF(N105="sníž. přenesená",J105,0)</f>
        <v>0</v>
      </c>
      <c r="BI105" s="248">
        <f>IF(N105="nulová",J105,0)</f>
        <v>0</v>
      </c>
      <c r="BJ105" s="24" t="s">
        <v>24</v>
      </c>
      <c r="BK105" s="248">
        <f>ROUND(I105*H105,2)</f>
        <v>0</v>
      </c>
      <c r="BL105" s="24" t="s">
        <v>577</v>
      </c>
      <c r="BM105" s="24" t="s">
        <v>861</v>
      </c>
    </row>
    <row r="106" s="12" customFormat="1">
      <c r="B106" s="249"/>
      <c r="C106" s="250"/>
      <c r="D106" s="251" t="s">
        <v>549</v>
      </c>
      <c r="E106" s="252" t="s">
        <v>22</v>
      </c>
      <c r="F106" s="253" t="s">
        <v>852</v>
      </c>
      <c r="G106" s="250"/>
      <c r="H106" s="254">
        <v>126</v>
      </c>
      <c r="I106" s="255"/>
      <c r="J106" s="250"/>
      <c r="K106" s="250"/>
      <c r="L106" s="256"/>
      <c r="M106" s="261"/>
      <c r="N106" s="262"/>
      <c r="O106" s="262"/>
      <c r="P106" s="262"/>
      <c r="Q106" s="262"/>
      <c r="R106" s="262"/>
      <c r="S106" s="262"/>
      <c r="T106" s="263"/>
      <c r="AT106" s="260" t="s">
        <v>549</v>
      </c>
      <c r="AU106" s="260" t="s">
        <v>77</v>
      </c>
      <c r="AV106" s="12" t="s">
        <v>85</v>
      </c>
      <c r="AW106" s="12" t="s">
        <v>41</v>
      </c>
      <c r="AX106" s="12" t="s">
        <v>24</v>
      </c>
      <c r="AY106" s="260" t="s">
        <v>541</v>
      </c>
    </row>
    <row r="107" s="1" customFormat="1" ht="6.96" customHeight="1">
      <c r="B107" s="67"/>
      <c r="C107" s="68"/>
      <c r="D107" s="68"/>
      <c r="E107" s="68"/>
      <c r="F107" s="68"/>
      <c r="G107" s="68"/>
      <c r="H107" s="68"/>
      <c r="I107" s="179"/>
      <c r="J107" s="68"/>
      <c r="K107" s="68"/>
      <c r="L107" s="72"/>
    </row>
  </sheetData>
  <sheetProtection sheet="1" autoFilter="0" formatColumns="0" formatRows="0" objects="1" scenarios="1" spinCount="100000" saltValue="2E40amS6uud86ZpDgezkDC4sYsN43BSHXBUTRsos6kpk3Ws16TDdMK3dutM4Dk3h6bTCkpvVFHb4y1hMqTHrCQ==" hashValue="qVWa9EDykyxOBYWlz7CdmLzCUmfFYGpGS/AWpFA3QRgBt2bj4C5KVeDGkV486VNndmWdrNa+OCT3mJSTGHzMdg==" algorithmName="SHA-512" password="CC35"/>
  <autoFilter ref="C81:K106"/>
  <mergeCells count="13">
    <mergeCell ref="E7:H7"/>
    <mergeCell ref="E9:H9"/>
    <mergeCell ref="E11:H11"/>
    <mergeCell ref="E26:H26"/>
    <mergeCell ref="E47:H47"/>
    <mergeCell ref="E49:H49"/>
    <mergeCell ref="E51:H51"/>
    <mergeCell ref="J55:J56"/>
    <mergeCell ref="E70:H70"/>
    <mergeCell ref="E72:H72"/>
    <mergeCell ref="E74:H74"/>
    <mergeCell ref="G1:H1"/>
    <mergeCell ref="L2:V2"/>
  </mergeCells>
  <hyperlinks>
    <hyperlink ref="F1:G1" location="C2" display="1) Krycí list soupisu"/>
    <hyperlink ref="G1:H1" location="C58" display="2) Rekapitulace"/>
    <hyperlink ref="J1" location="C81"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15.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154</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s="1" customFormat="1" ht="16.5" customHeight="1">
      <c r="B9" s="46"/>
      <c r="C9" s="47"/>
      <c r="D9" s="47"/>
      <c r="E9" s="156" t="s">
        <v>862</v>
      </c>
      <c r="F9" s="47"/>
      <c r="G9" s="47"/>
      <c r="H9" s="47"/>
      <c r="I9" s="157"/>
      <c r="J9" s="47"/>
      <c r="K9" s="51"/>
    </row>
    <row r="10" s="1" customFormat="1">
      <c r="B10" s="46"/>
      <c r="C10" s="47"/>
      <c r="D10" s="40" t="s">
        <v>508</v>
      </c>
      <c r="E10" s="47"/>
      <c r="F10" s="47"/>
      <c r="G10" s="47"/>
      <c r="H10" s="47"/>
      <c r="I10" s="157"/>
      <c r="J10" s="47"/>
      <c r="K10" s="51"/>
    </row>
    <row r="11" s="1" customFormat="1" ht="36.96" customHeight="1">
      <c r="B11" s="46"/>
      <c r="C11" s="47"/>
      <c r="D11" s="47"/>
      <c r="E11" s="158" t="s">
        <v>863</v>
      </c>
      <c r="F11" s="47"/>
      <c r="G11" s="47"/>
      <c r="H11" s="47"/>
      <c r="I11" s="157"/>
      <c r="J11" s="47"/>
      <c r="K11" s="51"/>
    </row>
    <row r="12" s="1" customFormat="1">
      <c r="B12" s="46"/>
      <c r="C12" s="47"/>
      <c r="D12" s="47"/>
      <c r="E12" s="47"/>
      <c r="F12" s="47"/>
      <c r="G12" s="47"/>
      <c r="H12" s="47"/>
      <c r="I12" s="157"/>
      <c r="J12" s="47"/>
      <c r="K12" s="51"/>
    </row>
    <row r="13" s="1" customFormat="1" ht="14.4" customHeight="1">
      <c r="B13" s="46"/>
      <c r="C13" s="47"/>
      <c r="D13" s="40" t="s">
        <v>21</v>
      </c>
      <c r="E13" s="47"/>
      <c r="F13" s="35" t="s">
        <v>22</v>
      </c>
      <c r="G13" s="47"/>
      <c r="H13" s="47"/>
      <c r="I13" s="159" t="s">
        <v>23</v>
      </c>
      <c r="J13" s="35" t="s">
        <v>22</v>
      </c>
      <c r="K13" s="51"/>
    </row>
    <row r="14" s="1" customFormat="1" ht="14.4" customHeight="1">
      <c r="B14" s="46"/>
      <c r="C14" s="47"/>
      <c r="D14" s="40" t="s">
        <v>25</v>
      </c>
      <c r="E14" s="47"/>
      <c r="F14" s="35" t="s">
        <v>26</v>
      </c>
      <c r="G14" s="47"/>
      <c r="H14" s="47"/>
      <c r="I14" s="159" t="s">
        <v>27</v>
      </c>
      <c r="J14" s="160" t="str">
        <f>'Rekapitulace stavby'!AN8</f>
        <v>19. 9. 2018</v>
      </c>
      <c r="K14" s="51"/>
    </row>
    <row r="15" s="1" customFormat="1" ht="10.8" customHeight="1">
      <c r="B15" s="46"/>
      <c r="C15" s="47"/>
      <c r="D15" s="47"/>
      <c r="E15" s="47"/>
      <c r="F15" s="47"/>
      <c r="G15" s="47"/>
      <c r="H15" s="47"/>
      <c r="I15" s="157"/>
      <c r="J15" s="47"/>
      <c r="K15" s="51"/>
    </row>
    <row r="16" s="1" customFormat="1" ht="14.4" customHeight="1">
      <c r="B16" s="46"/>
      <c r="C16" s="47"/>
      <c r="D16" s="40" t="s">
        <v>31</v>
      </c>
      <c r="E16" s="47"/>
      <c r="F16" s="47"/>
      <c r="G16" s="47"/>
      <c r="H16" s="47"/>
      <c r="I16" s="159" t="s">
        <v>32</v>
      </c>
      <c r="J16" s="35" t="s">
        <v>33</v>
      </c>
      <c r="K16" s="51"/>
    </row>
    <row r="17" s="1" customFormat="1" ht="18" customHeight="1">
      <c r="B17" s="46"/>
      <c r="C17" s="47"/>
      <c r="D17" s="47"/>
      <c r="E17" s="35" t="s">
        <v>34</v>
      </c>
      <c r="F17" s="47"/>
      <c r="G17" s="47"/>
      <c r="H17" s="47"/>
      <c r="I17" s="159" t="s">
        <v>35</v>
      </c>
      <c r="J17" s="35" t="s">
        <v>36</v>
      </c>
      <c r="K17" s="51"/>
    </row>
    <row r="18" s="1" customFormat="1" ht="6.96" customHeight="1">
      <c r="B18" s="46"/>
      <c r="C18" s="47"/>
      <c r="D18" s="47"/>
      <c r="E18" s="47"/>
      <c r="F18" s="47"/>
      <c r="G18" s="47"/>
      <c r="H18" s="47"/>
      <c r="I18" s="157"/>
      <c r="J18" s="47"/>
      <c r="K18" s="51"/>
    </row>
    <row r="19" s="1" customFormat="1" ht="14.4" customHeight="1">
      <c r="B19" s="46"/>
      <c r="C19" s="47"/>
      <c r="D19" s="40" t="s">
        <v>37</v>
      </c>
      <c r="E19" s="47"/>
      <c r="F19" s="47"/>
      <c r="G19" s="47"/>
      <c r="H19" s="47"/>
      <c r="I19" s="159" t="s">
        <v>32</v>
      </c>
      <c r="J19" s="35" t="str">
        <f>IF('Rekapitulace stavby'!AN13="Vyplň údaj","",IF('Rekapitulace stavby'!AN13="","",'Rekapitulace stavby'!AN13))</f>
        <v/>
      </c>
      <c r="K19" s="51"/>
    </row>
    <row r="20" s="1" customFormat="1" ht="18" customHeight="1">
      <c r="B20" s="46"/>
      <c r="C20" s="47"/>
      <c r="D20" s="47"/>
      <c r="E20" s="35" t="str">
        <f>IF('Rekapitulace stavby'!E14="Vyplň údaj","",IF('Rekapitulace stavby'!E14="","",'Rekapitulace stavby'!E14))</f>
        <v/>
      </c>
      <c r="F20" s="47"/>
      <c r="G20" s="47"/>
      <c r="H20" s="47"/>
      <c r="I20" s="159" t="s">
        <v>35</v>
      </c>
      <c r="J20" s="35" t="str">
        <f>IF('Rekapitulace stavby'!AN14="Vyplň údaj","",IF('Rekapitulace stavby'!AN14="","",'Rekapitulace stavby'!AN14))</f>
        <v/>
      </c>
      <c r="K20" s="51"/>
    </row>
    <row r="21" s="1" customFormat="1" ht="6.96" customHeight="1">
      <c r="B21" s="46"/>
      <c r="C21" s="47"/>
      <c r="D21" s="47"/>
      <c r="E21" s="47"/>
      <c r="F21" s="47"/>
      <c r="G21" s="47"/>
      <c r="H21" s="47"/>
      <c r="I21" s="157"/>
      <c r="J21" s="47"/>
      <c r="K21" s="51"/>
    </row>
    <row r="22" s="1" customFormat="1" ht="14.4" customHeight="1">
      <c r="B22" s="46"/>
      <c r="C22" s="47"/>
      <c r="D22" s="40" t="s">
        <v>39</v>
      </c>
      <c r="E22" s="47"/>
      <c r="F22" s="47"/>
      <c r="G22" s="47"/>
      <c r="H22" s="47"/>
      <c r="I22" s="159" t="s">
        <v>32</v>
      </c>
      <c r="J22" s="35" t="str">
        <f>IF('Rekapitulace stavby'!AN16="","",'Rekapitulace stavby'!AN16)</f>
        <v/>
      </c>
      <c r="K22" s="51"/>
    </row>
    <row r="23" s="1" customFormat="1" ht="18" customHeight="1">
      <c r="B23" s="46"/>
      <c r="C23" s="47"/>
      <c r="D23" s="47"/>
      <c r="E23" s="35" t="str">
        <f>IF('Rekapitulace stavby'!E17="","",'Rekapitulace stavby'!E17)</f>
        <v xml:space="preserve"> </v>
      </c>
      <c r="F23" s="47"/>
      <c r="G23" s="47"/>
      <c r="H23" s="47"/>
      <c r="I23" s="159" t="s">
        <v>35</v>
      </c>
      <c r="J23" s="35" t="str">
        <f>IF('Rekapitulace stavby'!AN17="","",'Rekapitulace stavby'!AN17)</f>
        <v/>
      </c>
      <c r="K23" s="51"/>
    </row>
    <row r="24" s="1" customFormat="1" ht="6.96" customHeight="1">
      <c r="B24" s="46"/>
      <c r="C24" s="47"/>
      <c r="D24" s="47"/>
      <c r="E24" s="47"/>
      <c r="F24" s="47"/>
      <c r="G24" s="47"/>
      <c r="H24" s="47"/>
      <c r="I24" s="157"/>
      <c r="J24" s="47"/>
      <c r="K24" s="51"/>
    </row>
    <row r="25" s="1" customFormat="1" ht="14.4" customHeight="1">
      <c r="B25" s="46"/>
      <c r="C25" s="47"/>
      <c r="D25" s="40" t="s">
        <v>42</v>
      </c>
      <c r="E25" s="47"/>
      <c r="F25" s="47"/>
      <c r="G25" s="47"/>
      <c r="H25" s="47"/>
      <c r="I25" s="157"/>
      <c r="J25" s="47"/>
      <c r="K25" s="51"/>
    </row>
    <row r="26" s="7" customFormat="1" ht="16.5" customHeight="1">
      <c r="B26" s="161"/>
      <c r="C26" s="162"/>
      <c r="D26" s="162"/>
      <c r="E26" s="44" t="s">
        <v>22</v>
      </c>
      <c r="F26" s="44"/>
      <c r="G26" s="44"/>
      <c r="H26" s="44"/>
      <c r="I26" s="163"/>
      <c r="J26" s="162"/>
      <c r="K26" s="164"/>
    </row>
    <row r="27" s="1" customFormat="1" ht="6.96" customHeight="1">
      <c r="B27" s="46"/>
      <c r="C27" s="47"/>
      <c r="D27" s="47"/>
      <c r="E27" s="47"/>
      <c r="F27" s="47"/>
      <c r="G27" s="47"/>
      <c r="H27" s="47"/>
      <c r="I27" s="157"/>
      <c r="J27" s="47"/>
      <c r="K27" s="51"/>
    </row>
    <row r="28" s="1" customFormat="1" ht="6.96" customHeight="1">
      <c r="B28" s="46"/>
      <c r="C28" s="47"/>
      <c r="D28" s="106"/>
      <c r="E28" s="106"/>
      <c r="F28" s="106"/>
      <c r="G28" s="106"/>
      <c r="H28" s="106"/>
      <c r="I28" s="165"/>
      <c r="J28" s="106"/>
      <c r="K28" s="166"/>
    </row>
    <row r="29" s="1" customFormat="1" ht="25.44" customHeight="1">
      <c r="B29" s="46"/>
      <c r="C29" s="47"/>
      <c r="D29" s="167" t="s">
        <v>43</v>
      </c>
      <c r="E29" s="47"/>
      <c r="F29" s="47"/>
      <c r="G29" s="47"/>
      <c r="H29" s="47"/>
      <c r="I29" s="157"/>
      <c r="J29" s="168">
        <f>ROUND(J82,2)</f>
        <v>0</v>
      </c>
      <c r="K29" s="51"/>
    </row>
    <row r="30" s="1" customFormat="1" ht="6.96" customHeight="1">
      <c r="B30" s="46"/>
      <c r="C30" s="47"/>
      <c r="D30" s="106"/>
      <c r="E30" s="106"/>
      <c r="F30" s="106"/>
      <c r="G30" s="106"/>
      <c r="H30" s="106"/>
      <c r="I30" s="165"/>
      <c r="J30" s="106"/>
      <c r="K30" s="166"/>
    </row>
    <row r="31" s="1" customFormat="1" ht="14.4" customHeight="1">
      <c r="B31" s="46"/>
      <c r="C31" s="47"/>
      <c r="D31" s="47"/>
      <c r="E31" s="47"/>
      <c r="F31" s="52" t="s">
        <v>45</v>
      </c>
      <c r="G31" s="47"/>
      <c r="H31" s="47"/>
      <c r="I31" s="169" t="s">
        <v>44</v>
      </c>
      <c r="J31" s="52" t="s">
        <v>46</v>
      </c>
      <c r="K31" s="51"/>
    </row>
    <row r="32" s="1" customFormat="1" ht="14.4" customHeight="1">
      <c r="B32" s="46"/>
      <c r="C32" s="47"/>
      <c r="D32" s="55" t="s">
        <v>47</v>
      </c>
      <c r="E32" s="55" t="s">
        <v>48</v>
      </c>
      <c r="F32" s="170">
        <f>ROUND(SUM(BE82:BE106), 2)</f>
        <v>0</v>
      </c>
      <c r="G32" s="47"/>
      <c r="H32" s="47"/>
      <c r="I32" s="171">
        <v>0.20999999999999999</v>
      </c>
      <c r="J32" s="170">
        <f>ROUND(ROUND((SUM(BE82:BE106)), 2)*I32, 2)</f>
        <v>0</v>
      </c>
      <c r="K32" s="51"/>
    </row>
    <row r="33" s="1" customFormat="1" ht="14.4" customHeight="1">
      <c r="B33" s="46"/>
      <c r="C33" s="47"/>
      <c r="D33" s="47"/>
      <c r="E33" s="55" t="s">
        <v>49</v>
      </c>
      <c r="F33" s="170">
        <f>ROUND(SUM(BF82:BF106), 2)</f>
        <v>0</v>
      </c>
      <c r="G33" s="47"/>
      <c r="H33" s="47"/>
      <c r="I33" s="171">
        <v>0.14999999999999999</v>
      </c>
      <c r="J33" s="170">
        <f>ROUND(ROUND((SUM(BF82:BF106)), 2)*I33, 2)</f>
        <v>0</v>
      </c>
      <c r="K33" s="51"/>
    </row>
    <row r="34" hidden="1" s="1" customFormat="1" ht="14.4" customHeight="1">
      <c r="B34" s="46"/>
      <c r="C34" s="47"/>
      <c r="D34" s="47"/>
      <c r="E34" s="55" t="s">
        <v>50</v>
      </c>
      <c r="F34" s="170">
        <f>ROUND(SUM(BG82:BG106), 2)</f>
        <v>0</v>
      </c>
      <c r="G34" s="47"/>
      <c r="H34" s="47"/>
      <c r="I34" s="171">
        <v>0.20999999999999999</v>
      </c>
      <c r="J34" s="170">
        <v>0</v>
      </c>
      <c r="K34" s="51"/>
    </row>
    <row r="35" hidden="1" s="1" customFormat="1" ht="14.4" customHeight="1">
      <c r="B35" s="46"/>
      <c r="C35" s="47"/>
      <c r="D35" s="47"/>
      <c r="E35" s="55" t="s">
        <v>51</v>
      </c>
      <c r="F35" s="170">
        <f>ROUND(SUM(BH82:BH106), 2)</f>
        <v>0</v>
      </c>
      <c r="G35" s="47"/>
      <c r="H35" s="47"/>
      <c r="I35" s="171">
        <v>0.14999999999999999</v>
      </c>
      <c r="J35" s="170">
        <v>0</v>
      </c>
      <c r="K35" s="51"/>
    </row>
    <row r="36" hidden="1" s="1" customFormat="1" ht="14.4" customHeight="1">
      <c r="B36" s="46"/>
      <c r="C36" s="47"/>
      <c r="D36" s="47"/>
      <c r="E36" s="55" t="s">
        <v>52</v>
      </c>
      <c r="F36" s="170">
        <f>ROUND(SUM(BI82:BI106), 2)</f>
        <v>0</v>
      </c>
      <c r="G36" s="47"/>
      <c r="H36" s="47"/>
      <c r="I36" s="171">
        <v>0</v>
      </c>
      <c r="J36" s="170">
        <v>0</v>
      </c>
      <c r="K36" s="51"/>
    </row>
    <row r="37" s="1" customFormat="1" ht="6.96" customHeight="1">
      <c r="B37" s="46"/>
      <c r="C37" s="47"/>
      <c r="D37" s="47"/>
      <c r="E37" s="47"/>
      <c r="F37" s="47"/>
      <c r="G37" s="47"/>
      <c r="H37" s="47"/>
      <c r="I37" s="157"/>
      <c r="J37" s="47"/>
      <c r="K37" s="51"/>
    </row>
    <row r="38" s="1" customFormat="1" ht="25.44" customHeight="1">
      <c r="B38" s="46"/>
      <c r="C38" s="172"/>
      <c r="D38" s="173" t="s">
        <v>53</v>
      </c>
      <c r="E38" s="98"/>
      <c r="F38" s="98"/>
      <c r="G38" s="174" t="s">
        <v>54</v>
      </c>
      <c r="H38" s="175" t="s">
        <v>55</v>
      </c>
      <c r="I38" s="176"/>
      <c r="J38" s="177">
        <f>SUM(J29:J36)</f>
        <v>0</v>
      </c>
      <c r="K38" s="178"/>
    </row>
    <row r="39" s="1" customFormat="1" ht="14.4" customHeight="1">
      <c r="B39" s="67"/>
      <c r="C39" s="68"/>
      <c r="D39" s="68"/>
      <c r="E39" s="68"/>
      <c r="F39" s="68"/>
      <c r="G39" s="68"/>
      <c r="H39" s="68"/>
      <c r="I39" s="179"/>
      <c r="J39" s="68"/>
      <c r="K39" s="69"/>
    </row>
    <row r="43" s="1" customFormat="1" ht="6.96" customHeight="1">
      <c r="B43" s="180"/>
      <c r="C43" s="181"/>
      <c r="D43" s="181"/>
      <c r="E43" s="181"/>
      <c r="F43" s="181"/>
      <c r="G43" s="181"/>
      <c r="H43" s="181"/>
      <c r="I43" s="182"/>
      <c r="J43" s="181"/>
      <c r="K43" s="183"/>
    </row>
    <row r="44" s="1" customFormat="1" ht="36.96" customHeight="1">
      <c r="B44" s="46"/>
      <c r="C44" s="30" t="s">
        <v>512</v>
      </c>
      <c r="D44" s="47"/>
      <c r="E44" s="47"/>
      <c r="F44" s="47"/>
      <c r="G44" s="47"/>
      <c r="H44" s="47"/>
      <c r="I44" s="157"/>
      <c r="J44" s="47"/>
      <c r="K44" s="51"/>
    </row>
    <row r="45" s="1" customFormat="1" ht="6.96" customHeight="1">
      <c r="B45" s="46"/>
      <c r="C45" s="47"/>
      <c r="D45" s="47"/>
      <c r="E45" s="47"/>
      <c r="F45" s="47"/>
      <c r="G45" s="47"/>
      <c r="H45" s="47"/>
      <c r="I45" s="157"/>
      <c r="J45" s="47"/>
      <c r="K45" s="51"/>
    </row>
    <row r="46" s="1" customFormat="1" ht="14.4" customHeight="1">
      <c r="B46" s="46"/>
      <c r="C46" s="40" t="s">
        <v>18</v>
      </c>
      <c r="D46" s="47"/>
      <c r="E46" s="47"/>
      <c r="F46" s="47"/>
      <c r="G46" s="47"/>
      <c r="H46" s="47"/>
      <c r="I46" s="157"/>
      <c r="J46" s="47"/>
      <c r="K46" s="51"/>
    </row>
    <row r="47" s="1" customFormat="1" ht="16.5" customHeight="1">
      <c r="B47" s="46"/>
      <c r="C47" s="47"/>
      <c r="D47" s="47"/>
      <c r="E47" s="156" t="str">
        <f>E7</f>
        <v>Celkové opravy zastávek na koridorové trati Vraňany - Děčín - státní hranice_ZMĚNA č. 1</v>
      </c>
      <c r="F47" s="40"/>
      <c r="G47" s="40"/>
      <c r="H47" s="40"/>
      <c r="I47" s="157"/>
      <c r="J47" s="47"/>
      <c r="K47" s="51"/>
    </row>
    <row r="48">
      <c r="B48" s="28"/>
      <c r="C48" s="40" t="s">
        <v>506</v>
      </c>
      <c r="D48" s="29"/>
      <c r="E48" s="29"/>
      <c r="F48" s="29"/>
      <c r="G48" s="29"/>
      <c r="H48" s="29"/>
      <c r="I48" s="155"/>
      <c r="J48" s="29"/>
      <c r="K48" s="31"/>
    </row>
    <row r="49" s="1" customFormat="1" ht="16.5" customHeight="1">
      <c r="B49" s="46"/>
      <c r="C49" s="47"/>
      <c r="D49" s="47"/>
      <c r="E49" s="156" t="s">
        <v>862</v>
      </c>
      <c r="F49" s="47"/>
      <c r="G49" s="47"/>
      <c r="H49" s="47"/>
      <c r="I49" s="157"/>
      <c r="J49" s="47"/>
      <c r="K49" s="51"/>
    </row>
    <row r="50" s="1" customFormat="1" ht="14.4" customHeight="1">
      <c r="B50" s="46"/>
      <c r="C50" s="40" t="s">
        <v>508</v>
      </c>
      <c r="D50" s="47"/>
      <c r="E50" s="47"/>
      <c r="F50" s="47"/>
      <c r="G50" s="47"/>
      <c r="H50" s="47"/>
      <c r="I50" s="157"/>
      <c r="J50" s="47"/>
      <c r="K50" s="51"/>
    </row>
    <row r="51" s="1" customFormat="1" ht="17.25" customHeight="1">
      <c r="B51" s="46"/>
      <c r="C51" s="47"/>
      <c r="D51" s="47"/>
      <c r="E51" s="158" t="str">
        <f>E11</f>
        <v>SO-06-03 - ST ÚNL</v>
      </c>
      <c r="F51" s="47"/>
      <c r="G51" s="47"/>
      <c r="H51" s="47"/>
      <c r="I51" s="157"/>
      <c r="J51" s="47"/>
      <c r="K51" s="51"/>
    </row>
    <row r="52" s="1" customFormat="1" ht="6.96" customHeight="1">
      <c r="B52" s="46"/>
      <c r="C52" s="47"/>
      <c r="D52" s="47"/>
      <c r="E52" s="47"/>
      <c r="F52" s="47"/>
      <c r="G52" s="47"/>
      <c r="H52" s="47"/>
      <c r="I52" s="157"/>
      <c r="J52" s="47"/>
      <c r="K52" s="51"/>
    </row>
    <row r="53" s="1" customFormat="1" ht="18" customHeight="1">
      <c r="B53" s="46"/>
      <c r="C53" s="40" t="s">
        <v>25</v>
      </c>
      <c r="D53" s="47"/>
      <c r="E53" s="47"/>
      <c r="F53" s="35" t="str">
        <f>F14</f>
        <v>obvod OŘ Ústí nad Labem</v>
      </c>
      <c r="G53" s="47"/>
      <c r="H53" s="47"/>
      <c r="I53" s="159" t="s">
        <v>27</v>
      </c>
      <c r="J53" s="160" t="str">
        <f>IF(J14="","",J14)</f>
        <v>19. 9. 2018</v>
      </c>
      <c r="K53" s="51"/>
    </row>
    <row r="54" s="1" customFormat="1" ht="6.96" customHeight="1">
      <c r="B54" s="46"/>
      <c r="C54" s="47"/>
      <c r="D54" s="47"/>
      <c r="E54" s="47"/>
      <c r="F54" s="47"/>
      <c r="G54" s="47"/>
      <c r="H54" s="47"/>
      <c r="I54" s="157"/>
      <c r="J54" s="47"/>
      <c r="K54" s="51"/>
    </row>
    <row r="55" s="1" customFormat="1">
      <c r="B55" s="46"/>
      <c r="C55" s="40" t="s">
        <v>31</v>
      </c>
      <c r="D55" s="47"/>
      <c r="E55" s="47"/>
      <c r="F55" s="35" t="str">
        <f>E17</f>
        <v>SŽDC s.o., OŘ Ústí n.L., ST Ústí n.L.</v>
      </c>
      <c r="G55" s="47"/>
      <c r="H55" s="47"/>
      <c r="I55" s="159" t="s">
        <v>39</v>
      </c>
      <c r="J55" s="44" t="str">
        <f>E23</f>
        <v xml:space="preserve"> </v>
      </c>
      <c r="K55" s="51"/>
    </row>
    <row r="56" s="1" customFormat="1" ht="14.4" customHeight="1">
      <c r="B56" s="46"/>
      <c r="C56" s="40" t="s">
        <v>37</v>
      </c>
      <c r="D56" s="47"/>
      <c r="E56" s="47"/>
      <c r="F56" s="35" t="str">
        <f>IF(E20="","",E20)</f>
        <v/>
      </c>
      <c r="G56" s="47"/>
      <c r="H56" s="47"/>
      <c r="I56" s="157"/>
      <c r="J56" s="184"/>
      <c r="K56" s="51"/>
    </row>
    <row r="57" s="1" customFormat="1" ht="10.32" customHeight="1">
      <c r="B57" s="46"/>
      <c r="C57" s="47"/>
      <c r="D57" s="47"/>
      <c r="E57" s="47"/>
      <c r="F57" s="47"/>
      <c r="G57" s="47"/>
      <c r="H57" s="47"/>
      <c r="I57" s="157"/>
      <c r="J57" s="47"/>
      <c r="K57" s="51"/>
    </row>
    <row r="58" s="1" customFormat="1" ht="29.28" customHeight="1">
      <c r="B58" s="46"/>
      <c r="C58" s="185" t="s">
        <v>513</v>
      </c>
      <c r="D58" s="172"/>
      <c r="E58" s="172"/>
      <c r="F58" s="172"/>
      <c r="G58" s="172"/>
      <c r="H58" s="172"/>
      <c r="I58" s="186"/>
      <c r="J58" s="187" t="s">
        <v>514</v>
      </c>
      <c r="K58" s="188"/>
    </row>
    <row r="59" s="1" customFormat="1" ht="10.32" customHeight="1">
      <c r="B59" s="46"/>
      <c r="C59" s="47"/>
      <c r="D59" s="47"/>
      <c r="E59" s="47"/>
      <c r="F59" s="47"/>
      <c r="G59" s="47"/>
      <c r="H59" s="47"/>
      <c r="I59" s="157"/>
      <c r="J59" s="47"/>
      <c r="K59" s="51"/>
    </row>
    <row r="60" s="1" customFormat="1" ht="29.28" customHeight="1">
      <c r="B60" s="46"/>
      <c r="C60" s="189" t="s">
        <v>515</v>
      </c>
      <c r="D60" s="47"/>
      <c r="E60" s="47"/>
      <c r="F60" s="47"/>
      <c r="G60" s="47"/>
      <c r="H60" s="47"/>
      <c r="I60" s="157"/>
      <c r="J60" s="168">
        <f>J82</f>
        <v>0</v>
      </c>
      <c r="K60" s="51"/>
      <c r="AU60" s="24" t="s">
        <v>516</v>
      </c>
    </row>
    <row r="61" s="1" customFormat="1" ht="21.84" customHeight="1">
      <c r="B61" s="46"/>
      <c r="C61" s="47"/>
      <c r="D61" s="47"/>
      <c r="E61" s="47"/>
      <c r="F61" s="47"/>
      <c r="G61" s="47"/>
      <c r="H61" s="47"/>
      <c r="I61" s="157"/>
      <c r="J61" s="47"/>
      <c r="K61" s="51"/>
    </row>
    <row r="62" s="1" customFormat="1" ht="6.96" customHeight="1">
      <c r="B62" s="67"/>
      <c r="C62" s="68"/>
      <c r="D62" s="68"/>
      <c r="E62" s="68"/>
      <c r="F62" s="68"/>
      <c r="G62" s="68"/>
      <c r="H62" s="68"/>
      <c r="I62" s="179"/>
      <c r="J62" s="68"/>
      <c r="K62" s="69"/>
    </row>
    <row r="66" s="1" customFormat="1" ht="6.96" customHeight="1">
      <c r="B66" s="70"/>
      <c r="C66" s="71"/>
      <c r="D66" s="71"/>
      <c r="E66" s="71"/>
      <c r="F66" s="71"/>
      <c r="G66" s="71"/>
      <c r="H66" s="71"/>
      <c r="I66" s="182"/>
      <c r="J66" s="71"/>
      <c r="K66" s="71"/>
      <c r="L66" s="72"/>
    </row>
    <row r="67" s="1" customFormat="1" ht="36.96" customHeight="1">
      <c r="B67" s="46"/>
      <c r="C67" s="73" t="s">
        <v>525</v>
      </c>
      <c r="D67" s="74"/>
      <c r="E67" s="74"/>
      <c r="F67" s="74"/>
      <c r="G67" s="74"/>
      <c r="H67" s="74"/>
      <c r="I67" s="204"/>
      <c r="J67" s="74"/>
      <c r="K67" s="74"/>
      <c r="L67" s="72"/>
    </row>
    <row r="68" s="1" customFormat="1" ht="6.96" customHeight="1">
      <c r="B68" s="46"/>
      <c r="C68" s="74"/>
      <c r="D68" s="74"/>
      <c r="E68" s="74"/>
      <c r="F68" s="74"/>
      <c r="G68" s="74"/>
      <c r="H68" s="74"/>
      <c r="I68" s="204"/>
      <c r="J68" s="74"/>
      <c r="K68" s="74"/>
      <c r="L68" s="72"/>
    </row>
    <row r="69" s="1" customFormat="1" ht="14.4" customHeight="1">
      <c r="B69" s="46"/>
      <c r="C69" s="76" t="s">
        <v>18</v>
      </c>
      <c r="D69" s="74"/>
      <c r="E69" s="74"/>
      <c r="F69" s="74"/>
      <c r="G69" s="74"/>
      <c r="H69" s="74"/>
      <c r="I69" s="204"/>
      <c r="J69" s="74"/>
      <c r="K69" s="74"/>
      <c r="L69" s="72"/>
    </row>
    <row r="70" s="1" customFormat="1" ht="16.5" customHeight="1">
      <c r="B70" s="46"/>
      <c r="C70" s="74"/>
      <c r="D70" s="74"/>
      <c r="E70" s="205" t="str">
        <f>E7</f>
        <v>Celkové opravy zastávek na koridorové trati Vraňany - Děčín - státní hranice_ZMĚNA č. 1</v>
      </c>
      <c r="F70" s="76"/>
      <c r="G70" s="76"/>
      <c r="H70" s="76"/>
      <c r="I70" s="204"/>
      <c r="J70" s="74"/>
      <c r="K70" s="74"/>
      <c r="L70" s="72"/>
    </row>
    <row r="71">
      <c r="B71" s="28"/>
      <c r="C71" s="76" t="s">
        <v>506</v>
      </c>
      <c r="D71" s="206"/>
      <c r="E71" s="206"/>
      <c r="F71" s="206"/>
      <c r="G71" s="206"/>
      <c r="H71" s="206"/>
      <c r="I71" s="149"/>
      <c r="J71" s="206"/>
      <c r="K71" s="206"/>
      <c r="L71" s="207"/>
    </row>
    <row r="72" s="1" customFormat="1" ht="16.5" customHeight="1">
      <c r="B72" s="46"/>
      <c r="C72" s="74"/>
      <c r="D72" s="74"/>
      <c r="E72" s="205" t="s">
        <v>862</v>
      </c>
      <c r="F72" s="74"/>
      <c r="G72" s="74"/>
      <c r="H72" s="74"/>
      <c r="I72" s="204"/>
      <c r="J72" s="74"/>
      <c r="K72" s="74"/>
      <c r="L72" s="72"/>
    </row>
    <row r="73" s="1" customFormat="1" ht="14.4" customHeight="1">
      <c r="B73" s="46"/>
      <c r="C73" s="76" t="s">
        <v>508</v>
      </c>
      <c r="D73" s="74"/>
      <c r="E73" s="74"/>
      <c r="F73" s="74"/>
      <c r="G73" s="74"/>
      <c r="H73" s="74"/>
      <c r="I73" s="204"/>
      <c r="J73" s="74"/>
      <c r="K73" s="74"/>
      <c r="L73" s="72"/>
    </row>
    <row r="74" s="1" customFormat="1" ht="17.25" customHeight="1">
      <c r="B74" s="46"/>
      <c r="C74" s="74"/>
      <c r="D74" s="74"/>
      <c r="E74" s="82" t="str">
        <f>E11</f>
        <v>SO-06-03 - ST ÚNL</v>
      </c>
      <c r="F74" s="74"/>
      <c r="G74" s="74"/>
      <c r="H74" s="74"/>
      <c r="I74" s="204"/>
      <c r="J74" s="74"/>
      <c r="K74" s="74"/>
      <c r="L74" s="72"/>
    </row>
    <row r="75" s="1" customFormat="1" ht="6.96" customHeight="1">
      <c r="B75" s="46"/>
      <c r="C75" s="74"/>
      <c r="D75" s="74"/>
      <c r="E75" s="74"/>
      <c r="F75" s="74"/>
      <c r="G75" s="74"/>
      <c r="H75" s="74"/>
      <c r="I75" s="204"/>
      <c r="J75" s="74"/>
      <c r="K75" s="74"/>
      <c r="L75" s="72"/>
    </row>
    <row r="76" s="1" customFormat="1" ht="18" customHeight="1">
      <c r="B76" s="46"/>
      <c r="C76" s="76" t="s">
        <v>25</v>
      </c>
      <c r="D76" s="74"/>
      <c r="E76" s="74"/>
      <c r="F76" s="209" t="str">
        <f>F14</f>
        <v>obvod OŘ Ústí nad Labem</v>
      </c>
      <c r="G76" s="74"/>
      <c r="H76" s="74"/>
      <c r="I76" s="210" t="s">
        <v>27</v>
      </c>
      <c r="J76" s="85" t="str">
        <f>IF(J14="","",J14)</f>
        <v>19. 9. 2018</v>
      </c>
      <c r="K76" s="74"/>
      <c r="L76" s="72"/>
    </row>
    <row r="77" s="1" customFormat="1" ht="6.96" customHeight="1">
      <c r="B77" s="46"/>
      <c r="C77" s="74"/>
      <c r="D77" s="74"/>
      <c r="E77" s="74"/>
      <c r="F77" s="74"/>
      <c r="G77" s="74"/>
      <c r="H77" s="74"/>
      <c r="I77" s="204"/>
      <c r="J77" s="74"/>
      <c r="K77" s="74"/>
      <c r="L77" s="72"/>
    </row>
    <row r="78" s="1" customFormat="1">
      <c r="B78" s="46"/>
      <c r="C78" s="76" t="s">
        <v>31</v>
      </c>
      <c r="D78" s="74"/>
      <c r="E78" s="74"/>
      <c r="F78" s="209" t="str">
        <f>E17</f>
        <v>SŽDC s.o., OŘ Ústí n.L., ST Ústí n.L.</v>
      </c>
      <c r="G78" s="74"/>
      <c r="H78" s="74"/>
      <c r="I78" s="210" t="s">
        <v>39</v>
      </c>
      <c r="J78" s="209" t="str">
        <f>E23</f>
        <v xml:space="preserve"> </v>
      </c>
      <c r="K78" s="74"/>
      <c r="L78" s="72"/>
    </row>
    <row r="79" s="1" customFormat="1" ht="14.4" customHeight="1">
      <c r="B79" s="46"/>
      <c r="C79" s="76" t="s">
        <v>37</v>
      </c>
      <c r="D79" s="74"/>
      <c r="E79" s="74"/>
      <c r="F79" s="209" t="str">
        <f>IF(E20="","",E20)</f>
        <v/>
      </c>
      <c r="G79" s="74"/>
      <c r="H79" s="74"/>
      <c r="I79" s="204"/>
      <c r="J79" s="74"/>
      <c r="K79" s="74"/>
      <c r="L79" s="72"/>
    </row>
    <row r="80" s="1" customFormat="1" ht="10.32" customHeight="1">
      <c r="B80" s="46"/>
      <c r="C80" s="74"/>
      <c r="D80" s="74"/>
      <c r="E80" s="74"/>
      <c r="F80" s="74"/>
      <c r="G80" s="74"/>
      <c r="H80" s="74"/>
      <c r="I80" s="204"/>
      <c r="J80" s="74"/>
      <c r="K80" s="74"/>
      <c r="L80" s="72"/>
    </row>
    <row r="81" s="10" customFormat="1" ht="29.28" customHeight="1">
      <c r="B81" s="211"/>
      <c r="C81" s="212" t="s">
        <v>526</v>
      </c>
      <c r="D81" s="213" t="s">
        <v>62</v>
      </c>
      <c r="E81" s="213" t="s">
        <v>58</v>
      </c>
      <c r="F81" s="213" t="s">
        <v>527</v>
      </c>
      <c r="G81" s="213" t="s">
        <v>528</v>
      </c>
      <c r="H81" s="213" t="s">
        <v>529</v>
      </c>
      <c r="I81" s="214" t="s">
        <v>530</v>
      </c>
      <c r="J81" s="213" t="s">
        <v>514</v>
      </c>
      <c r="K81" s="215" t="s">
        <v>531</v>
      </c>
      <c r="L81" s="216"/>
      <c r="M81" s="102" t="s">
        <v>532</v>
      </c>
      <c r="N81" s="103" t="s">
        <v>47</v>
      </c>
      <c r="O81" s="103" t="s">
        <v>533</v>
      </c>
      <c r="P81" s="103" t="s">
        <v>534</v>
      </c>
      <c r="Q81" s="103" t="s">
        <v>535</v>
      </c>
      <c r="R81" s="103" t="s">
        <v>536</v>
      </c>
      <c r="S81" s="103" t="s">
        <v>537</v>
      </c>
      <c r="T81" s="104" t="s">
        <v>538</v>
      </c>
    </row>
    <row r="82" s="1" customFormat="1" ht="29.28" customHeight="1">
      <c r="B82" s="46"/>
      <c r="C82" s="108" t="s">
        <v>515</v>
      </c>
      <c r="D82" s="74"/>
      <c r="E82" s="74"/>
      <c r="F82" s="74"/>
      <c r="G82" s="74"/>
      <c r="H82" s="74"/>
      <c r="I82" s="204"/>
      <c r="J82" s="217">
        <f>BK82</f>
        <v>0</v>
      </c>
      <c r="K82" s="74"/>
      <c r="L82" s="72"/>
      <c r="M82" s="105"/>
      <c r="N82" s="106"/>
      <c r="O82" s="106"/>
      <c r="P82" s="218">
        <f>SUM(P83:P106)</f>
        <v>0</v>
      </c>
      <c r="Q82" s="106"/>
      <c r="R82" s="218">
        <f>SUM(R83:R106)</f>
        <v>0.20951000000000003</v>
      </c>
      <c r="S82" s="106"/>
      <c r="T82" s="219">
        <f>SUM(T83:T106)</f>
        <v>0.043999999999999997</v>
      </c>
      <c r="AT82" s="24" t="s">
        <v>76</v>
      </c>
      <c r="AU82" s="24" t="s">
        <v>516</v>
      </c>
      <c r="BK82" s="220">
        <f>SUM(BK83:BK106)</f>
        <v>0</v>
      </c>
    </row>
    <row r="83" s="1" customFormat="1" ht="25.5" customHeight="1">
      <c r="B83" s="46"/>
      <c r="C83" s="237" t="s">
        <v>24</v>
      </c>
      <c r="D83" s="237" t="s">
        <v>544</v>
      </c>
      <c r="E83" s="238" t="s">
        <v>545</v>
      </c>
      <c r="F83" s="239" t="s">
        <v>546</v>
      </c>
      <c r="G83" s="240" t="s">
        <v>547</v>
      </c>
      <c r="H83" s="241">
        <v>2</v>
      </c>
      <c r="I83" s="242"/>
      <c r="J83" s="243">
        <f>ROUND(I83*H83,2)</f>
        <v>0</v>
      </c>
      <c r="K83" s="239" t="s">
        <v>22</v>
      </c>
      <c r="L83" s="72"/>
      <c r="M83" s="244" t="s">
        <v>22</v>
      </c>
      <c r="N83" s="245" t="s">
        <v>48</v>
      </c>
      <c r="O83" s="47"/>
      <c r="P83" s="246">
        <f>O83*H83</f>
        <v>0</v>
      </c>
      <c r="Q83" s="246">
        <v>0.02102</v>
      </c>
      <c r="R83" s="246">
        <f>Q83*H83</f>
        <v>0.042040000000000001</v>
      </c>
      <c r="S83" s="246">
        <v>0</v>
      </c>
      <c r="T83" s="247">
        <f>S83*H83</f>
        <v>0</v>
      </c>
      <c r="AR83" s="24" t="s">
        <v>542</v>
      </c>
      <c r="AT83" s="24" t="s">
        <v>544</v>
      </c>
      <c r="AU83" s="24" t="s">
        <v>77</v>
      </c>
      <c r="AY83" s="24" t="s">
        <v>541</v>
      </c>
      <c r="BE83" s="248">
        <f>IF(N83="základní",J83,0)</f>
        <v>0</v>
      </c>
      <c r="BF83" s="248">
        <f>IF(N83="snížená",J83,0)</f>
        <v>0</v>
      </c>
      <c r="BG83" s="248">
        <f>IF(N83="zákl. přenesená",J83,0)</f>
        <v>0</v>
      </c>
      <c r="BH83" s="248">
        <f>IF(N83="sníž. přenesená",J83,0)</f>
        <v>0</v>
      </c>
      <c r="BI83" s="248">
        <f>IF(N83="nulová",J83,0)</f>
        <v>0</v>
      </c>
      <c r="BJ83" s="24" t="s">
        <v>24</v>
      </c>
      <c r="BK83" s="248">
        <f>ROUND(I83*H83,2)</f>
        <v>0</v>
      </c>
      <c r="BL83" s="24" t="s">
        <v>542</v>
      </c>
      <c r="BM83" s="24" t="s">
        <v>864</v>
      </c>
    </row>
    <row r="84" s="12" customFormat="1">
      <c r="B84" s="249"/>
      <c r="C84" s="250"/>
      <c r="D84" s="251" t="s">
        <v>549</v>
      </c>
      <c r="E84" s="252" t="s">
        <v>22</v>
      </c>
      <c r="F84" s="253" t="s">
        <v>85</v>
      </c>
      <c r="G84" s="250"/>
      <c r="H84" s="254">
        <v>2</v>
      </c>
      <c r="I84" s="255"/>
      <c r="J84" s="250"/>
      <c r="K84" s="250"/>
      <c r="L84" s="256"/>
      <c r="M84" s="257"/>
      <c r="N84" s="258"/>
      <c r="O84" s="258"/>
      <c r="P84" s="258"/>
      <c r="Q84" s="258"/>
      <c r="R84" s="258"/>
      <c r="S84" s="258"/>
      <c r="T84" s="259"/>
      <c r="AT84" s="260" t="s">
        <v>549</v>
      </c>
      <c r="AU84" s="260" t="s">
        <v>77</v>
      </c>
      <c r="AV84" s="12" t="s">
        <v>85</v>
      </c>
      <c r="AW84" s="12" t="s">
        <v>41</v>
      </c>
      <c r="AX84" s="12" t="s">
        <v>24</v>
      </c>
      <c r="AY84" s="260" t="s">
        <v>541</v>
      </c>
    </row>
    <row r="85" s="1" customFormat="1" ht="25.5" customHeight="1">
      <c r="B85" s="46"/>
      <c r="C85" s="237" t="s">
        <v>85</v>
      </c>
      <c r="D85" s="237" t="s">
        <v>544</v>
      </c>
      <c r="E85" s="238" t="s">
        <v>550</v>
      </c>
      <c r="F85" s="239" t="s">
        <v>551</v>
      </c>
      <c r="G85" s="240" t="s">
        <v>547</v>
      </c>
      <c r="H85" s="241">
        <v>2</v>
      </c>
      <c r="I85" s="242"/>
      <c r="J85" s="243">
        <f>ROUND(I85*H85,2)</f>
        <v>0</v>
      </c>
      <c r="K85" s="239" t="s">
        <v>22</v>
      </c>
      <c r="L85" s="72"/>
      <c r="M85" s="244" t="s">
        <v>22</v>
      </c>
      <c r="N85" s="245" t="s">
        <v>48</v>
      </c>
      <c r="O85" s="47"/>
      <c r="P85" s="246">
        <f>O85*H85</f>
        <v>0</v>
      </c>
      <c r="Q85" s="246">
        <v>0.02102</v>
      </c>
      <c r="R85" s="246">
        <f>Q85*H85</f>
        <v>0.042040000000000001</v>
      </c>
      <c r="S85" s="246">
        <v>0</v>
      </c>
      <c r="T85" s="247">
        <f>S85*H85</f>
        <v>0</v>
      </c>
      <c r="AR85" s="24" t="s">
        <v>542</v>
      </c>
      <c r="AT85" s="24" t="s">
        <v>544</v>
      </c>
      <c r="AU85" s="24" t="s">
        <v>77</v>
      </c>
      <c r="AY85" s="24" t="s">
        <v>541</v>
      </c>
      <c r="BE85" s="248">
        <f>IF(N85="základní",J85,0)</f>
        <v>0</v>
      </c>
      <c r="BF85" s="248">
        <f>IF(N85="snížená",J85,0)</f>
        <v>0</v>
      </c>
      <c r="BG85" s="248">
        <f>IF(N85="zákl. přenesená",J85,0)</f>
        <v>0</v>
      </c>
      <c r="BH85" s="248">
        <f>IF(N85="sníž. přenesená",J85,0)</f>
        <v>0</v>
      </c>
      <c r="BI85" s="248">
        <f>IF(N85="nulová",J85,0)</f>
        <v>0</v>
      </c>
      <c r="BJ85" s="24" t="s">
        <v>24</v>
      </c>
      <c r="BK85" s="248">
        <f>ROUND(I85*H85,2)</f>
        <v>0</v>
      </c>
      <c r="BL85" s="24" t="s">
        <v>542</v>
      </c>
      <c r="BM85" s="24" t="s">
        <v>865</v>
      </c>
    </row>
    <row r="86" s="12" customFormat="1">
      <c r="B86" s="249"/>
      <c r="C86" s="250"/>
      <c r="D86" s="251" t="s">
        <v>549</v>
      </c>
      <c r="E86" s="252" t="s">
        <v>22</v>
      </c>
      <c r="F86" s="253" t="s">
        <v>85</v>
      </c>
      <c r="G86" s="250"/>
      <c r="H86" s="254">
        <v>2</v>
      </c>
      <c r="I86" s="255"/>
      <c r="J86" s="250"/>
      <c r="K86" s="250"/>
      <c r="L86" s="256"/>
      <c r="M86" s="257"/>
      <c r="N86" s="258"/>
      <c r="O86" s="258"/>
      <c r="P86" s="258"/>
      <c r="Q86" s="258"/>
      <c r="R86" s="258"/>
      <c r="S86" s="258"/>
      <c r="T86" s="259"/>
      <c r="AT86" s="260" t="s">
        <v>549</v>
      </c>
      <c r="AU86" s="260" t="s">
        <v>77</v>
      </c>
      <c r="AV86" s="12" t="s">
        <v>85</v>
      </c>
      <c r="AW86" s="12" t="s">
        <v>41</v>
      </c>
      <c r="AX86" s="12" t="s">
        <v>24</v>
      </c>
      <c r="AY86" s="260" t="s">
        <v>541</v>
      </c>
    </row>
    <row r="87" s="1" customFormat="1" ht="25.5" customHeight="1">
      <c r="B87" s="46"/>
      <c r="C87" s="237" t="s">
        <v>93</v>
      </c>
      <c r="D87" s="237" t="s">
        <v>544</v>
      </c>
      <c r="E87" s="238" t="s">
        <v>554</v>
      </c>
      <c r="F87" s="239" t="s">
        <v>555</v>
      </c>
      <c r="G87" s="240" t="s">
        <v>547</v>
      </c>
      <c r="H87" s="241">
        <v>113</v>
      </c>
      <c r="I87" s="242"/>
      <c r="J87" s="243">
        <f>ROUND(I87*H87,2)</f>
        <v>0</v>
      </c>
      <c r="K87" s="239" t="s">
        <v>22</v>
      </c>
      <c r="L87" s="72"/>
      <c r="M87" s="244" t="s">
        <v>22</v>
      </c>
      <c r="N87" s="245" t="s">
        <v>48</v>
      </c>
      <c r="O87" s="47"/>
      <c r="P87" s="246">
        <f>O87*H87</f>
        <v>0</v>
      </c>
      <c r="Q87" s="246">
        <v>0.0011100000000000001</v>
      </c>
      <c r="R87" s="246">
        <f>Q87*H87</f>
        <v>0.12543000000000001</v>
      </c>
      <c r="S87" s="246">
        <v>0</v>
      </c>
      <c r="T87" s="247">
        <f>S87*H87</f>
        <v>0</v>
      </c>
      <c r="AR87" s="24" t="s">
        <v>542</v>
      </c>
      <c r="AT87" s="24" t="s">
        <v>544</v>
      </c>
      <c r="AU87" s="24" t="s">
        <v>77</v>
      </c>
      <c r="AY87" s="24" t="s">
        <v>541</v>
      </c>
      <c r="BE87" s="248">
        <f>IF(N87="základní",J87,0)</f>
        <v>0</v>
      </c>
      <c r="BF87" s="248">
        <f>IF(N87="snížená",J87,0)</f>
        <v>0</v>
      </c>
      <c r="BG87" s="248">
        <f>IF(N87="zákl. přenesená",J87,0)</f>
        <v>0</v>
      </c>
      <c r="BH87" s="248">
        <f>IF(N87="sníž. přenesená",J87,0)</f>
        <v>0</v>
      </c>
      <c r="BI87" s="248">
        <f>IF(N87="nulová",J87,0)</f>
        <v>0</v>
      </c>
      <c r="BJ87" s="24" t="s">
        <v>24</v>
      </c>
      <c r="BK87" s="248">
        <f>ROUND(I87*H87,2)</f>
        <v>0</v>
      </c>
      <c r="BL87" s="24" t="s">
        <v>542</v>
      </c>
      <c r="BM87" s="24" t="s">
        <v>866</v>
      </c>
    </row>
    <row r="88" s="12" customFormat="1">
      <c r="B88" s="249"/>
      <c r="C88" s="250"/>
      <c r="D88" s="251" t="s">
        <v>549</v>
      </c>
      <c r="E88" s="252" t="s">
        <v>22</v>
      </c>
      <c r="F88" s="253" t="s">
        <v>867</v>
      </c>
      <c r="G88" s="250"/>
      <c r="H88" s="254">
        <v>113</v>
      </c>
      <c r="I88" s="255"/>
      <c r="J88" s="250"/>
      <c r="K88" s="250"/>
      <c r="L88" s="256"/>
      <c r="M88" s="257"/>
      <c r="N88" s="258"/>
      <c r="O88" s="258"/>
      <c r="P88" s="258"/>
      <c r="Q88" s="258"/>
      <c r="R88" s="258"/>
      <c r="S88" s="258"/>
      <c r="T88" s="259"/>
      <c r="AT88" s="260" t="s">
        <v>549</v>
      </c>
      <c r="AU88" s="260" t="s">
        <v>77</v>
      </c>
      <c r="AV88" s="12" t="s">
        <v>85</v>
      </c>
      <c r="AW88" s="12" t="s">
        <v>41</v>
      </c>
      <c r="AX88" s="12" t="s">
        <v>24</v>
      </c>
      <c r="AY88" s="260" t="s">
        <v>541</v>
      </c>
    </row>
    <row r="89" s="1" customFormat="1" ht="16.5" customHeight="1">
      <c r="B89" s="46"/>
      <c r="C89" s="237" t="s">
        <v>542</v>
      </c>
      <c r="D89" s="237" t="s">
        <v>544</v>
      </c>
      <c r="E89" s="238" t="s">
        <v>559</v>
      </c>
      <c r="F89" s="239" t="s">
        <v>560</v>
      </c>
      <c r="G89" s="240" t="s">
        <v>547</v>
      </c>
      <c r="H89" s="241">
        <v>2</v>
      </c>
      <c r="I89" s="242"/>
      <c r="J89" s="243">
        <f>ROUND(I89*H89,2)</f>
        <v>0</v>
      </c>
      <c r="K89" s="239" t="s">
        <v>22</v>
      </c>
      <c r="L89" s="72"/>
      <c r="M89" s="244" t="s">
        <v>22</v>
      </c>
      <c r="N89" s="245" t="s">
        <v>48</v>
      </c>
      <c r="O89" s="47"/>
      <c r="P89" s="246">
        <f>O89*H89</f>
        <v>0</v>
      </c>
      <c r="Q89" s="246">
        <v>0</v>
      </c>
      <c r="R89" s="246">
        <f>Q89*H89</f>
        <v>0</v>
      </c>
      <c r="S89" s="246">
        <v>0.021999999999999999</v>
      </c>
      <c r="T89" s="247">
        <f>S89*H89</f>
        <v>0.043999999999999997</v>
      </c>
      <c r="AR89" s="24" t="s">
        <v>542</v>
      </c>
      <c r="AT89" s="24" t="s">
        <v>544</v>
      </c>
      <c r="AU89" s="24" t="s">
        <v>77</v>
      </c>
      <c r="AY89" s="24" t="s">
        <v>541</v>
      </c>
      <c r="BE89" s="248">
        <f>IF(N89="základní",J89,0)</f>
        <v>0</v>
      </c>
      <c r="BF89" s="248">
        <f>IF(N89="snížená",J89,0)</f>
        <v>0</v>
      </c>
      <c r="BG89" s="248">
        <f>IF(N89="zákl. přenesená",J89,0)</f>
        <v>0</v>
      </c>
      <c r="BH89" s="248">
        <f>IF(N89="sníž. přenesená",J89,0)</f>
        <v>0</v>
      </c>
      <c r="BI89" s="248">
        <f>IF(N89="nulová",J89,0)</f>
        <v>0</v>
      </c>
      <c r="BJ89" s="24" t="s">
        <v>24</v>
      </c>
      <c r="BK89" s="248">
        <f>ROUND(I89*H89,2)</f>
        <v>0</v>
      </c>
      <c r="BL89" s="24" t="s">
        <v>542</v>
      </c>
      <c r="BM89" s="24" t="s">
        <v>868</v>
      </c>
    </row>
    <row r="90" s="12" customFormat="1">
      <c r="B90" s="249"/>
      <c r="C90" s="250"/>
      <c r="D90" s="251" t="s">
        <v>549</v>
      </c>
      <c r="E90" s="252" t="s">
        <v>22</v>
      </c>
      <c r="F90" s="253" t="s">
        <v>85</v>
      </c>
      <c r="G90" s="250"/>
      <c r="H90" s="254">
        <v>2</v>
      </c>
      <c r="I90" s="255"/>
      <c r="J90" s="250"/>
      <c r="K90" s="250"/>
      <c r="L90" s="256"/>
      <c r="M90" s="257"/>
      <c r="N90" s="258"/>
      <c r="O90" s="258"/>
      <c r="P90" s="258"/>
      <c r="Q90" s="258"/>
      <c r="R90" s="258"/>
      <c r="S90" s="258"/>
      <c r="T90" s="259"/>
      <c r="AT90" s="260" t="s">
        <v>549</v>
      </c>
      <c r="AU90" s="260" t="s">
        <v>77</v>
      </c>
      <c r="AV90" s="12" t="s">
        <v>85</v>
      </c>
      <c r="AW90" s="12" t="s">
        <v>41</v>
      </c>
      <c r="AX90" s="12" t="s">
        <v>24</v>
      </c>
      <c r="AY90" s="260" t="s">
        <v>541</v>
      </c>
    </row>
    <row r="91" s="1" customFormat="1" ht="25.5" customHeight="1">
      <c r="B91" s="46"/>
      <c r="C91" s="237" t="s">
        <v>562</v>
      </c>
      <c r="D91" s="237" t="s">
        <v>544</v>
      </c>
      <c r="E91" s="238" t="s">
        <v>563</v>
      </c>
      <c r="F91" s="239" t="s">
        <v>564</v>
      </c>
      <c r="G91" s="240" t="s">
        <v>547</v>
      </c>
      <c r="H91" s="241">
        <v>2</v>
      </c>
      <c r="I91" s="242"/>
      <c r="J91" s="243">
        <f>ROUND(I91*H91,2)</f>
        <v>0</v>
      </c>
      <c r="K91" s="239" t="s">
        <v>22</v>
      </c>
      <c r="L91" s="72"/>
      <c r="M91" s="244" t="s">
        <v>22</v>
      </c>
      <c r="N91" s="245" t="s">
        <v>48</v>
      </c>
      <c r="O91" s="47"/>
      <c r="P91" s="246">
        <f>O91*H91</f>
        <v>0</v>
      </c>
      <c r="Q91" s="246">
        <v>0</v>
      </c>
      <c r="R91" s="246">
        <f>Q91*H91</f>
        <v>0</v>
      </c>
      <c r="S91" s="246">
        <v>0</v>
      </c>
      <c r="T91" s="247">
        <f>S91*H91</f>
        <v>0</v>
      </c>
      <c r="AR91" s="24" t="s">
        <v>542</v>
      </c>
      <c r="AT91" s="24" t="s">
        <v>544</v>
      </c>
      <c r="AU91" s="24" t="s">
        <v>77</v>
      </c>
      <c r="AY91" s="24" t="s">
        <v>541</v>
      </c>
      <c r="BE91" s="248">
        <f>IF(N91="základní",J91,0)</f>
        <v>0</v>
      </c>
      <c r="BF91" s="248">
        <f>IF(N91="snížená",J91,0)</f>
        <v>0</v>
      </c>
      <c r="BG91" s="248">
        <f>IF(N91="zákl. přenesená",J91,0)</f>
        <v>0</v>
      </c>
      <c r="BH91" s="248">
        <f>IF(N91="sníž. přenesená",J91,0)</f>
        <v>0</v>
      </c>
      <c r="BI91" s="248">
        <f>IF(N91="nulová",J91,0)</f>
        <v>0</v>
      </c>
      <c r="BJ91" s="24" t="s">
        <v>24</v>
      </c>
      <c r="BK91" s="248">
        <f>ROUND(I91*H91,2)</f>
        <v>0</v>
      </c>
      <c r="BL91" s="24" t="s">
        <v>542</v>
      </c>
      <c r="BM91" s="24" t="s">
        <v>869</v>
      </c>
    </row>
    <row r="92" s="12" customFormat="1">
      <c r="B92" s="249"/>
      <c r="C92" s="250"/>
      <c r="D92" s="251" t="s">
        <v>549</v>
      </c>
      <c r="E92" s="252" t="s">
        <v>22</v>
      </c>
      <c r="F92" s="253" t="s">
        <v>85</v>
      </c>
      <c r="G92" s="250"/>
      <c r="H92" s="254">
        <v>2</v>
      </c>
      <c r="I92" s="255"/>
      <c r="J92" s="250"/>
      <c r="K92" s="250"/>
      <c r="L92" s="256"/>
      <c r="M92" s="257"/>
      <c r="N92" s="258"/>
      <c r="O92" s="258"/>
      <c r="P92" s="258"/>
      <c r="Q92" s="258"/>
      <c r="R92" s="258"/>
      <c r="S92" s="258"/>
      <c r="T92" s="259"/>
      <c r="AT92" s="260" t="s">
        <v>549</v>
      </c>
      <c r="AU92" s="260" t="s">
        <v>77</v>
      </c>
      <c r="AV92" s="12" t="s">
        <v>85</v>
      </c>
      <c r="AW92" s="12" t="s">
        <v>41</v>
      </c>
      <c r="AX92" s="12" t="s">
        <v>24</v>
      </c>
      <c r="AY92" s="260" t="s">
        <v>541</v>
      </c>
    </row>
    <row r="93" s="1" customFormat="1" ht="25.5" customHeight="1">
      <c r="B93" s="46"/>
      <c r="C93" s="237" t="s">
        <v>552</v>
      </c>
      <c r="D93" s="237" t="s">
        <v>544</v>
      </c>
      <c r="E93" s="238" t="s">
        <v>567</v>
      </c>
      <c r="F93" s="239" t="s">
        <v>568</v>
      </c>
      <c r="G93" s="240" t="s">
        <v>569</v>
      </c>
      <c r="H93" s="241">
        <v>0.10000000000000001</v>
      </c>
      <c r="I93" s="242"/>
      <c r="J93" s="243">
        <f>ROUND(I93*H93,2)</f>
        <v>0</v>
      </c>
      <c r="K93" s="239" t="s">
        <v>22</v>
      </c>
      <c r="L93" s="72"/>
      <c r="M93" s="244" t="s">
        <v>22</v>
      </c>
      <c r="N93" s="245" t="s">
        <v>48</v>
      </c>
      <c r="O93" s="47"/>
      <c r="P93" s="246">
        <f>O93*H93</f>
        <v>0</v>
      </c>
      <c r="Q93" s="246">
        <v>0</v>
      </c>
      <c r="R93" s="246">
        <f>Q93*H93</f>
        <v>0</v>
      </c>
      <c r="S93" s="246">
        <v>0</v>
      </c>
      <c r="T93" s="247">
        <f>S93*H93</f>
        <v>0</v>
      </c>
      <c r="AR93" s="24" t="s">
        <v>542</v>
      </c>
      <c r="AT93" s="24" t="s">
        <v>544</v>
      </c>
      <c r="AU93" s="24" t="s">
        <v>77</v>
      </c>
      <c r="AY93" s="24" t="s">
        <v>541</v>
      </c>
      <c r="BE93" s="248">
        <f>IF(N93="základní",J93,0)</f>
        <v>0</v>
      </c>
      <c r="BF93" s="248">
        <f>IF(N93="snížená",J93,0)</f>
        <v>0</v>
      </c>
      <c r="BG93" s="248">
        <f>IF(N93="zákl. přenesená",J93,0)</f>
        <v>0</v>
      </c>
      <c r="BH93" s="248">
        <f>IF(N93="sníž. přenesená",J93,0)</f>
        <v>0</v>
      </c>
      <c r="BI93" s="248">
        <f>IF(N93="nulová",J93,0)</f>
        <v>0</v>
      </c>
      <c r="BJ93" s="24" t="s">
        <v>24</v>
      </c>
      <c r="BK93" s="248">
        <f>ROUND(I93*H93,2)</f>
        <v>0</v>
      </c>
      <c r="BL93" s="24" t="s">
        <v>542</v>
      </c>
      <c r="BM93" s="24" t="s">
        <v>870</v>
      </c>
    </row>
    <row r="94" s="12" customFormat="1">
      <c r="B94" s="249"/>
      <c r="C94" s="250"/>
      <c r="D94" s="251" t="s">
        <v>549</v>
      </c>
      <c r="E94" s="252" t="s">
        <v>22</v>
      </c>
      <c r="F94" s="253" t="s">
        <v>20</v>
      </c>
      <c r="G94" s="250"/>
      <c r="H94" s="254">
        <v>0.10000000000000001</v>
      </c>
      <c r="I94" s="255"/>
      <c r="J94" s="250"/>
      <c r="K94" s="250"/>
      <c r="L94" s="256"/>
      <c r="M94" s="257"/>
      <c r="N94" s="258"/>
      <c r="O94" s="258"/>
      <c r="P94" s="258"/>
      <c r="Q94" s="258"/>
      <c r="R94" s="258"/>
      <c r="S94" s="258"/>
      <c r="T94" s="259"/>
      <c r="AT94" s="260" t="s">
        <v>549</v>
      </c>
      <c r="AU94" s="260" t="s">
        <v>77</v>
      </c>
      <c r="AV94" s="12" t="s">
        <v>85</v>
      </c>
      <c r="AW94" s="12" t="s">
        <v>41</v>
      </c>
      <c r="AX94" s="12" t="s">
        <v>24</v>
      </c>
      <c r="AY94" s="260" t="s">
        <v>541</v>
      </c>
    </row>
    <row r="95" s="1" customFormat="1" ht="25.5" customHeight="1">
      <c r="B95" s="46"/>
      <c r="C95" s="237" t="s">
        <v>571</v>
      </c>
      <c r="D95" s="237" t="s">
        <v>544</v>
      </c>
      <c r="E95" s="238" t="s">
        <v>572</v>
      </c>
      <c r="F95" s="239" t="s">
        <v>573</v>
      </c>
      <c r="G95" s="240" t="s">
        <v>569</v>
      </c>
      <c r="H95" s="241">
        <v>0.10000000000000001</v>
      </c>
      <c r="I95" s="242"/>
      <c r="J95" s="243">
        <f>ROUND(I95*H95,2)</f>
        <v>0</v>
      </c>
      <c r="K95" s="239" t="s">
        <v>22</v>
      </c>
      <c r="L95" s="72"/>
      <c r="M95" s="244" t="s">
        <v>22</v>
      </c>
      <c r="N95" s="245" t="s">
        <v>48</v>
      </c>
      <c r="O95" s="47"/>
      <c r="P95" s="246">
        <f>O95*H95</f>
        <v>0</v>
      </c>
      <c r="Q95" s="246">
        <v>0</v>
      </c>
      <c r="R95" s="246">
        <f>Q95*H95</f>
        <v>0</v>
      </c>
      <c r="S95" s="246">
        <v>0</v>
      </c>
      <c r="T95" s="247">
        <f>S95*H95</f>
        <v>0</v>
      </c>
      <c r="AR95" s="24" t="s">
        <v>542</v>
      </c>
      <c r="AT95" s="24" t="s">
        <v>544</v>
      </c>
      <c r="AU95" s="24" t="s">
        <v>77</v>
      </c>
      <c r="AY95" s="24" t="s">
        <v>541</v>
      </c>
      <c r="BE95" s="248">
        <f>IF(N95="základní",J95,0)</f>
        <v>0</v>
      </c>
      <c r="BF95" s="248">
        <f>IF(N95="snížená",J95,0)</f>
        <v>0</v>
      </c>
      <c r="BG95" s="248">
        <f>IF(N95="zákl. přenesená",J95,0)</f>
        <v>0</v>
      </c>
      <c r="BH95" s="248">
        <f>IF(N95="sníž. přenesená",J95,0)</f>
        <v>0</v>
      </c>
      <c r="BI95" s="248">
        <f>IF(N95="nulová",J95,0)</f>
        <v>0</v>
      </c>
      <c r="BJ95" s="24" t="s">
        <v>24</v>
      </c>
      <c r="BK95" s="248">
        <f>ROUND(I95*H95,2)</f>
        <v>0</v>
      </c>
      <c r="BL95" s="24" t="s">
        <v>542</v>
      </c>
      <c r="BM95" s="24" t="s">
        <v>871</v>
      </c>
    </row>
    <row r="96" s="12" customFormat="1">
      <c r="B96" s="249"/>
      <c r="C96" s="250"/>
      <c r="D96" s="251" t="s">
        <v>549</v>
      </c>
      <c r="E96" s="252" t="s">
        <v>22</v>
      </c>
      <c r="F96" s="253" t="s">
        <v>20</v>
      </c>
      <c r="G96" s="250"/>
      <c r="H96" s="254">
        <v>0.10000000000000001</v>
      </c>
      <c r="I96" s="255"/>
      <c r="J96" s="250"/>
      <c r="K96" s="250"/>
      <c r="L96" s="256"/>
      <c r="M96" s="257"/>
      <c r="N96" s="258"/>
      <c r="O96" s="258"/>
      <c r="P96" s="258"/>
      <c r="Q96" s="258"/>
      <c r="R96" s="258"/>
      <c r="S96" s="258"/>
      <c r="T96" s="259"/>
      <c r="AT96" s="260" t="s">
        <v>549</v>
      </c>
      <c r="AU96" s="260" t="s">
        <v>77</v>
      </c>
      <c r="AV96" s="12" t="s">
        <v>85</v>
      </c>
      <c r="AW96" s="12" t="s">
        <v>41</v>
      </c>
      <c r="AX96" s="12" t="s">
        <v>24</v>
      </c>
      <c r="AY96" s="260" t="s">
        <v>541</v>
      </c>
    </row>
    <row r="97" s="1" customFormat="1" ht="38.25" customHeight="1">
      <c r="B97" s="46"/>
      <c r="C97" s="237" t="s">
        <v>561</v>
      </c>
      <c r="D97" s="237" t="s">
        <v>544</v>
      </c>
      <c r="E97" s="238" t="s">
        <v>575</v>
      </c>
      <c r="F97" s="239" t="s">
        <v>576</v>
      </c>
      <c r="G97" s="240" t="s">
        <v>569</v>
      </c>
      <c r="H97" s="241">
        <v>0.10000000000000001</v>
      </c>
      <c r="I97" s="242"/>
      <c r="J97" s="243">
        <f>ROUND(I97*H97,2)</f>
        <v>0</v>
      </c>
      <c r="K97" s="239" t="s">
        <v>22</v>
      </c>
      <c r="L97" s="72"/>
      <c r="M97" s="244" t="s">
        <v>22</v>
      </c>
      <c r="N97" s="245" t="s">
        <v>48</v>
      </c>
      <c r="O97" s="47"/>
      <c r="P97" s="246">
        <f>O97*H97</f>
        <v>0</v>
      </c>
      <c r="Q97" s="246">
        <v>0</v>
      </c>
      <c r="R97" s="246">
        <f>Q97*H97</f>
        <v>0</v>
      </c>
      <c r="S97" s="246">
        <v>0</v>
      </c>
      <c r="T97" s="247">
        <f>S97*H97</f>
        <v>0</v>
      </c>
      <c r="AR97" s="24" t="s">
        <v>542</v>
      </c>
      <c r="AT97" s="24" t="s">
        <v>544</v>
      </c>
      <c r="AU97" s="24" t="s">
        <v>77</v>
      </c>
      <c r="AY97" s="24" t="s">
        <v>541</v>
      </c>
      <c r="BE97" s="248">
        <f>IF(N97="základní",J97,0)</f>
        <v>0</v>
      </c>
      <c r="BF97" s="248">
        <f>IF(N97="snížená",J97,0)</f>
        <v>0</v>
      </c>
      <c r="BG97" s="248">
        <f>IF(N97="zákl. přenesená",J97,0)</f>
        <v>0</v>
      </c>
      <c r="BH97" s="248">
        <f>IF(N97="sníž. přenesená",J97,0)</f>
        <v>0</v>
      </c>
      <c r="BI97" s="248">
        <f>IF(N97="nulová",J97,0)</f>
        <v>0</v>
      </c>
      <c r="BJ97" s="24" t="s">
        <v>24</v>
      </c>
      <c r="BK97" s="248">
        <f>ROUND(I97*H97,2)</f>
        <v>0</v>
      </c>
      <c r="BL97" s="24" t="s">
        <v>542</v>
      </c>
      <c r="BM97" s="24" t="s">
        <v>872</v>
      </c>
    </row>
    <row r="98" s="12" customFormat="1">
      <c r="B98" s="249"/>
      <c r="C98" s="250"/>
      <c r="D98" s="251" t="s">
        <v>549</v>
      </c>
      <c r="E98" s="252" t="s">
        <v>22</v>
      </c>
      <c r="F98" s="253" t="s">
        <v>20</v>
      </c>
      <c r="G98" s="250"/>
      <c r="H98" s="254">
        <v>0.10000000000000001</v>
      </c>
      <c r="I98" s="255"/>
      <c r="J98" s="250"/>
      <c r="K98" s="250"/>
      <c r="L98" s="256"/>
      <c r="M98" s="257"/>
      <c r="N98" s="258"/>
      <c r="O98" s="258"/>
      <c r="P98" s="258"/>
      <c r="Q98" s="258"/>
      <c r="R98" s="258"/>
      <c r="S98" s="258"/>
      <c r="T98" s="259"/>
      <c r="AT98" s="260" t="s">
        <v>549</v>
      </c>
      <c r="AU98" s="260" t="s">
        <v>77</v>
      </c>
      <c r="AV98" s="12" t="s">
        <v>85</v>
      </c>
      <c r="AW98" s="12" t="s">
        <v>41</v>
      </c>
      <c r="AX98" s="12" t="s">
        <v>24</v>
      </c>
      <c r="AY98" s="260" t="s">
        <v>541</v>
      </c>
    </row>
    <row r="99" s="1" customFormat="1" ht="25.5" customHeight="1">
      <c r="B99" s="46"/>
      <c r="C99" s="237" t="s">
        <v>557</v>
      </c>
      <c r="D99" s="237" t="s">
        <v>544</v>
      </c>
      <c r="E99" s="238" t="s">
        <v>578</v>
      </c>
      <c r="F99" s="239" t="s">
        <v>579</v>
      </c>
      <c r="G99" s="240" t="s">
        <v>569</v>
      </c>
      <c r="H99" s="241">
        <v>0.10000000000000001</v>
      </c>
      <c r="I99" s="242"/>
      <c r="J99" s="243">
        <f>ROUND(I99*H99,2)</f>
        <v>0</v>
      </c>
      <c r="K99" s="239" t="s">
        <v>22</v>
      </c>
      <c r="L99" s="72"/>
      <c r="M99" s="244" t="s">
        <v>22</v>
      </c>
      <c r="N99" s="245" t="s">
        <v>48</v>
      </c>
      <c r="O99" s="47"/>
      <c r="P99" s="246">
        <f>O99*H99</f>
        <v>0</v>
      </c>
      <c r="Q99" s="246">
        <v>0</v>
      </c>
      <c r="R99" s="246">
        <f>Q99*H99</f>
        <v>0</v>
      </c>
      <c r="S99" s="246">
        <v>0</v>
      </c>
      <c r="T99" s="247">
        <f>S99*H99</f>
        <v>0</v>
      </c>
      <c r="AR99" s="24" t="s">
        <v>542</v>
      </c>
      <c r="AT99" s="24" t="s">
        <v>544</v>
      </c>
      <c r="AU99" s="24" t="s">
        <v>77</v>
      </c>
      <c r="AY99" s="24" t="s">
        <v>541</v>
      </c>
      <c r="BE99" s="248">
        <f>IF(N99="základní",J99,0)</f>
        <v>0</v>
      </c>
      <c r="BF99" s="248">
        <f>IF(N99="snížená",J99,0)</f>
        <v>0</v>
      </c>
      <c r="BG99" s="248">
        <f>IF(N99="zákl. přenesená",J99,0)</f>
        <v>0</v>
      </c>
      <c r="BH99" s="248">
        <f>IF(N99="sníž. přenesená",J99,0)</f>
        <v>0</v>
      </c>
      <c r="BI99" s="248">
        <f>IF(N99="nulová",J99,0)</f>
        <v>0</v>
      </c>
      <c r="BJ99" s="24" t="s">
        <v>24</v>
      </c>
      <c r="BK99" s="248">
        <f>ROUND(I99*H99,2)</f>
        <v>0</v>
      </c>
      <c r="BL99" s="24" t="s">
        <v>542</v>
      </c>
      <c r="BM99" s="24" t="s">
        <v>873</v>
      </c>
    </row>
    <row r="100" s="12" customFormat="1">
      <c r="B100" s="249"/>
      <c r="C100" s="250"/>
      <c r="D100" s="251" t="s">
        <v>549</v>
      </c>
      <c r="E100" s="252" t="s">
        <v>22</v>
      </c>
      <c r="F100" s="253" t="s">
        <v>20</v>
      </c>
      <c r="G100" s="250"/>
      <c r="H100" s="254">
        <v>0.10000000000000001</v>
      </c>
      <c r="I100" s="255"/>
      <c r="J100" s="250"/>
      <c r="K100" s="250"/>
      <c r="L100" s="256"/>
      <c r="M100" s="257"/>
      <c r="N100" s="258"/>
      <c r="O100" s="258"/>
      <c r="P100" s="258"/>
      <c r="Q100" s="258"/>
      <c r="R100" s="258"/>
      <c r="S100" s="258"/>
      <c r="T100" s="259"/>
      <c r="AT100" s="260" t="s">
        <v>549</v>
      </c>
      <c r="AU100" s="260" t="s">
        <v>77</v>
      </c>
      <c r="AV100" s="12" t="s">
        <v>85</v>
      </c>
      <c r="AW100" s="12" t="s">
        <v>41</v>
      </c>
      <c r="AX100" s="12" t="s">
        <v>24</v>
      </c>
      <c r="AY100" s="260" t="s">
        <v>541</v>
      </c>
    </row>
    <row r="101" s="1" customFormat="1" ht="38.25" customHeight="1">
      <c r="B101" s="46"/>
      <c r="C101" s="237" t="s">
        <v>29</v>
      </c>
      <c r="D101" s="237" t="s">
        <v>544</v>
      </c>
      <c r="E101" s="238" t="s">
        <v>583</v>
      </c>
      <c r="F101" s="239" t="s">
        <v>584</v>
      </c>
      <c r="G101" s="240" t="s">
        <v>569</v>
      </c>
      <c r="H101" s="241">
        <v>0.10000000000000001</v>
      </c>
      <c r="I101" s="242"/>
      <c r="J101" s="243">
        <f>ROUND(I101*H101,2)</f>
        <v>0</v>
      </c>
      <c r="K101" s="239" t="s">
        <v>22</v>
      </c>
      <c r="L101" s="72"/>
      <c r="M101" s="244" t="s">
        <v>22</v>
      </c>
      <c r="N101" s="245" t="s">
        <v>48</v>
      </c>
      <c r="O101" s="47"/>
      <c r="P101" s="246">
        <f>O101*H101</f>
        <v>0</v>
      </c>
      <c r="Q101" s="246">
        <v>0</v>
      </c>
      <c r="R101" s="246">
        <f>Q101*H101</f>
        <v>0</v>
      </c>
      <c r="S101" s="246">
        <v>0</v>
      </c>
      <c r="T101" s="247">
        <f>S101*H101</f>
        <v>0</v>
      </c>
      <c r="AR101" s="24" t="s">
        <v>542</v>
      </c>
      <c r="AT101" s="24" t="s">
        <v>544</v>
      </c>
      <c r="AU101" s="24" t="s">
        <v>77</v>
      </c>
      <c r="AY101" s="24" t="s">
        <v>541</v>
      </c>
      <c r="BE101" s="248">
        <f>IF(N101="základní",J101,0)</f>
        <v>0</v>
      </c>
      <c r="BF101" s="248">
        <f>IF(N101="snížená",J101,0)</f>
        <v>0</v>
      </c>
      <c r="BG101" s="248">
        <f>IF(N101="zákl. přenesená",J101,0)</f>
        <v>0</v>
      </c>
      <c r="BH101" s="248">
        <f>IF(N101="sníž. přenesená",J101,0)</f>
        <v>0</v>
      </c>
      <c r="BI101" s="248">
        <f>IF(N101="nulová",J101,0)</f>
        <v>0</v>
      </c>
      <c r="BJ101" s="24" t="s">
        <v>24</v>
      </c>
      <c r="BK101" s="248">
        <f>ROUND(I101*H101,2)</f>
        <v>0</v>
      </c>
      <c r="BL101" s="24" t="s">
        <v>542</v>
      </c>
      <c r="BM101" s="24" t="s">
        <v>874</v>
      </c>
    </row>
    <row r="102" s="12" customFormat="1">
      <c r="B102" s="249"/>
      <c r="C102" s="250"/>
      <c r="D102" s="251" t="s">
        <v>549</v>
      </c>
      <c r="E102" s="252" t="s">
        <v>22</v>
      </c>
      <c r="F102" s="253" t="s">
        <v>20</v>
      </c>
      <c r="G102" s="250"/>
      <c r="H102" s="254">
        <v>0.10000000000000001</v>
      </c>
      <c r="I102" s="255"/>
      <c r="J102" s="250"/>
      <c r="K102" s="250"/>
      <c r="L102" s="256"/>
      <c r="M102" s="257"/>
      <c r="N102" s="258"/>
      <c r="O102" s="258"/>
      <c r="P102" s="258"/>
      <c r="Q102" s="258"/>
      <c r="R102" s="258"/>
      <c r="S102" s="258"/>
      <c r="T102" s="259"/>
      <c r="AT102" s="260" t="s">
        <v>549</v>
      </c>
      <c r="AU102" s="260" t="s">
        <v>77</v>
      </c>
      <c r="AV102" s="12" t="s">
        <v>85</v>
      </c>
      <c r="AW102" s="12" t="s">
        <v>41</v>
      </c>
      <c r="AX102" s="12" t="s">
        <v>24</v>
      </c>
      <c r="AY102" s="260" t="s">
        <v>541</v>
      </c>
    </row>
    <row r="103" s="1" customFormat="1" ht="25.5" customHeight="1">
      <c r="B103" s="46"/>
      <c r="C103" s="237" t="s">
        <v>590</v>
      </c>
      <c r="D103" s="237" t="s">
        <v>544</v>
      </c>
      <c r="E103" s="238" t="s">
        <v>591</v>
      </c>
      <c r="F103" s="239" t="s">
        <v>592</v>
      </c>
      <c r="G103" s="240" t="s">
        <v>547</v>
      </c>
      <c r="H103" s="241">
        <v>113</v>
      </c>
      <c r="I103" s="242"/>
      <c r="J103" s="243">
        <f>ROUND(I103*H103,2)</f>
        <v>0</v>
      </c>
      <c r="K103" s="239" t="s">
        <v>22</v>
      </c>
      <c r="L103" s="72"/>
      <c r="M103" s="244" t="s">
        <v>22</v>
      </c>
      <c r="N103" s="245" t="s">
        <v>48</v>
      </c>
      <c r="O103" s="47"/>
      <c r="P103" s="246">
        <f>O103*H103</f>
        <v>0</v>
      </c>
      <c r="Q103" s="246">
        <v>0</v>
      </c>
      <c r="R103" s="246">
        <f>Q103*H103</f>
        <v>0</v>
      </c>
      <c r="S103" s="246">
        <v>0</v>
      </c>
      <c r="T103" s="247">
        <f>S103*H103</f>
        <v>0</v>
      </c>
      <c r="AR103" s="24" t="s">
        <v>577</v>
      </c>
      <c r="AT103" s="24" t="s">
        <v>544</v>
      </c>
      <c r="AU103" s="24" t="s">
        <v>77</v>
      </c>
      <c r="AY103" s="24" t="s">
        <v>541</v>
      </c>
      <c r="BE103" s="248">
        <f>IF(N103="základní",J103,0)</f>
        <v>0</v>
      </c>
      <c r="BF103" s="248">
        <f>IF(N103="snížená",J103,0)</f>
        <v>0</v>
      </c>
      <c r="BG103" s="248">
        <f>IF(N103="zákl. přenesená",J103,0)</f>
        <v>0</v>
      </c>
      <c r="BH103" s="248">
        <f>IF(N103="sníž. přenesená",J103,0)</f>
        <v>0</v>
      </c>
      <c r="BI103" s="248">
        <f>IF(N103="nulová",J103,0)</f>
        <v>0</v>
      </c>
      <c r="BJ103" s="24" t="s">
        <v>24</v>
      </c>
      <c r="BK103" s="248">
        <f>ROUND(I103*H103,2)</f>
        <v>0</v>
      </c>
      <c r="BL103" s="24" t="s">
        <v>577</v>
      </c>
      <c r="BM103" s="24" t="s">
        <v>875</v>
      </c>
    </row>
    <row r="104" s="12" customFormat="1">
      <c r="B104" s="249"/>
      <c r="C104" s="250"/>
      <c r="D104" s="251" t="s">
        <v>549</v>
      </c>
      <c r="E104" s="252" t="s">
        <v>22</v>
      </c>
      <c r="F104" s="253" t="s">
        <v>867</v>
      </c>
      <c r="G104" s="250"/>
      <c r="H104" s="254">
        <v>113</v>
      </c>
      <c r="I104" s="255"/>
      <c r="J104" s="250"/>
      <c r="K104" s="250"/>
      <c r="L104" s="256"/>
      <c r="M104" s="257"/>
      <c r="N104" s="258"/>
      <c r="O104" s="258"/>
      <c r="P104" s="258"/>
      <c r="Q104" s="258"/>
      <c r="R104" s="258"/>
      <c r="S104" s="258"/>
      <c r="T104" s="259"/>
      <c r="AT104" s="260" t="s">
        <v>549</v>
      </c>
      <c r="AU104" s="260" t="s">
        <v>77</v>
      </c>
      <c r="AV104" s="12" t="s">
        <v>85</v>
      </c>
      <c r="AW104" s="12" t="s">
        <v>41</v>
      </c>
      <c r="AX104" s="12" t="s">
        <v>24</v>
      </c>
      <c r="AY104" s="260" t="s">
        <v>541</v>
      </c>
    </row>
    <row r="105" s="1" customFormat="1" ht="25.5" customHeight="1">
      <c r="B105" s="46"/>
      <c r="C105" s="237" t="s">
        <v>570</v>
      </c>
      <c r="D105" s="237" t="s">
        <v>544</v>
      </c>
      <c r="E105" s="238" t="s">
        <v>594</v>
      </c>
      <c r="F105" s="239" t="s">
        <v>595</v>
      </c>
      <c r="G105" s="240" t="s">
        <v>547</v>
      </c>
      <c r="H105" s="241">
        <v>113</v>
      </c>
      <c r="I105" s="242"/>
      <c r="J105" s="243">
        <f>ROUND(I105*H105,2)</f>
        <v>0</v>
      </c>
      <c r="K105" s="239" t="s">
        <v>22</v>
      </c>
      <c r="L105" s="72"/>
      <c r="M105" s="244" t="s">
        <v>22</v>
      </c>
      <c r="N105" s="245" t="s">
        <v>48</v>
      </c>
      <c r="O105" s="47"/>
      <c r="P105" s="246">
        <f>O105*H105</f>
        <v>0</v>
      </c>
      <c r="Q105" s="246">
        <v>0</v>
      </c>
      <c r="R105" s="246">
        <f>Q105*H105</f>
        <v>0</v>
      </c>
      <c r="S105" s="246">
        <v>0</v>
      </c>
      <c r="T105" s="247">
        <f>S105*H105</f>
        <v>0</v>
      </c>
      <c r="AR105" s="24" t="s">
        <v>577</v>
      </c>
      <c r="AT105" s="24" t="s">
        <v>544</v>
      </c>
      <c r="AU105" s="24" t="s">
        <v>77</v>
      </c>
      <c r="AY105" s="24" t="s">
        <v>541</v>
      </c>
      <c r="BE105" s="248">
        <f>IF(N105="základní",J105,0)</f>
        <v>0</v>
      </c>
      <c r="BF105" s="248">
        <f>IF(N105="snížená",J105,0)</f>
        <v>0</v>
      </c>
      <c r="BG105" s="248">
        <f>IF(N105="zákl. přenesená",J105,0)</f>
        <v>0</v>
      </c>
      <c r="BH105" s="248">
        <f>IF(N105="sníž. přenesená",J105,0)</f>
        <v>0</v>
      </c>
      <c r="BI105" s="248">
        <f>IF(N105="nulová",J105,0)</f>
        <v>0</v>
      </c>
      <c r="BJ105" s="24" t="s">
        <v>24</v>
      </c>
      <c r="BK105" s="248">
        <f>ROUND(I105*H105,2)</f>
        <v>0</v>
      </c>
      <c r="BL105" s="24" t="s">
        <v>577</v>
      </c>
      <c r="BM105" s="24" t="s">
        <v>876</v>
      </c>
    </row>
    <row r="106" s="12" customFormat="1">
      <c r="B106" s="249"/>
      <c r="C106" s="250"/>
      <c r="D106" s="251" t="s">
        <v>549</v>
      </c>
      <c r="E106" s="252" t="s">
        <v>22</v>
      </c>
      <c r="F106" s="253" t="s">
        <v>867</v>
      </c>
      <c r="G106" s="250"/>
      <c r="H106" s="254">
        <v>113</v>
      </c>
      <c r="I106" s="255"/>
      <c r="J106" s="250"/>
      <c r="K106" s="250"/>
      <c r="L106" s="256"/>
      <c r="M106" s="261"/>
      <c r="N106" s="262"/>
      <c r="O106" s="262"/>
      <c r="P106" s="262"/>
      <c r="Q106" s="262"/>
      <c r="R106" s="262"/>
      <c r="S106" s="262"/>
      <c r="T106" s="263"/>
      <c r="AT106" s="260" t="s">
        <v>549</v>
      </c>
      <c r="AU106" s="260" t="s">
        <v>77</v>
      </c>
      <c r="AV106" s="12" t="s">
        <v>85</v>
      </c>
      <c r="AW106" s="12" t="s">
        <v>41</v>
      </c>
      <c r="AX106" s="12" t="s">
        <v>24</v>
      </c>
      <c r="AY106" s="260" t="s">
        <v>541</v>
      </c>
    </row>
    <row r="107" s="1" customFormat="1" ht="6.96" customHeight="1">
      <c r="B107" s="67"/>
      <c r="C107" s="68"/>
      <c r="D107" s="68"/>
      <c r="E107" s="68"/>
      <c r="F107" s="68"/>
      <c r="G107" s="68"/>
      <c r="H107" s="68"/>
      <c r="I107" s="179"/>
      <c r="J107" s="68"/>
      <c r="K107" s="68"/>
      <c r="L107" s="72"/>
    </row>
  </sheetData>
  <sheetProtection sheet="1" autoFilter="0" formatColumns="0" formatRows="0" objects="1" scenarios="1" spinCount="100000" saltValue="QEbcChcuKByVD/fmyokEVq6GyTCuF/4RaPoYoSAicr5YOMsZ7+9sa1zLWtEbV6AYDNsH46BXX3CsT7SRmfmGPA==" hashValue="xnQDytBCNBj4atPqO/2a3SR8YKh2wiYHbfoFh2lFpEwivkBrulBvQpaeL/+RzWng1rqmCln+ZJhZZHOBgEc1kQ==" algorithmName="SHA-512" password="CC35"/>
  <autoFilter ref="C81:K106"/>
  <mergeCells count="13">
    <mergeCell ref="E7:H7"/>
    <mergeCell ref="E9:H9"/>
    <mergeCell ref="E11:H11"/>
    <mergeCell ref="E26:H26"/>
    <mergeCell ref="E47:H47"/>
    <mergeCell ref="E49:H49"/>
    <mergeCell ref="E51:H51"/>
    <mergeCell ref="J55:J56"/>
    <mergeCell ref="E70:H70"/>
    <mergeCell ref="E72:H72"/>
    <mergeCell ref="E74:H74"/>
    <mergeCell ref="G1:H1"/>
    <mergeCell ref="L2:V2"/>
  </mergeCells>
  <hyperlinks>
    <hyperlink ref="F1:G1" location="C2" display="1) Krycí list soupisu"/>
    <hyperlink ref="G1:H1" location="C58" display="2) Rekapitulace"/>
    <hyperlink ref="J1" location="C81"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16.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162</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ht="16.5" customHeight="1">
      <c r="B9" s="28"/>
      <c r="C9" s="29"/>
      <c r="D9" s="29"/>
      <c r="E9" s="156" t="s">
        <v>877</v>
      </c>
      <c r="F9" s="29"/>
      <c r="G9" s="29"/>
      <c r="H9" s="29"/>
      <c r="I9" s="155"/>
      <c r="J9" s="29"/>
      <c r="K9" s="31"/>
    </row>
    <row r="10">
      <c r="B10" s="28"/>
      <c r="C10" s="29"/>
      <c r="D10" s="40" t="s">
        <v>508</v>
      </c>
      <c r="E10" s="29"/>
      <c r="F10" s="29"/>
      <c r="G10" s="29"/>
      <c r="H10" s="29"/>
      <c r="I10" s="155"/>
      <c r="J10" s="29"/>
      <c r="K10" s="31"/>
    </row>
    <row r="11" s="1" customFormat="1" ht="16.5" customHeight="1">
      <c r="B11" s="46"/>
      <c r="C11" s="47"/>
      <c r="D11" s="47"/>
      <c r="E11" s="55" t="s">
        <v>878</v>
      </c>
      <c r="F11" s="47"/>
      <c r="G11" s="47"/>
      <c r="H11" s="47"/>
      <c r="I11" s="157"/>
      <c r="J11" s="47"/>
      <c r="K11" s="51"/>
    </row>
    <row r="12" s="1" customFormat="1">
      <c r="B12" s="46"/>
      <c r="C12" s="47"/>
      <c r="D12" s="40" t="s">
        <v>510</v>
      </c>
      <c r="E12" s="47"/>
      <c r="F12" s="47"/>
      <c r="G12" s="47"/>
      <c r="H12" s="47"/>
      <c r="I12" s="157"/>
      <c r="J12" s="47"/>
      <c r="K12" s="51"/>
    </row>
    <row r="13" s="1" customFormat="1" ht="36.96" customHeight="1">
      <c r="B13" s="46"/>
      <c r="C13" s="47"/>
      <c r="D13" s="47"/>
      <c r="E13" s="158" t="s">
        <v>879</v>
      </c>
      <c r="F13" s="47"/>
      <c r="G13" s="47"/>
      <c r="H13" s="47"/>
      <c r="I13" s="157"/>
      <c r="J13" s="47"/>
      <c r="K13" s="51"/>
    </row>
    <row r="14" s="1" customFormat="1">
      <c r="B14" s="46"/>
      <c r="C14" s="47"/>
      <c r="D14" s="47"/>
      <c r="E14" s="47"/>
      <c r="F14" s="47"/>
      <c r="G14" s="47"/>
      <c r="H14" s="47"/>
      <c r="I14" s="157"/>
      <c r="J14" s="47"/>
      <c r="K14" s="51"/>
    </row>
    <row r="15" s="1" customFormat="1" ht="14.4" customHeight="1">
      <c r="B15" s="46"/>
      <c r="C15" s="47"/>
      <c r="D15" s="40" t="s">
        <v>21</v>
      </c>
      <c r="E15" s="47"/>
      <c r="F15" s="35" t="s">
        <v>22</v>
      </c>
      <c r="G15" s="47"/>
      <c r="H15" s="47"/>
      <c r="I15" s="159" t="s">
        <v>23</v>
      </c>
      <c r="J15" s="35" t="s">
        <v>22</v>
      </c>
      <c r="K15" s="51"/>
    </row>
    <row r="16" s="1" customFormat="1" ht="14.4" customHeight="1">
      <c r="B16" s="46"/>
      <c r="C16" s="47"/>
      <c r="D16" s="40" t="s">
        <v>25</v>
      </c>
      <c r="E16" s="47"/>
      <c r="F16" s="35" t="s">
        <v>40</v>
      </c>
      <c r="G16" s="47"/>
      <c r="H16" s="47"/>
      <c r="I16" s="159" t="s">
        <v>27</v>
      </c>
      <c r="J16" s="160" t="str">
        <f>'Rekapitulace stavby'!AN8</f>
        <v>19. 9. 2018</v>
      </c>
      <c r="K16" s="51"/>
    </row>
    <row r="17" s="1" customFormat="1" ht="10.8" customHeight="1">
      <c r="B17" s="46"/>
      <c r="C17" s="47"/>
      <c r="D17" s="47"/>
      <c r="E17" s="47"/>
      <c r="F17" s="47"/>
      <c r="G17" s="47"/>
      <c r="H17" s="47"/>
      <c r="I17" s="157"/>
      <c r="J17" s="47"/>
      <c r="K17" s="51"/>
    </row>
    <row r="18" s="1" customFormat="1" ht="14.4" customHeight="1">
      <c r="B18" s="46"/>
      <c r="C18" s="47"/>
      <c r="D18" s="40" t="s">
        <v>31</v>
      </c>
      <c r="E18" s="47"/>
      <c r="F18" s="47"/>
      <c r="G18" s="47"/>
      <c r="H18" s="47"/>
      <c r="I18" s="159" t="s">
        <v>32</v>
      </c>
      <c r="J18" s="35" t="str">
        <f>IF('Rekapitulace stavby'!AN10="","",'Rekapitulace stavby'!AN10)</f>
        <v>70994234</v>
      </c>
      <c r="K18" s="51"/>
    </row>
    <row r="19" s="1" customFormat="1" ht="18" customHeight="1">
      <c r="B19" s="46"/>
      <c r="C19" s="47"/>
      <c r="D19" s="47"/>
      <c r="E19" s="35" t="str">
        <f>IF('Rekapitulace stavby'!E11="","",'Rekapitulace stavby'!E11)</f>
        <v>SŽDC s.o., OŘ Ústí n.L., ST Ústí n.L.</v>
      </c>
      <c r="F19" s="47"/>
      <c r="G19" s="47"/>
      <c r="H19" s="47"/>
      <c r="I19" s="159" t="s">
        <v>35</v>
      </c>
      <c r="J19" s="35" t="str">
        <f>IF('Rekapitulace stavby'!AN11="","",'Rekapitulace stavby'!AN11)</f>
        <v>CZ70994234</v>
      </c>
      <c r="K19" s="51"/>
    </row>
    <row r="20" s="1" customFormat="1" ht="6.96" customHeight="1">
      <c r="B20" s="46"/>
      <c r="C20" s="47"/>
      <c r="D20" s="47"/>
      <c r="E20" s="47"/>
      <c r="F20" s="47"/>
      <c r="G20" s="47"/>
      <c r="H20" s="47"/>
      <c r="I20" s="157"/>
      <c r="J20" s="47"/>
      <c r="K20" s="51"/>
    </row>
    <row r="21" s="1" customFormat="1" ht="14.4" customHeight="1">
      <c r="B21" s="46"/>
      <c r="C21" s="47"/>
      <c r="D21" s="40" t="s">
        <v>37</v>
      </c>
      <c r="E21" s="47"/>
      <c r="F21" s="47"/>
      <c r="G21" s="47"/>
      <c r="H21" s="47"/>
      <c r="I21" s="159" t="s">
        <v>32</v>
      </c>
      <c r="J21" s="35" t="str">
        <f>IF('Rekapitulace stavby'!AN13="Vyplň údaj","",IF('Rekapitulace stavby'!AN13="","",'Rekapitulace stavby'!AN13))</f>
        <v/>
      </c>
      <c r="K21" s="51"/>
    </row>
    <row r="22" s="1" customFormat="1" ht="18" customHeight="1">
      <c r="B22" s="46"/>
      <c r="C22" s="47"/>
      <c r="D22" s="47"/>
      <c r="E22" s="35" t="str">
        <f>IF('Rekapitulace stavby'!E14="Vyplň údaj","",IF('Rekapitulace stavby'!E14="","",'Rekapitulace stavby'!E14))</f>
        <v/>
      </c>
      <c r="F22" s="47"/>
      <c r="G22" s="47"/>
      <c r="H22" s="47"/>
      <c r="I22" s="159" t="s">
        <v>35</v>
      </c>
      <c r="J22" s="35" t="str">
        <f>IF('Rekapitulace stavby'!AN14="Vyplň údaj","",IF('Rekapitulace stavby'!AN14="","",'Rekapitulace stavby'!AN14))</f>
        <v/>
      </c>
      <c r="K22" s="51"/>
    </row>
    <row r="23" s="1" customFormat="1" ht="6.96" customHeight="1">
      <c r="B23" s="46"/>
      <c r="C23" s="47"/>
      <c r="D23" s="47"/>
      <c r="E23" s="47"/>
      <c r="F23" s="47"/>
      <c r="G23" s="47"/>
      <c r="H23" s="47"/>
      <c r="I23" s="157"/>
      <c r="J23" s="47"/>
      <c r="K23" s="51"/>
    </row>
    <row r="24" s="1" customFormat="1" ht="14.4" customHeight="1">
      <c r="B24" s="46"/>
      <c r="C24" s="47"/>
      <c r="D24" s="40" t="s">
        <v>39</v>
      </c>
      <c r="E24" s="47"/>
      <c r="F24" s="47"/>
      <c r="G24" s="47"/>
      <c r="H24" s="47"/>
      <c r="I24" s="159" t="s">
        <v>32</v>
      </c>
      <c r="J24" s="35" t="str">
        <f>IF('Rekapitulace stavby'!AN16="","",'Rekapitulace stavby'!AN16)</f>
        <v/>
      </c>
      <c r="K24" s="51"/>
    </row>
    <row r="25" s="1" customFormat="1" ht="18" customHeight="1">
      <c r="B25" s="46"/>
      <c r="C25" s="47"/>
      <c r="D25" s="47"/>
      <c r="E25" s="35" t="str">
        <f>IF('Rekapitulace stavby'!E17="","",'Rekapitulace stavby'!E17)</f>
        <v xml:space="preserve"> </v>
      </c>
      <c r="F25" s="47"/>
      <c r="G25" s="47"/>
      <c r="H25" s="47"/>
      <c r="I25" s="159" t="s">
        <v>35</v>
      </c>
      <c r="J25" s="35" t="str">
        <f>IF('Rekapitulace stavby'!AN17="","",'Rekapitulace stavby'!AN17)</f>
        <v/>
      </c>
      <c r="K25" s="51"/>
    </row>
    <row r="26" s="1" customFormat="1" ht="6.96" customHeight="1">
      <c r="B26" s="46"/>
      <c r="C26" s="47"/>
      <c r="D26" s="47"/>
      <c r="E26" s="47"/>
      <c r="F26" s="47"/>
      <c r="G26" s="47"/>
      <c r="H26" s="47"/>
      <c r="I26" s="157"/>
      <c r="J26" s="47"/>
      <c r="K26" s="51"/>
    </row>
    <row r="27" s="1" customFormat="1" ht="14.4" customHeight="1">
      <c r="B27" s="46"/>
      <c r="C27" s="47"/>
      <c r="D27" s="40" t="s">
        <v>42</v>
      </c>
      <c r="E27" s="47"/>
      <c r="F27" s="47"/>
      <c r="G27" s="47"/>
      <c r="H27" s="47"/>
      <c r="I27" s="157"/>
      <c r="J27" s="47"/>
      <c r="K27" s="51"/>
    </row>
    <row r="28" s="7" customFormat="1" ht="16.5" customHeight="1">
      <c r="B28" s="161"/>
      <c r="C28" s="162"/>
      <c r="D28" s="162"/>
      <c r="E28" s="44" t="s">
        <v>22</v>
      </c>
      <c r="F28" s="44"/>
      <c r="G28" s="44"/>
      <c r="H28" s="44"/>
      <c r="I28" s="163"/>
      <c r="J28" s="162"/>
      <c r="K28" s="164"/>
    </row>
    <row r="29" s="1" customFormat="1" ht="6.96" customHeight="1">
      <c r="B29" s="46"/>
      <c r="C29" s="47"/>
      <c r="D29" s="47"/>
      <c r="E29" s="47"/>
      <c r="F29" s="47"/>
      <c r="G29" s="47"/>
      <c r="H29" s="47"/>
      <c r="I29" s="157"/>
      <c r="J29" s="47"/>
      <c r="K29" s="51"/>
    </row>
    <row r="30" s="1" customFormat="1" ht="6.96" customHeight="1">
      <c r="B30" s="46"/>
      <c r="C30" s="47"/>
      <c r="D30" s="106"/>
      <c r="E30" s="106"/>
      <c r="F30" s="106"/>
      <c r="G30" s="106"/>
      <c r="H30" s="106"/>
      <c r="I30" s="165"/>
      <c r="J30" s="106"/>
      <c r="K30" s="166"/>
    </row>
    <row r="31" s="1" customFormat="1" ht="25.44" customHeight="1">
      <c r="B31" s="46"/>
      <c r="C31" s="47"/>
      <c r="D31" s="167" t="s">
        <v>43</v>
      </c>
      <c r="E31" s="47"/>
      <c r="F31" s="47"/>
      <c r="G31" s="47"/>
      <c r="H31" s="47"/>
      <c r="I31" s="157"/>
      <c r="J31" s="168">
        <f>ROUND(J96,2)</f>
        <v>0</v>
      </c>
      <c r="K31" s="51"/>
    </row>
    <row r="32" s="1" customFormat="1" ht="6.96" customHeight="1">
      <c r="B32" s="46"/>
      <c r="C32" s="47"/>
      <c r="D32" s="106"/>
      <c r="E32" s="106"/>
      <c r="F32" s="106"/>
      <c r="G32" s="106"/>
      <c r="H32" s="106"/>
      <c r="I32" s="165"/>
      <c r="J32" s="106"/>
      <c r="K32" s="166"/>
    </row>
    <row r="33" s="1" customFormat="1" ht="14.4" customHeight="1">
      <c r="B33" s="46"/>
      <c r="C33" s="47"/>
      <c r="D33" s="47"/>
      <c r="E33" s="47"/>
      <c r="F33" s="52" t="s">
        <v>45</v>
      </c>
      <c r="G33" s="47"/>
      <c r="H33" s="47"/>
      <c r="I33" s="169" t="s">
        <v>44</v>
      </c>
      <c r="J33" s="52" t="s">
        <v>46</v>
      </c>
      <c r="K33" s="51"/>
    </row>
    <row r="34" s="1" customFormat="1" ht="14.4" customHeight="1">
      <c r="B34" s="46"/>
      <c r="C34" s="47"/>
      <c r="D34" s="55" t="s">
        <v>47</v>
      </c>
      <c r="E34" s="55" t="s">
        <v>48</v>
      </c>
      <c r="F34" s="170">
        <f>ROUND(SUM(BE96:BE129), 2)</f>
        <v>0</v>
      </c>
      <c r="G34" s="47"/>
      <c r="H34" s="47"/>
      <c r="I34" s="171">
        <v>0.20999999999999999</v>
      </c>
      <c r="J34" s="170">
        <f>ROUND(ROUND((SUM(BE96:BE129)), 2)*I34, 2)</f>
        <v>0</v>
      </c>
      <c r="K34" s="51"/>
    </row>
    <row r="35" s="1" customFormat="1" ht="14.4" customHeight="1">
      <c r="B35" s="46"/>
      <c r="C35" s="47"/>
      <c r="D35" s="47"/>
      <c r="E35" s="55" t="s">
        <v>49</v>
      </c>
      <c r="F35" s="170">
        <f>ROUND(SUM(BF96:BF129), 2)</f>
        <v>0</v>
      </c>
      <c r="G35" s="47"/>
      <c r="H35" s="47"/>
      <c r="I35" s="171">
        <v>0.14999999999999999</v>
      </c>
      <c r="J35" s="170">
        <f>ROUND(ROUND((SUM(BF96:BF129)), 2)*I35, 2)</f>
        <v>0</v>
      </c>
      <c r="K35" s="51"/>
    </row>
    <row r="36" hidden="1" s="1" customFormat="1" ht="14.4" customHeight="1">
      <c r="B36" s="46"/>
      <c r="C36" s="47"/>
      <c r="D36" s="47"/>
      <c r="E36" s="55" t="s">
        <v>50</v>
      </c>
      <c r="F36" s="170">
        <f>ROUND(SUM(BG96:BG129), 2)</f>
        <v>0</v>
      </c>
      <c r="G36" s="47"/>
      <c r="H36" s="47"/>
      <c r="I36" s="171">
        <v>0.20999999999999999</v>
      </c>
      <c r="J36" s="170">
        <v>0</v>
      </c>
      <c r="K36" s="51"/>
    </row>
    <row r="37" hidden="1" s="1" customFormat="1" ht="14.4" customHeight="1">
      <c r="B37" s="46"/>
      <c r="C37" s="47"/>
      <c r="D37" s="47"/>
      <c r="E37" s="55" t="s">
        <v>51</v>
      </c>
      <c r="F37" s="170">
        <f>ROUND(SUM(BH96:BH129), 2)</f>
        <v>0</v>
      </c>
      <c r="G37" s="47"/>
      <c r="H37" s="47"/>
      <c r="I37" s="171">
        <v>0.14999999999999999</v>
      </c>
      <c r="J37" s="170">
        <v>0</v>
      </c>
      <c r="K37" s="51"/>
    </row>
    <row r="38" hidden="1" s="1" customFormat="1" ht="14.4" customHeight="1">
      <c r="B38" s="46"/>
      <c r="C38" s="47"/>
      <c r="D38" s="47"/>
      <c r="E38" s="55" t="s">
        <v>52</v>
      </c>
      <c r="F38" s="170">
        <f>ROUND(SUM(BI96:BI129), 2)</f>
        <v>0</v>
      </c>
      <c r="G38" s="47"/>
      <c r="H38" s="47"/>
      <c r="I38" s="171">
        <v>0</v>
      </c>
      <c r="J38" s="170">
        <v>0</v>
      </c>
      <c r="K38" s="51"/>
    </row>
    <row r="39" s="1" customFormat="1" ht="6.96" customHeight="1">
      <c r="B39" s="46"/>
      <c r="C39" s="47"/>
      <c r="D39" s="47"/>
      <c r="E39" s="47"/>
      <c r="F39" s="47"/>
      <c r="G39" s="47"/>
      <c r="H39" s="47"/>
      <c r="I39" s="157"/>
      <c r="J39" s="47"/>
      <c r="K39" s="51"/>
    </row>
    <row r="40" s="1" customFormat="1" ht="25.44" customHeight="1">
      <c r="B40" s="46"/>
      <c r="C40" s="172"/>
      <c r="D40" s="173" t="s">
        <v>53</v>
      </c>
      <c r="E40" s="98"/>
      <c r="F40" s="98"/>
      <c r="G40" s="174" t="s">
        <v>54</v>
      </c>
      <c r="H40" s="175" t="s">
        <v>55</v>
      </c>
      <c r="I40" s="176"/>
      <c r="J40" s="177">
        <f>SUM(J31:J38)</f>
        <v>0</v>
      </c>
      <c r="K40" s="178"/>
    </row>
    <row r="41" s="1" customFormat="1" ht="14.4" customHeight="1">
      <c r="B41" s="67"/>
      <c r="C41" s="68"/>
      <c r="D41" s="68"/>
      <c r="E41" s="68"/>
      <c r="F41" s="68"/>
      <c r="G41" s="68"/>
      <c r="H41" s="68"/>
      <c r="I41" s="179"/>
      <c r="J41" s="68"/>
      <c r="K41" s="69"/>
    </row>
    <row r="45" s="1" customFormat="1" ht="6.96" customHeight="1">
      <c r="B45" s="180"/>
      <c r="C45" s="181"/>
      <c r="D45" s="181"/>
      <c r="E45" s="181"/>
      <c r="F45" s="181"/>
      <c r="G45" s="181"/>
      <c r="H45" s="181"/>
      <c r="I45" s="182"/>
      <c r="J45" s="181"/>
      <c r="K45" s="183"/>
    </row>
    <row r="46" s="1" customFormat="1" ht="36.96" customHeight="1">
      <c r="B46" s="46"/>
      <c r="C46" s="30" t="s">
        <v>512</v>
      </c>
      <c r="D46" s="47"/>
      <c r="E46" s="47"/>
      <c r="F46" s="47"/>
      <c r="G46" s="47"/>
      <c r="H46" s="47"/>
      <c r="I46" s="157"/>
      <c r="J46" s="47"/>
      <c r="K46" s="51"/>
    </row>
    <row r="47" s="1" customFormat="1" ht="6.96" customHeight="1">
      <c r="B47" s="46"/>
      <c r="C47" s="47"/>
      <c r="D47" s="47"/>
      <c r="E47" s="47"/>
      <c r="F47" s="47"/>
      <c r="G47" s="47"/>
      <c r="H47" s="47"/>
      <c r="I47" s="157"/>
      <c r="J47" s="47"/>
      <c r="K47" s="51"/>
    </row>
    <row r="48" s="1" customFormat="1" ht="14.4" customHeight="1">
      <c r="B48" s="46"/>
      <c r="C48" s="40" t="s">
        <v>18</v>
      </c>
      <c r="D48" s="47"/>
      <c r="E48" s="47"/>
      <c r="F48" s="47"/>
      <c r="G48" s="47"/>
      <c r="H48" s="47"/>
      <c r="I48" s="157"/>
      <c r="J48" s="47"/>
      <c r="K48" s="51"/>
    </row>
    <row r="49" s="1" customFormat="1" ht="16.5" customHeight="1">
      <c r="B49" s="46"/>
      <c r="C49" s="47"/>
      <c r="D49" s="47"/>
      <c r="E49" s="156" t="str">
        <f>E7</f>
        <v>Celkové opravy zastávek na koridorové trati Vraňany - Děčín - státní hranice_ZMĚNA č. 1</v>
      </c>
      <c r="F49" s="40"/>
      <c r="G49" s="40"/>
      <c r="H49" s="40"/>
      <c r="I49" s="157"/>
      <c r="J49" s="47"/>
      <c r="K49" s="51"/>
    </row>
    <row r="50">
      <c r="B50" s="28"/>
      <c r="C50" s="40" t="s">
        <v>506</v>
      </c>
      <c r="D50" s="29"/>
      <c r="E50" s="29"/>
      <c r="F50" s="29"/>
      <c r="G50" s="29"/>
      <c r="H50" s="29"/>
      <c r="I50" s="155"/>
      <c r="J50" s="29"/>
      <c r="K50" s="31"/>
    </row>
    <row r="51" ht="16.5" customHeight="1">
      <c r="B51" s="28"/>
      <c r="C51" s="29"/>
      <c r="D51" s="29"/>
      <c r="E51" s="156" t="s">
        <v>877</v>
      </c>
      <c r="F51" s="29"/>
      <c r="G51" s="29"/>
      <c r="H51" s="29"/>
      <c r="I51" s="155"/>
      <c r="J51" s="29"/>
      <c r="K51" s="31"/>
    </row>
    <row r="52">
      <c r="B52" s="28"/>
      <c r="C52" s="40" t="s">
        <v>508</v>
      </c>
      <c r="D52" s="29"/>
      <c r="E52" s="29"/>
      <c r="F52" s="29"/>
      <c r="G52" s="29"/>
      <c r="H52" s="29"/>
      <c r="I52" s="155"/>
      <c r="J52" s="29"/>
      <c r="K52" s="31"/>
    </row>
    <row r="53" s="1" customFormat="1" ht="16.5" customHeight="1">
      <c r="B53" s="46"/>
      <c r="C53" s="47"/>
      <c r="D53" s="47"/>
      <c r="E53" s="55" t="s">
        <v>878</v>
      </c>
      <c r="F53" s="47"/>
      <c r="G53" s="47"/>
      <c r="H53" s="47"/>
      <c r="I53" s="157"/>
      <c r="J53" s="47"/>
      <c r="K53" s="51"/>
    </row>
    <row r="54" s="1" customFormat="1" ht="14.4" customHeight="1">
      <c r="B54" s="46"/>
      <c r="C54" s="40" t="s">
        <v>510</v>
      </c>
      <c r="D54" s="47"/>
      <c r="E54" s="47"/>
      <c r="F54" s="47"/>
      <c r="G54" s="47"/>
      <c r="H54" s="47"/>
      <c r="I54" s="157"/>
      <c r="J54" s="47"/>
      <c r="K54" s="51"/>
    </row>
    <row r="55" s="1" customFormat="1" ht="17.25" customHeight="1">
      <c r="B55" s="46"/>
      <c r="C55" s="47"/>
      <c r="D55" s="47"/>
      <c r="E55" s="158" t="str">
        <f>E13</f>
        <v>SO-08-03-01 - Zábradlí Hrobce</v>
      </c>
      <c r="F55" s="47"/>
      <c r="G55" s="47"/>
      <c r="H55" s="47"/>
      <c r="I55" s="157"/>
      <c r="J55" s="47"/>
      <c r="K55" s="51"/>
    </row>
    <row r="56" s="1" customFormat="1" ht="6.96" customHeight="1">
      <c r="B56" s="46"/>
      <c r="C56" s="47"/>
      <c r="D56" s="47"/>
      <c r="E56" s="47"/>
      <c r="F56" s="47"/>
      <c r="G56" s="47"/>
      <c r="H56" s="47"/>
      <c r="I56" s="157"/>
      <c r="J56" s="47"/>
      <c r="K56" s="51"/>
    </row>
    <row r="57" s="1" customFormat="1" ht="18" customHeight="1">
      <c r="B57" s="46"/>
      <c r="C57" s="40" t="s">
        <v>25</v>
      </c>
      <c r="D57" s="47"/>
      <c r="E57" s="47"/>
      <c r="F57" s="35" t="str">
        <f>F16</f>
        <v xml:space="preserve"> </v>
      </c>
      <c r="G57" s="47"/>
      <c r="H57" s="47"/>
      <c r="I57" s="159" t="s">
        <v>27</v>
      </c>
      <c r="J57" s="160" t="str">
        <f>IF(J16="","",J16)</f>
        <v>19. 9. 2018</v>
      </c>
      <c r="K57" s="51"/>
    </row>
    <row r="58" s="1" customFormat="1" ht="6.96" customHeight="1">
      <c r="B58" s="46"/>
      <c r="C58" s="47"/>
      <c r="D58" s="47"/>
      <c r="E58" s="47"/>
      <c r="F58" s="47"/>
      <c r="G58" s="47"/>
      <c r="H58" s="47"/>
      <c r="I58" s="157"/>
      <c r="J58" s="47"/>
      <c r="K58" s="51"/>
    </row>
    <row r="59" s="1" customFormat="1">
      <c r="B59" s="46"/>
      <c r="C59" s="40" t="s">
        <v>31</v>
      </c>
      <c r="D59" s="47"/>
      <c r="E59" s="47"/>
      <c r="F59" s="35" t="str">
        <f>E19</f>
        <v>SŽDC s.o., OŘ Ústí n.L., ST Ústí n.L.</v>
      </c>
      <c r="G59" s="47"/>
      <c r="H59" s="47"/>
      <c r="I59" s="159" t="s">
        <v>39</v>
      </c>
      <c r="J59" s="44" t="str">
        <f>E25</f>
        <v xml:space="preserve"> </v>
      </c>
      <c r="K59" s="51"/>
    </row>
    <row r="60" s="1" customFormat="1" ht="14.4" customHeight="1">
      <c r="B60" s="46"/>
      <c r="C60" s="40" t="s">
        <v>37</v>
      </c>
      <c r="D60" s="47"/>
      <c r="E60" s="47"/>
      <c r="F60" s="35" t="str">
        <f>IF(E22="","",E22)</f>
        <v/>
      </c>
      <c r="G60" s="47"/>
      <c r="H60" s="47"/>
      <c r="I60" s="157"/>
      <c r="J60" s="184"/>
      <c r="K60" s="51"/>
    </row>
    <row r="61" s="1" customFormat="1" ht="10.32" customHeight="1">
      <c r="B61" s="46"/>
      <c r="C61" s="47"/>
      <c r="D61" s="47"/>
      <c r="E61" s="47"/>
      <c r="F61" s="47"/>
      <c r="G61" s="47"/>
      <c r="H61" s="47"/>
      <c r="I61" s="157"/>
      <c r="J61" s="47"/>
      <c r="K61" s="51"/>
    </row>
    <row r="62" s="1" customFormat="1" ht="29.28" customHeight="1">
      <c r="B62" s="46"/>
      <c r="C62" s="185" t="s">
        <v>513</v>
      </c>
      <c r="D62" s="172"/>
      <c r="E62" s="172"/>
      <c r="F62" s="172"/>
      <c r="G62" s="172"/>
      <c r="H62" s="172"/>
      <c r="I62" s="186"/>
      <c r="J62" s="187" t="s">
        <v>514</v>
      </c>
      <c r="K62" s="188"/>
    </row>
    <row r="63" s="1" customFormat="1" ht="10.32" customHeight="1">
      <c r="B63" s="46"/>
      <c r="C63" s="47"/>
      <c r="D63" s="47"/>
      <c r="E63" s="47"/>
      <c r="F63" s="47"/>
      <c r="G63" s="47"/>
      <c r="H63" s="47"/>
      <c r="I63" s="157"/>
      <c r="J63" s="47"/>
      <c r="K63" s="51"/>
    </row>
    <row r="64" s="1" customFormat="1" ht="29.28" customHeight="1">
      <c r="B64" s="46"/>
      <c r="C64" s="189" t="s">
        <v>515</v>
      </c>
      <c r="D64" s="47"/>
      <c r="E64" s="47"/>
      <c r="F64" s="47"/>
      <c r="G64" s="47"/>
      <c r="H64" s="47"/>
      <c r="I64" s="157"/>
      <c r="J64" s="168">
        <f>J96</f>
        <v>0</v>
      </c>
      <c r="K64" s="51"/>
      <c r="AU64" s="24" t="s">
        <v>516</v>
      </c>
    </row>
    <row r="65" s="8" customFormat="1" ht="24.96" customHeight="1">
      <c r="B65" s="190"/>
      <c r="C65" s="191"/>
      <c r="D65" s="192" t="s">
        <v>517</v>
      </c>
      <c r="E65" s="193"/>
      <c r="F65" s="193"/>
      <c r="G65" s="193"/>
      <c r="H65" s="193"/>
      <c r="I65" s="194"/>
      <c r="J65" s="195">
        <f>J97</f>
        <v>0</v>
      </c>
      <c r="K65" s="196"/>
    </row>
    <row r="66" s="9" customFormat="1" ht="19.92" customHeight="1">
      <c r="B66" s="197"/>
      <c r="C66" s="198"/>
      <c r="D66" s="199" t="s">
        <v>518</v>
      </c>
      <c r="E66" s="200"/>
      <c r="F66" s="200"/>
      <c r="G66" s="200"/>
      <c r="H66" s="200"/>
      <c r="I66" s="201"/>
      <c r="J66" s="202">
        <f>J98</f>
        <v>0</v>
      </c>
      <c r="K66" s="203"/>
    </row>
    <row r="67" s="9" customFormat="1" ht="19.92" customHeight="1">
      <c r="B67" s="197"/>
      <c r="C67" s="198"/>
      <c r="D67" s="199" t="s">
        <v>519</v>
      </c>
      <c r="E67" s="200"/>
      <c r="F67" s="200"/>
      <c r="G67" s="200"/>
      <c r="H67" s="200"/>
      <c r="I67" s="201"/>
      <c r="J67" s="202">
        <f>J103</f>
        <v>0</v>
      </c>
      <c r="K67" s="203"/>
    </row>
    <row r="68" s="9" customFormat="1" ht="19.92" customHeight="1">
      <c r="B68" s="197"/>
      <c r="C68" s="198"/>
      <c r="D68" s="199" t="s">
        <v>520</v>
      </c>
      <c r="E68" s="200"/>
      <c r="F68" s="200"/>
      <c r="G68" s="200"/>
      <c r="H68" s="200"/>
      <c r="I68" s="201"/>
      <c r="J68" s="202">
        <f>J106</f>
        <v>0</v>
      </c>
      <c r="K68" s="203"/>
    </row>
    <row r="69" s="9" customFormat="1" ht="19.92" customHeight="1">
      <c r="B69" s="197"/>
      <c r="C69" s="198"/>
      <c r="D69" s="199" t="s">
        <v>521</v>
      </c>
      <c r="E69" s="200"/>
      <c r="F69" s="200"/>
      <c r="G69" s="200"/>
      <c r="H69" s="200"/>
      <c r="I69" s="201"/>
      <c r="J69" s="202">
        <f>J112</f>
        <v>0</v>
      </c>
      <c r="K69" s="203"/>
    </row>
    <row r="70" s="9" customFormat="1" ht="19.92" customHeight="1">
      <c r="B70" s="197"/>
      <c r="C70" s="198"/>
      <c r="D70" s="199" t="s">
        <v>522</v>
      </c>
      <c r="E70" s="200"/>
      <c r="F70" s="200"/>
      <c r="G70" s="200"/>
      <c r="H70" s="200"/>
      <c r="I70" s="201"/>
      <c r="J70" s="202">
        <f>J121</f>
        <v>0</v>
      </c>
      <c r="K70" s="203"/>
    </row>
    <row r="71" s="8" customFormat="1" ht="24.96" customHeight="1">
      <c r="B71" s="190"/>
      <c r="C71" s="191"/>
      <c r="D71" s="192" t="s">
        <v>523</v>
      </c>
      <c r="E71" s="193"/>
      <c r="F71" s="193"/>
      <c r="G71" s="193"/>
      <c r="H71" s="193"/>
      <c r="I71" s="194"/>
      <c r="J71" s="195">
        <f>J124</f>
        <v>0</v>
      </c>
      <c r="K71" s="196"/>
    </row>
    <row r="72" s="9" customFormat="1" ht="19.92" customHeight="1">
      <c r="B72" s="197"/>
      <c r="C72" s="198"/>
      <c r="D72" s="199" t="s">
        <v>524</v>
      </c>
      <c r="E72" s="200"/>
      <c r="F72" s="200"/>
      <c r="G72" s="200"/>
      <c r="H72" s="200"/>
      <c r="I72" s="201"/>
      <c r="J72" s="202">
        <f>J125</f>
        <v>0</v>
      </c>
      <c r="K72" s="203"/>
    </row>
    <row r="73" s="1" customFormat="1" ht="21.84" customHeight="1">
      <c r="B73" s="46"/>
      <c r="C73" s="47"/>
      <c r="D73" s="47"/>
      <c r="E73" s="47"/>
      <c r="F73" s="47"/>
      <c r="G73" s="47"/>
      <c r="H73" s="47"/>
      <c r="I73" s="157"/>
      <c r="J73" s="47"/>
      <c r="K73" s="51"/>
    </row>
    <row r="74" s="1" customFormat="1" ht="6.96" customHeight="1">
      <c r="B74" s="67"/>
      <c r="C74" s="68"/>
      <c r="D74" s="68"/>
      <c r="E74" s="68"/>
      <c r="F74" s="68"/>
      <c r="G74" s="68"/>
      <c r="H74" s="68"/>
      <c r="I74" s="179"/>
      <c r="J74" s="68"/>
      <c r="K74" s="69"/>
    </row>
    <row r="78" s="1" customFormat="1" ht="6.96" customHeight="1">
      <c r="B78" s="70"/>
      <c r="C78" s="71"/>
      <c r="D78" s="71"/>
      <c r="E78" s="71"/>
      <c r="F78" s="71"/>
      <c r="G78" s="71"/>
      <c r="H78" s="71"/>
      <c r="I78" s="182"/>
      <c r="J78" s="71"/>
      <c r="K78" s="71"/>
      <c r="L78" s="72"/>
    </row>
    <row r="79" s="1" customFormat="1" ht="36.96" customHeight="1">
      <c r="B79" s="46"/>
      <c r="C79" s="73" t="s">
        <v>525</v>
      </c>
      <c r="D79" s="74"/>
      <c r="E79" s="74"/>
      <c r="F79" s="74"/>
      <c r="G79" s="74"/>
      <c r="H79" s="74"/>
      <c r="I79" s="204"/>
      <c r="J79" s="74"/>
      <c r="K79" s="74"/>
      <c r="L79" s="72"/>
    </row>
    <row r="80" s="1" customFormat="1" ht="6.96" customHeight="1">
      <c r="B80" s="46"/>
      <c r="C80" s="74"/>
      <c r="D80" s="74"/>
      <c r="E80" s="74"/>
      <c r="F80" s="74"/>
      <c r="G80" s="74"/>
      <c r="H80" s="74"/>
      <c r="I80" s="204"/>
      <c r="J80" s="74"/>
      <c r="K80" s="74"/>
      <c r="L80" s="72"/>
    </row>
    <row r="81" s="1" customFormat="1" ht="14.4" customHeight="1">
      <c r="B81" s="46"/>
      <c r="C81" s="76" t="s">
        <v>18</v>
      </c>
      <c r="D81" s="74"/>
      <c r="E81" s="74"/>
      <c r="F81" s="74"/>
      <c r="G81" s="74"/>
      <c r="H81" s="74"/>
      <c r="I81" s="204"/>
      <c r="J81" s="74"/>
      <c r="K81" s="74"/>
      <c r="L81" s="72"/>
    </row>
    <row r="82" s="1" customFormat="1" ht="16.5" customHeight="1">
      <c r="B82" s="46"/>
      <c r="C82" s="74"/>
      <c r="D82" s="74"/>
      <c r="E82" s="205" t="str">
        <f>E7</f>
        <v>Celkové opravy zastávek na koridorové trati Vraňany - Děčín - státní hranice_ZMĚNA č. 1</v>
      </c>
      <c r="F82" s="76"/>
      <c r="G82" s="76"/>
      <c r="H82" s="76"/>
      <c r="I82" s="204"/>
      <c r="J82" s="74"/>
      <c r="K82" s="74"/>
      <c r="L82" s="72"/>
    </row>
    <row r="83">
      <c r="B83" s="28"/>
      <c r="C83" s="76" t="s">
        <v>506</v>
      </c>
      <c r="D83" s="206"/>
      <c r="E83" s="206"/>
      <c r="F83" s="206"/>
      <c r="G83" s="206"/>
      <c r="H83" s="206"/>
      <c r="I83" s="149"/>
      <c r="J83" s="206"/>
      <c r="K83" s="206"/>
      <c r="L83" s="207"/>
    </row>
    <row r="84" ht="16.5" customHeight="1">
      <c r="B84" s="28"/>
      <c r="C84" s="206"/>
      <c r="D84" s="206"/>
      <c r="E84" s="205" t="s">
        <v>877</v>
      </c>
      <c r="F84" s="206"/>
      <c r="G84" s="206"/>
      <c r="H84" s="206"/>
      <c r="I84" s="149"/>
      <c r="J84" s="206"/>
      <c r="K84" s="206"/>
      <c r="L84" s="207"/>
    </row>
    <row r="85">
      <c r="B85" s="28"/>
      <c r="C85" s="76" t="s">
        <v>508</v>
      </c>
      <c r="D85" s="206"/>
      <c r="E85" s="206"/>
      <c r="F85" s="206"/>
      <c r="G85" s="206"/>
      <c r="H85" s="206"/>
      <c r="I85" s="149"/>
      <c r="J85" s="206"/>
      <c r="K85" s="206"/>
      <c r="L85" s="207"/>
    </row>
    <row r="86" s="1" customFormat="1" ht="16.5" customHeight="1">
      <c r="B86" s="46"/>
      <c r="C86" s="74"/>
      <c r="D86" s="74"/>
      <c r="E86" s="208" t="s">
        <v>878</v>
      </c>
      <c r="F86" s="74"/>
      <c r="G86" s="74"/>
      <c r="H86" s="74"/>
      <c r="I86" s="204"/>
      <c r="J86" s="74"/>
      <c r="K86" s="74"/>
      <c r="L86" s="72"/>
    </row>
    <row r="87" s="1" customFormat="1" ht="14.4" customHeight="1">
      <c r="B87" s="46"/>
      <c r="C87" s="76" t="s">
        <v>510</v>
      </c>
      <c r="D87" s="74"/>
      <c r="E87" s="74"/>
      <c r="F87" s="74"/>
      <c r="G87" s="74"/>
      <c r="H87" s="74"/>
      <c r="I87" s="204"/>
      <c r="J87" s="74"/>
      <c r="K87" s="74"/>
      <c r="L87" s="72"/>
    </row>
    <row r="88" s="1" customFormat="1" ht="17.25" customHeight="1">
      <c r="B88" s="46"/>
      <c r="C88" s="74"/>
      <c r="D88" s="74"/>
      <c r="E88" s="82" t="str">
        <f>E13</f>
        <v>SO-08-03-01 - Zábradlí Hrobce</v>
      </c>
      <c r="F88" s="74"/>
      <c r="G88" s="74"/>
      <c r="H88" s="74"/>
      <c r="I88" s="204"/>
      <c r="J88" s="74"/>
      <c r="K88" s="74"/>
      <c r="L88" s="72"/>
    </row>
    <row r="89" s="1" customFormat="1" ht="6.96" customHeight="1">
      <c r="B89" s="46"/>
      <c r="C89" s="74"/>
      <c r="D89" s="74"/>
      <c r="E89" s="74"/>
      <c r="F89" s="74"/>
      <c r="G89" s="74"/>
      <c r="H89" s="74"/>
      <c r="I89" s="204"/>
      <c r="J89" s="74"/>
      <c r="K89" s="74"/>
      <c r="L89" s="72"/>
    </row>
    <row r="90" s="1" customFormat="1" ht="18" customHeight="1">
      <c r="B90" s="46"/>
      <c r="C90" s="76" t="s">
        <v>25</v>
      </c>
      <c r="D90" s="74"/>
      <c r="E90" s="74"/>
      <c r="F90" s="209" t="str">
        <f>F16</f>
        <v xml:space="preserve"> </v>
      </c>
      <c r="G90" s="74"/>
      <c r="H90" s="74"/>
      <c r="I90" s="210" t="s">
        <v>27</v>
      </c>
      <c r="J90" s="85" t="str">
        <f>IF(J16="","",J16)</f>
        <v>19. 9. 2018</v>
      </c>
      <c r="K90" s="74"/>
      <c r="L90" s="72"/>
    </row>
    <row r="91" s="1" customFormat="1" ht="6.96" customHeight="1">
      <c r="B91" s="46"/>
      <c r="C91" s="74"/>
      <c r="D91" s="74"/>
      <c r="E91" s="74"/>
      <c r="F91" s="74"/>
      <c r="G91" s="74"/>
      <c r="H91" s="74"/>
      <c r="I91" s="204"/>
      <c r="J91" s="74"/>
      <c r="K91" s="74"/>
      <c r="L91" s="72"/>
    </row>
    <row r="92" s="1" customFormat="1">
      <c r="B92" s="46"/>
      <c r="C92" s="76" t="s">
        <v>31</v>
      </c>
      <c r="D92" s="74"/>
      <c r="E92" s="74"/>
      <c r="F92" s="209" t="str">
        <f>E19</f>
        <v>SŽDC s.o., OŘ Ústí n.L., ST Ústí n.L.</v>
      </c>
      <c r="G92" s="74"/>
      <c r="H92" s="74"/>
      <c r="I92" s="210" t="s">
        <v>39</v>
      </c>
      <c r="J92" s="209" t="str">
        <f>E25</f>
        <v xml:space="preserve"> </v>
      </c>
      <c r="K92" s="74"/>
      <c r="L92" s="72"/>
    </row>
    <row r="93" s="1" customFormat="1" ht="14.4" customHeight="1">
      <c r="B93" s="46"/>
      <c r="C93" s="76" t="s">
        <v>37</v>
      </c>
      <c r="D93" s="74"/>
      <c r="E93" s="74"/>
      <c r="F93" s="209" t="str">
        <f>IF(E22="","",E22)</f>
        <v/>
      </c>
      <c r="G93" s="74"/>
      <c r="H93" s="74"/>
      <c r="I93" s="204"/>
      <c r="J93" s="74"/>
      <c r="K93" s="74"/>
      <c r="L93" s="72"/>
    </row>
    <row r="94" s="1" customFormat="1" ht="10.32" customHeight="1">
      <c r="B94" s="46"/>
      <c r="C94" s="74"/>
      <c r="D94" s="74"/>
      <c r="E94" s="74"/>
      <c r="F94" s="74"/>
      <c r="G94" s="74"/>
      <c r="H94" s="74"/>
      <c r="I94" s="204"/>
      <c r="J94" s="74"/>
      <c r="K94" s="74"/>
      <c r="L94" s="72"/>
    </row>
    <row r="95" s="10" customFormat="1" ht="29.28" customHeight="1">
      <c r="B95" s="211"/>
      <c r="C95" s="212" t="s">
        <v>526</v>
      </c>
      <c r="D95" s="213" t="s">
        <v>62</v>
      </c>
      <c r="E95" s="213" t="s">
        <v>58</v>
      </c>
      <c r="F95" s="213" t="s">
        <v>527</v>
      </c>
      <c r="G95" s="213" t="s">
        <v>528</v>
      </c>
      <c r="H95" s="213" t="s">
        <v>529</v>
      </c>
      <c r="I95" s="214" t="s">
        <v>530</v>
      </c>
      <c r="J95" s="213" t="s">
        <v>514</v>
      </c>
      <c r="K95" s="215" t="s">
        <v>531</v>
      </c>
      <c r="L95" s="216"/>
      <c r="M95" s="102" t="s">
        <v>532</v>
      </c>
      <c r="N95" s="103" t="s">
        <v>47</v>
      </c>
      <c r="O95" s="103" t="s">
        <v>533</v>
      </c>
      <c r="P95" s="103" t="s">
        <v>534</v>
      </c>
      <c r="Q95" s="103" t="s">
        <v>535</v>
      </c>
      <c r="R95" s="103" t="s">
        <v>536</v>
      </c>
      <c r="S95" s="103" t="s">
        <v>537</v>
      </c>
      <c r="T95" s="104" t="s">
        <v>538</v>
      </c>
    </row>
    <row r="96" s="1" customFormat="1" ht="29.28" customHeight="1">
      <c r="B96" s="46"/>
      <c r="C96" s="108" t="s">
        <v>515</v>
      </c>
      <c r="D96" s="74"/>
      <c r="E96" s="74"/>
      <c r="F96" s="74"/>
      <c r="G96" s="74"/>
      <c r="H96" s="74"/>
      <c r="I96" s="204"/>
      <c r="J96" s="217">
        <f>BK96</f>
        <v>0</v>
      </c>
      <c r="K96" s="74"/>
      <c r="L96" s="72"/>
      <c r="M96" s="105"/>
      <c r="N96" s="106"/>
      <c r="O96" s="106"/>
      <c r="P96" s="218">
        <f>P97+P124</f>
        <v>0</v>
      </c>
      <c r="Q96" s="106"/>
      <c r="R96" s="218">
        <f>R97+R124</f>
        <v>0.37476000000000004</v>
      </c>
      <c r="S96" s="106"/>
      <c r="T96" s="219">
        <f>T97+T124</f>
        <v>0.066000000000000003</v>
      </c>
      <c r="AT96" s="24" t="s">
        <v>76</v>
      </c>
      <c r="AU96" s="24" t="s">
        <v>516</v>
      </c>
      <c r="BK96" s="220">
        <f>BK97+BK124</f>
        <v>0</v>
      </c>
    </row>
    <row r="97" s="11" customFormat="1" ht="37.44" customHeight="1">
      <c r="B97" s="221"/>
      <c r="C97" s="222"/>
      <c r="D97" s="223" t="s">
        <v>76</v>
      </c>
      <c r="E97" s="224" t="s">
        <v>539</v>
      </c>
      <c r="F97" s="224" t="s">
        <v>540</v>
      </c>
      <c r="G97" s="222"/>
      <c r="H97" s="222"/>
      <c r="I97" s="225"/>
      <c r="J97" s="226">
        <f>BK97</f>
        <v>0</v>
      </c>
      <c r="K97" s="222"/>
      <c r="L97" s="227"/>
      <c r="M97" s="228"/>
      <c r="N97" s="229"/>
      <c r="O97" s="229"/>
      <c r="P97" s="230">
        <f>P98+P103+P106+P112+P121</f>
        <v>0</v>
      </c>
      <c r="Q97" s="229"/>
      <c r="R97" s="230">
        <f>R98+R103+R106+R112+R121</f>
        <v>0.37476000000000004</v>
      </c>
      <c r="S97" s="229"/>
      <c r="T97" s="231">
        <f>T98+T103+T106+T112+T121</f>
        <v>0.066000000000000003</v>
      </c>
      <c r="AR97" s="232" t="s">
        <v>24</v>
      </c>
      <c r="AT97" s="233" t="s">
        <v>76</v>
      </c>
      <c r="AU97" s="233" t="s">
        <v>77</v>
      </c>
      <c r="AY97" s="232" t="s">
        <v>541</v>
      </c>
      <c r="BK97" s="234">
        <f>BK98+BK103+BK106+BK112+BK121</f>
        <v>0</v>
      </c>
    </row>
    <row r="98" s="11" customFormat="1" ht="19.92" customHeight="1">
      <c r="B98" s="221"/>
      <c r="C98" s="222"/>
      <c r="D98" s="223" t="s">
        <v>76</v>
      </c>
      <c r="E98" s="235" t="s">
        <v>542</v>
      </c>
      <c r="F98" s="235" t="s">
        <v>543</v>
      </c>
      <c r="G98" s="222"/>
      <c r="H98" s="222"/>
      <c r="I98" s="225"/>
      <c r="J98" s="236">
        <f>BK98</f>
        <v>0</v>
      </c>
      <c r="K98" s="222"/>
      <c r="L98" s="227"/>
      <c r="M98" s="228"/>
      <c r="N98" s="229"/>
      <c r="O98" s="229"/>
      <c r="P98" s="230">
        <f>SUM(P99:P102)</f>
        <v>0</v>
      </c>
      <c r="Q98" s="229"/>
      <c r="R98" s="230">
        <f>SUM(R99:R102)</f>
        <v>0.12612000000000001</v>
      </c>
      <c r="S98" s="229"/>
      <c r="T98" s="231">
        <f>SUM(T99:T102)</f>
        <v>0</v>
      </c>
      <c r="AR98" s="232" t="s">
        <v>24</v>
      </c>
      <c r="AT98" s="233" t="s">
        <v>76</v>
      </c>
      <c r="AU98" s="233" t="s">
        <v>24</v>
      </c>
      <c r="AY98" s="232" t="s">
        <v>541</v>
      </c>
      <c r="BK98" s="234">
        <f>SUM(BK99:BK102)</f>
        <v>0</v>
      </c>
    </row>
    <row r="99" s="1" customFormat="1" ht="25.5" customHeight="1">
      <c r="B99" s="46"/>
      <c r="C99" s="237" t="s">
        <v>24</v>
      </c>
      <c r="D99" s="237" t="s">
        <v>544</v>
      </c>
      <c r="E99" s="238" t="s">
        <v>545</v>
      </c>
      <c r="F99" s="239" t="s">
        <v>546</v>
      </c>
      <c r="G99" s="240" t="s">
        <v>547</v>
      </c>
      <c r="H99" s="241">
        <v>3</v>
      </c>
      <c r="I99" s="242"/>
      <c r="J99" s="243">
        <f>ROUND(I99*H99,2)</f>
        <v>0</v>
      </c>
      <c r="K99" s="239" t="s">
        <v>22</v>
      </c>
      <c r="L99" s="72"/>
      <c r="M99" s="244" t="s">
        <v>22</v>
      </c>
      <c r="N99" s="245" t="s">
        <v>48</v>
      </c>
      <c r="O99" s="47"/>
      <c r="P99" s="246">
        <f>O99*H99</f>
        <v>0</v>
      </c>
      <c r="Q99" s="246">
        <v>0.02102</v>
      </c>
      <c r="R99" s="246">
        <f>Q99*H99</f>
        <v>0.063060000000000005</v>
      </c>
      <c r="S99" s="246">
        <v>0</v>
      </c>
      <c r="T99" s="247">
        <f>S99*H99</f>
        <v>0</v>
      </c>
      <c r="AR99" s="24" t="s">
        <v>542</v>
      </c>
      <c r="AT99" s="24" t="s">
        <v>544</v>
      </c>
      <c r="AU99" s="24" t="s">
        <v>85</v>
      </c>
      <c r="AY99" s="24" t="s">
        <v>541</v>
      </c>
      <c r="BE99" s="248">
        <f>IF(N99="základní",J99,0)</f>
        <v>0</v>
      </c>
      <c r="BF99" s="248">
        <f>IF(N99="snížená",J99,0)</f>
        <v>0</v>
      </c>
      <c r="BG99" s="248">
        <f>IF(N99="zákl. přenesená",J99,0)</f>
        <v>0</v>
      </c>
      <c r="BH99" s="248">
        <f>IF(N99="sníž. přenesená",J99,0)</f>
        <v>0</v>
      </c>
      <c r="BI99" s="248">
        <f>IF(N99="nulová",J99,0)</f>
        <v>0</v>
      </c>
      <c r="BJ99" s="24" t="s">
        <v>24</v>
      </c>
      <c r="BK99" s="248">
        <f>ROUND(I99*H99,2)</f>
        <v>0</v>
      </c>
      <c r="BL99" s="24" t="s">
        <v>542</v>
      </c>
      <c r="BM99" s="24" t="s">
        <v>880</v>
      </c>
    </row>
    <row r="100" s="12" customFormat="1">
      <c r="B100" s="249"/>
      <c r="C100" s="250"/>
      <c r="D100" s="251" t="s">
        <v>549</v>
      </c>
      <c r="E100" s="252" t="s">
        <v>22</v>
      </c>
      <c r="F100" s="253" t="s">
        <v>93</v>
      </c>
      <c r="G100" s="250"/>
      <c r="H100" s="254">
        <v>3</v>
      </c>
      <c r="I100" s="255"/>
      <c r="J100" s="250"/>
      <c r="K100" s="250"/>
      <c r="L100" s="256"/>
      <c r="M100" s="257"/>
      <c r="N100" s="258"/>
      <c r="O100" s="258"/>
      <c r="P100" s="258"/>
      <c r="Q100" s="258"/>
      <c r="R100" s="258"/>
      <c r="S100" s="258"/>
      <c r="T100" s="259"/>
      <c r="AT100" s="260" t="s">
        <v>549</v>
      </c>
      <c r="AU100" s="260" t="s">
        <v>85</v>
      </c>
      <c r="AV100" s="12" t="s">
        <v>85</v>
      </c>
      <c r="AW100" s="12" t="s">
        <v>41</v>
      </c>
      <c r="AX100" s="12" t="s">
        <v>77</v>
      </c>
      <c r="AY100" s="260" t="s">
        <v>541</v>
      </c>
    </row>
    <row r="101" s="1" customFormat="1" ht="25.5" customHeight="1">
      <c r="B101" s="46"/>
      <c r="C101" s="237" t="s">
        <v>85</v>
      </c>
      <c r="D101" s="237" t="s">
        <v>544</v>
      </c>
      <c r="E101" s="238" t="s">
        <v>550</v>
      </c>
      <c r="F101" s="239" t="s">
        <v>551</v>
      </c>
      <c r="G101" s="240" t="s">
        <v>547</v>
      </c>
      <c r="H101" s="241">
        <v>3</v>
      </c>
      <c r="I101" s="242"/>
      <c r="J101" s="243">
        <f>ROUND(I101*H101,2)</f>
        <v>0</v>
      </c>
      <c r="K101" s="239" t="s">
        <v>22</v>
      </c>
      <c r="L101" s="72"/>
      <c r="M101" s="244" t="s">
        <v>22</v>
      </c>
      <c r="N101" s="245" t="s">
        <v>48</v>
      </c>
      <c r="O101" s="47"/>
      <c r="P101" s="246">
        <f>O101*H101</f>
        <v>0</v>
      </c>
      <c r="Q101" s="246">
        <v>0.02102</v>
      </c>
      <c r="R101" s="246">
        <f>Q101*H101</f>
        <v>0.063060000000000005</v>
      </c>
      <c r="S101" s="246">
        <v>0</v>
      </c>
      <c r="T101" s="247">
        <f>S101*H101</f>
        <v>0</v>
      </c>
      <c r="AR101" s="24" t="s">
        <v>542</v>
      </c>
      <c r="AT101" s="24" t="s">
        <v>544</v>
      </c>
      <c r="AU101" s="24" t="s">
        <v>85</v>
      </c>
      <c r="AY101" s="24" t="s">
        <v>541</v>
      </c>
      <c r="BE101" s="248">
        <f>IF(N101="základní",J101,0)</f>
        <v>0</v>
      </c>
      <c r="BF101" s="248">
        <f>IF(N101="snížená",J101,0)</f>
        <v>0</v>
      </c>
      <c r="BG101" s="248">
        <f>IF(N101="zákl. přenesená",J101,0)</f>
        <v>0</v>
      </c>
      <c r="BH101" s="248">
        <f>IF(N101="sníž. přenesená",J101,0)</f>
        <v>0</v>
      </c>
      <c r="BI101" s="248">
        <f>IF(N101="nulová",J101,0)</f>
        <v>0</v>
      </c>
      <c r="BJ101" s="24" t="s">
        <v>24</v>
      </c>
      <c r="BK101" s="248">
        <f>ROUND(I101*H101,2)</f>
        <v>0</v>
      </c>
      <c r="BL101" s="24" t="s">
        <v>542</v>
      </c>
      <c r="BM101" s="24" t="s">
        <v>881</v>
      </c>
    </row>
    <row r="102" s="12" customFormat="1">
      <c r="B102" s="249"/>
      <c r="C102" s="250"/>
      <c r="D102" s="251" t="s">
        <v>549</v>
      </c>
      <c r="E102" s="252" t="s">
        <v>22</v>
      </c>
      <c r="F102" s="253" t="s">
        <v>93</v>
      </c>
      <c r="G102" s="250"/>
      <c r="H102" s="254">
        <v>3</v>
      </c>
      <c r="I102" s="255"/>
      <c r="J102" s="250"/>
      <c r="K102" s="250"/>
      <c r="L102" s="256"/>
      <c r="M102" s="257"/>
      <c r="N102" s="258"/>
      <c r="O102" s="258"/>
      <c r="P102" s="258"/>
      <c r="Q102" s="258"/>
      <c r="R102" s="258"/>
      <c r="S102" s="258"/>
      <c r="T102" s="259"/>
      <c r="AT102" s="260" t="s">
        <v>549</v>
      </c>
      <c r="AU102" s="260" t="s">
        <v>85</v>
      </c>
      <c r="AV102" s="12" t="s">
        <v>85</v>
      </c>
      <c r="AW102" s="12" t="s">
        <v>41</v>
      </c>
      <c r="AX102" s="12" t="s">
        <v>77</v>
      </c>
      <c r="AY102" s="260" t="s">
        <v>541</v>
      </c>
    </row>
    <row r="103" s="11" customFormat="1" ht="29.88" customHeight="1">
      <c r="B103" s="221"/>
      <c r="C103" s="222"/>
      <c r="D103" s="223" t="s">
        <v>76</v>
      </c>
      <c r="E103" s="235" t="s">
        <v>552</v>
      </c>
      <c r="F103" s="235" t="s">
        <v>553</v>
      </c>
      <c r="G103" s="222"/>
      <c r="H103" s="222"/>
      <c r="I103" s="225"/>
      <c r="J103" s="236">
        <f>BK103</f>
        <v>0</v>
      </c>
      <c r="K103" s="222"/>
      <c r="L103" s="227"/>
      <c r="M103" s="228"/>
      <c r="N103" s="229"/>
      <c r="O103" s="229"/>
      <c r="P103" s="230">
        <f>SUM(P104:P105)</f>
        <v>0</v>
      </c>
      <c r="Q103" s="229"/>
      <c r="R103" s="230">
        <f>SUM(R104:R105)</f>
        <v>0.24864000000000003</v>
      </c>
      <c r="S103" s="229"/>
      <c r="T103" s="231">
        <f>SUM(T104:T105)</f>
        <v>0</v>
      </c>
      <c r="AR103" s="232" t="s">
        <v>24</v>
      </c>
      <c r="AT103" s="233" t="s">
        <v>76</v>
      </c>
      <c r="AU103" s="233" t="s">
        <v>24</v>
      </c>
      <c r="AY103" s="232" t="s">
        <v>541</v>
      </c>
      <c r="BK103" s="234">
        <f>SUM(BK104:BK105)</f>
        <v>0</v>
      </c>
    </row>
    <row r="104" s="1" customFormat="1" ht="25.5" customHeight="1">
      <c r="B104" s="46"/>
      <c r="C104" s="237" t="s">
        <v>93</v>
      </c>
      <c r="D104" s="237" t="s">
        <v>544</v>
      </c>
      <c r="E104" s="238" t="s">
        <v>554</v>
      </c>
      <c r="F104" s="239" t="s">
        <v>555</v>
      </c>
      <c r="G104" s="240" t="s">
        <v>547</v>
      </c>
      <c r="H104" s="241">
        <v>224</v>
      </c>
      <c r="I104" s="242"/>
      <c r="J104" s="243">
        <f>ROUND(I104*H104,2)</f>
        <v>0</v>
      </c>
      <c r="K104" s="239" t="s">
        <v>22</v>
      </c>
      <c r="L104" s="72"/>
      <c r="M104" s="244" t="s">
        <v>22</v>
      </c>
      <c r="N104" s="245" t="s">
        <v>48</v>
      </c>
      <c r="O104" s="47"/>
      <c r="P104" s="246">
        <f>O104*H104</f>
        <v>0</v>
      </c>
      <c r="Q104" s="246">
        <v>0.0011100000000000001</v>
      </c>
      <c r="R104" s="246">
        <f>Q104*H104</f>
        <v>0.24864000000000003</v>
      </c>
      <c r="S104" s="246">
        <v>0</v>
      </c>
      <c r="T104" s="247">
        <f>S104*H104</f>
        <v>0</v>
      </c>
      <c r="AR104" s="24" t="s">
        <v>542</v>
      </c>
      <c r="AT104" s="24" t="s">
        <v>544</v>
      </c>
      <c r="AU104" s="24" t="s">
        <v>85</v>
      </c>
      <c r="AY104" s="24" t="s">
        <v>541</v>
      </c>
      <c r="BE104" s="248">
        <f>IF(N104="základní",J104,0)</f>
        <v>0</v>
      </c>
      <c r="BF104" s="248">
        <f>IF(N104="snížená",J104,0)</f>
        <v>0</v>
      </c>
      <c r="BG104" s="248">
        <f>IF(N104="zákl. přenesená",J104,0)</f>
        <v>0</v>
      </c>
      <c r="BH104" s="248">
        <f>IF(N104="sníž. přenesená",J104,0)</f>
        <v>0</v>
      </c>
      <c r="BI104" s="248">
        <f>IF(N104="nulová",J104,0)</f>
        <v>0</v>
      </c>
      <c r="BJ104" s="24" t="s">
        <v>24</v>
      </c>
      <c r="BK104" s="248">
        <f>ROUND(I104*H104,2)</f>
        <v>0</v>
      </c>
      <c r="BL104" s="24" t="s">
        <v>542</v>
      </c>
      <c r="BM104" s="24" t="s">
        <v>882</v>
      </c>
    </row>
    <row r="105" s="12" customFormat="1">
      <c r="B105" s="249"/>
      <c r="C105" s="250"/>
      <c r="D105" s="251" t="s">
        <v>549</v>
      </c>
      <c r="E105" s="252" t="s">
        <v>22</v>
      </c>
      <c r="F105" s="253" t="s">
        <v>883</v>
      </c>
      <c r="G105" s="250"/>
      <c r="H105" s="254">
        <v>224</v>
      </c>
      <c r="I105" s="255"/>
      <c r="J105" s="250"/>
      <c r="K105" s="250"/>
      <c r="L105" s="256"/>
      <c r="M105" s="257"/>
      <c r="N105" s="258"/>
      <c r="O105" s="258"/>
      <c r="P105" s="258"/>
      <c r="Q105" s="258"/>
      <c r="R105" s="258"/>
      <c r="S105" s="258"/>
      <c r="T105" s="259"/>
      <c r="AT105" s="260" t="s">
        <v>549</v>
      </c>
      <c r="AU105" s="260" t="s">
        <v>85</v>
      </c>
      <c r="AV105" s="12" t="s">
        <v>85</v>
      </c>
      <c r="AW105" s="12" t="s">
        <v>41</v>
      </c>
      <c r="AX105" s="12" t="s">
        <v>24</v>
      </c>
      <c r="AY105" s="260" t="s">
        <v>541</v>
      </c>
    </row>
    <row r="106" s="11" customFormat="1" ht="29.88" customHeight="1">
      <c r="B106" s="221"/>
      <c r="C106" s="222"/>
      <c r="D106" s="223" t="s">
        <v>76</v>
      </c>
      <c r="E106" s="235" t="s">
        <v>557</v>
      </c>
      <c r="F106" s="235" t="s">
        <v>558</v>
      </c>
      <c r="G106" s="222"/>
      <c r="H106" s="222"/>
      <c r="I106" s="225"/>
      <c r="J106" s="236">
        <f>BK106</f>
        <v>0</v>
      </c>
      <c r="K106" s="222"/>
      <c r="L106" s="227"/>
      <c r="M106" s="228"/>
      <c r="N106" s="229"/>
      <c r="O106" s="229"/>
      <c r="P106" s="230">
        <f>SUM(P107:P111)</f>
        <v>0</v>
      </c>
      <c r="Q106" s="229"/>
      <c r="R106" s="230">
        <f>SUM(R107:R111)</f>
        <v>0</v>
      </c>
      <c r="S106" s="229"/>
      <c r="T106" s="231">
        <f>SUM(T107:T111)</f>
        <v>0.066000000000000003</v>
      </c>
      <c r="AR106" s="232" t="s">
        <v>24</v>
      </c>
      <c r="AT106" s="233" t="s">
        <v>76</v>
      </c>
      <c r="AU106" s="233" t="s">
        <v>24</v>
      </c>
      <c r="AY106" s="232" t="s">
        <v>541</v>
      </c>
      <c r="BK106" s="234">
        <f>SUM(BK107:BK111)</f>
        <v>0</v>
      </c>
    </row>
    <row r="107" s="1" customFormat="1" ht="16.5" customHeight="1">
      <c r="B107" s="46"/>
      <c r="C107" s="237" t="s">
        <v>542</v>
      </c>
      <c r="D107" s="237" t="s">
        <v>544</v>
      </c>
      <c r="E107" s="238" t="s">
        <v>559</v>
      </c>
      <c r="F107" s="239" t="s">
        <v>560</v>
      </c>
      <c r="G107" s="240" t="s">
        <v>547</v>
      </c>
      <c r="H107" s="241">
        <v>3</v>
      </c>
      <c r="I107" s="242"/>
      <c r="J107" s="243">
        <f>ROUND(I107*H107,2)</f>
        <v>0</v>
      </c>
      <c r="K107" s="239" t="s">
        <v>22</v>
      </c>
      <c r="L107" s="72"/>
      <c r="M107" s="244" t="s">
        <v>22</v>
      </c>
      <c r="N107" s="245" t="s">
        <v>48</v>
      </c>
      <c r="O107" s="47"/>
      <c r="P107" s="246">
        <f>O107*H107</f>
        <v>0</v>
      </c>
      <c r="Q107" s="246">
        <v>0</v>
      </c>
      <c r="R107" s="246">
        <f>Q107*H107</f>
        <v>0</v>
      </c>
      <c r="S107" s="246">
        <v>0.021999999999999999</v>
      </c>
      <c r="T107" s="247">
        <f>S107*H107</f>
        <v>0.066000000000000003</v>
      </c>
      <c r="AR107" s="24" t="s">
        <v>542</v>
      </c>
      <c r="AT107" s="24" t="s">
        <v>544</v>
      </c>
      <c r="AU107" s="24" t="s">
        <v>85</v>
      </c>
      <c r="AY107" s="24" t="s">
        <v>541</v>
      </c>
      <c r="BE107" s="248">
        <f>IF(N107="základní",J107,0)</f>
        <v>0</v>
      </c>
      <c r="BF107" s="248">
        <f>IF(N107="snížená",J107,0)</f>
        <v>0</v>
      </c>
      <c r="BG107" s="248">
        <f>IF(N107="zákl. přenesená",J107,0)</f>
        <v>0</v>
      </c>
      <c r="BH107" s="248">
        <f>IF(N107="sníž. přenesená",J107,0)</f>
        <v>0</v>
      </c>
      <c r="BI107" s="248">
        <f>IF(N107="nulová",J107,0)</f>
        <v>0</v>
      </c>
      <c r="BJ107" s="24" t="s">
        <v>24</v>
      </c>
      <c r="BK107" s="248">
        <f>ROUND(I107*H107,2)</f>
        <v>0</v>
      </c>
      <c r="BL107" s="24" t="s">
        <v>542</v>
      </c>
      <c r="BM107" s="24" t="s">
        <v>884</v>
      </c>
    </row>
    <row r="108" s="12" customFormat="1">
      <c r="B108" s="249"/>
      <c r="C108" s="250"/>
      <c r="D108" s="251" t="s">
        <v>549</v>
      </c>
      <c r="E108" s="252" t="s">
        <v>22</v>
      </c>
      <c r="F108" s="253" t="s">
        <v>93</v>
      </c>
      <c r="G108" s="250"/>
      <c r="H108" s="254">
        <v>3</v>
      </c>
      <c r="I108" s="255"/>
      <c r="J108" s="250"/>
      <c r="K108" s="250"/>
      <c r="L108" s="256"/>
      <c r="M108" s="257"/>
      <c r="N108" s="258"/>
      <c r="O108" s="258"/>
      <c r="P108" s="258"/>
      <c r="Q108" s="258"/>
      <c r="R108" s="258"/>
      <c r="S108" s="258"/>
      <c r="T108" s="259"/>
      <c r="AT108" s="260" t="s">
        <v>549</v>
      </c>
      <c r="AU108" s="260" t="s">
        <v>85</v>
      </c>
      <c r="AV108" s="12" t="s">
        <v>85</v>
      </c>
      <c r="AW108" s="12" t="s">
        <v>41</v>
      </c>
      <c r="AX108" s="12" t="s">
        <v>24</v>
      </c>
      <c r="AY108" s="260" t="s">
        <v>541</v>
      </c>
    </row>
    <row r="109" s="1" customFormat="1" ht="25.5" customHeight="1">
      <c r="B109" s="46"/>
      <c r="C109" s="237" t="s">
        <v>562</v>
      </c>
      <c r="D109" s="237" t="s">
        <v>544</v>
      </c>
      <c r="E109" s="238" t="s">
        <v>563</v>
      </c>
      <c r="F109" s="239" t="s">
        <v>564</v>
      </c>
      <c r="G109" s="240" t="s">
        <v>547</v>
      </c>
      <c r="H109" s="241">
        <v>3</v>
      </c>
      <c r="I109" s="242"/>
      <c r="J109" s="243">
        <f>ROUND(I109*H109,2)</f>
        <v>0</v>
      </c>
      <c r="K109" s="239" t="s">
        <v>22</v>
      </c>
      <c r="L109" s="72"/>
      <c r="M109" s="244" t="s">
        <v>22</v>
      </c>
      <c r="N109" s="245" t="s">
        <v>48</v>
      </c>
      <c r="O109" s="47"/>
      <c r="P109" s="246">
        <f>O109*H109</f>
        <v>0</v>
      </c>
      <c r="Q109" s="246">
        <v>0</v>
      </c>
      <c r="R109" s="246">
        <f>Q109*H109</f>
        <v>0</v>
      </c>
      <c r="S109" s="246">
        <v>0</v>
      </c>
      <c r="T109" s="247">
        <f>S109*H109</f>
        <v>0</v>
      </c>
      <c r="AR109" s="24" t="s">
        <v>542</v>
      </c>
      <c r="AT109" s="24" t="s">
        <v>544</v>
      </c>
      <c r="AU109" s="24" t="s">
        <v>85</v>
      </c>
      <c r="AY109" s="24" t="s">
        <v>541</v>
      </c>
      <c r="BE109" s="248">
        <f>IF(N109="základní",J109,0)</f>
        <v>0</v>
      </c>
      <c r="BF109" s="248">
        <f>IF(N109="snížená",J109,0)</f>
        <v>0</v>
      </c>
      <c r="BG109" s="248">
        <f>IF(N109="zákl. přenesená",J109,0)</f>
        <v>0</v>
      </c>
      <c r="BH109" s="248">
        <f>IF(N109="sníž. přenesená",J109,0)</f>
        <v>0</v>
      </c>
      <c r="BI109" s="248">
        <f>IF(N109="nulová",J109,0)</f>
        <v>0</v>
      </c>
      <c r="BJ109" s="24" t="s">
        <v>24</v>
      </c>
      <c r="BK109" s="248">
        <f>ROUND(I109*H109,2)</f>
        <v>0</v>
      </c>
      <c r="BL109" s="24" t="s">
        <v>542</v>
      </c>
      <c r="BM109" s="24" t="s">
        <v>885</v>
      </c>
    </row>
    <row r="110" s="12" customFormat="1">
      <c r="B110" s="249"/>
      <c r="C110" s="250"/>
      <c r="D110" s="251" t="s">
        <v>549</v>
      </c>
      <c r="E110" s="252" t="s">
        <v>22</v>
      </c>
      <c r="F110" s="253" t="s">
        <v>93</v>
      </c>
      <c r="G110" s="250"/>
      <c r="H110" s="254">
        <v>3</v>
      </c>
      <c r="I110" s="255"/>
      <c r="J110" s="250"/>
      <c r="K110" s="250"/>
      <c r="L110" s="256"/>
      <c r="M110" s="257"/>
      <c r="N110" s="258"/>
      <c r="O110" s="258"/>
      <c r="P110" s="258"/>
      <c r="Q110" s="258"/>
      <c r="R110" s="258"/>
      <c r="S110" s="258"/>
      <c r="T110" s="259"/>
      <c r="AT110" s="260" t="s">
        <v>549</v>
      </c>
      <c r="AU110" s="260" t="s">
        <v>85</v>
      </c>
      <c r="AV110" s="12" t="s">
        <v>85</v>
      </c>
      <c r="AW110" s="12" t="s">
        <v>41</v>
      </c>
      <c r="AX110" s="12" t="s">
        <v>77</v>
      </c>
      <c r="AY110" s="260" t="s">
        <v>541</v>
      </c>
    </row>
    <row r="111" s="14" customFormat="1">
      <c r="B111" s="292"/>
      <c r="C111" s="293"/>
      <c r="D111" s="251" t="s">
        <v>549</v>
      </c>
      <c r="E111" s="294" t="s">
        <v>22</v>
      </c>
      <c r="F111" s="295" t="s">
        <v>710</v>
      </c>
      <c r="G111" s="293"/>
      <c r="H111" s="296">
        <v>3</v>
      </c>
      <c r="I111" s="297"/>
      <c r="J111" s="293"/>
      <c r="K111" s="293"/>
      <c r="L111" s="298"/>
      <c r="M111" s="299"/>
      <c r="N111" s="300"/>
      <c r="O111" s="300"/>
      <c r="P111" s="300"/>
      <c r="Q111" s="300"/>
      <c r="R111" s="300"/>
      <c r="S111" s="300"/>
      <c r="T111" s="301"/>
      <c r="AT111" s="302" t="s">
        <v>549</v>
      </c>
      <c r="AU111" s="302" t="s">
        <v>85</v>
      </c>
      <c r="AV111" s="14" t="s">
        <v>542</v>
      </c>
      <c r="AW111" s="14" t="s">
        <v>41</v>
      </c>
      <c r="AX111" s="14" t="s">
        <v>24</v>
      </c>
      <c r="AY111" s="302" t="s">
        <v>541</v>
      </c>
    </row>
    <row r="112" s="11" customFormat="1" ht="29.88" customHeight="1">
      <c r="B112" s="221"/>
      <c r="C112" s="222"/>
      <c r="D112" s="223" t="s">
        <v>76</v>
      </c>
      <c r="E112" s="235" t="s">
        <v>565</v>
      </c>
      <c r="F112" s="235" t="s">
        <v>566</v>
      </c>
      <c r="G112" s="222"/>
      <c r="H112" s="222"/>
      <c r="I112" s="225"/>
      <c r="J112" s="236">
        <f>BK112</f>
        <v>0</v>
      </c>
      <c r="K112" s="222"/>
      <c r="L112" s="227"/>
      <c r="M112" s="228"/>
      <c r="N112" s="229"/>
      <c r="O112" s="229"/>
      <c r="P112" s="230">
        <f>SUM(P113:P120)</f>
        <v>0</v>
      </c>
      <c r="Q112" s="229"/>
      <c r="R112" s="230">
        <f>SUM(R113:R120)</f>
        <v>0</v>
      </c>
      <c r="S112" s="229"/>
      <c r="T112" s="231">
        <f>SUM(T113:T120)</f>
        <v>0</v>
      </c>
      <c r="AR112" s="232" t="s">
        <v>24</v>
      </c>
      <c r="AT112" s="233" t="s">
        <v>76</v>
      </c>
      <c r="AU112" s="233" t="s">
        <v>24</v>
      </c>
      <c r="AY112" s="232" t="s">
        <v>541</v>
      </c>
      <c r="BK112" s="234">
        <f>SUM(BK113:BK120)</f>
        <v>0</v>
      </c>
    </row>
    <row r="113" s="1" customFormat="1" ht="25.5" customHeight="1">
      <c r="B113" s="46"/>
      <c r="C113" s="237" t="s">
        <v>552</v>
      </c>
      <c r="D113" s="237" t="s">
        <v>544</v>
      </c>
      <c r="E113" s="238" t="s">
        <v>567</v>
      </c>
      <c r="F113" s="239" t="s">
        <v>568</v>
      </c>
      <c r="G113" s="240" t="s">
        <v>569</v>
      </c>
      <c r="H113" s="241">
        <v>0.14999999999999999</v>
      </c>
      <c r="I113" s="242"/>
      <c r="J113" s="243">
        <f>ROUND(I113*H113,2)</f>
        <v>0</v>
      </c>
      <c r="K113" s="239" t="s">
        <v>22</v>
      </c>
      <c r="L113" s="72"/>
      <c r="M113" s="244" t="s">
        <v>22</v>
      </c>
      <c r="N113" s="245" t="s">
        <v>48</v>
      </c>
      <c r="O113" s="47"/>
      <c r="P113" s="246">
        <f>O113*H113</f>
        <v>0</v>
      </c>
      <c r="Q113" s="246">
        <v>0</v>
      </c>
      <c r="R113" s="246">
        <f>Q113*H113</f>
        <v>0</v>
      </c>
      <c r="S113" s="246">
        <v>0</v>
      </c>
      <c r="T113" s="247">
        <f>S113*H113</f>
        <v>0</v>
      </c>
      <c r="AR113" s="24" t="s">
        <v>542</v>
      </c>
      <c r="AT113" s="24" t="s">
        <v>544</v>
      </c>
      <c r="AU113" s="24" t="s">
        <v>85</v>
      </c>
      <c r="AY113" s="24" t="s">
        <v>541</v>
      </c>
      <c r="BE113" s="248">
        <f>IF(N113="základní",J113,0)</f>
        <v>0</v>
      </c>
      <c r="BF113" s="248">
        <f>IF(N113="snížená",J113,0)</f>
        <v>0</v>
      </c>
      <c r="BG113" s="248">
        <f>IF(N113="zákl. přenesená",J113,0)</f>
        <v>0</v>
      </c>
      <c r="BH113" s="248">
        <f>IF(N113="sníž. přenesená",J113,0)</f>
        <v>0</v>
      </c>
      <c r="BI113" s="248">
        <f>IF(N113="nulová",J113,0)</f>
        <v>0</v>
      </c>
      <c r="BJ113" s="24" t="s">
        <v>24</v>
      </c>
      <c r="BK113" s="248">
        <f>ROUND(I113*H113,2)</f>
        <v>0</v>
      </c>
      <c r="BL113" s="24" t="s">
        <v>542</v>
      </c>
      <c r="BM113" s="24" t="s">
        <v>886</v>
      </c>
    </row>
    <row r="114" s="12" customFormat="1">
      <c r="B114" s="249"/>
      <c r="C114" s="250"/>
      <c r="D114" s="251" t="s">
        <v>549</v>
      </c>
      <c r="E114" s="252" t="s">
        <v>22</v>
      </c>
      <c r="F114" s="253" t="s">
        <v>887</v>
      </c>
      <c r="G114" s="250"/>
      <c r="H114" s="254">
        <v>0.14999999999999999</v>
      </c>
      <c r="I114" s="255"/>
      <c r="J114" s="250"/>
      <c r="K114" s="250"/>
      <c r="L114" s="256"/>
      <c r="M114" s="257"/>
      <c r="N114" s="258"/>
      <c r="O114" s="258"/>
      <c r="P114" s="258"/>
      <c r="Q114" s="258"/>
      <c r="R114" s="258"/>
      <c r="S114" s="258"/>
      <c r="T114" s="259"/>
      <c r="AT114" s="260" t="s">
        <v>549</v>
      </c>
      <c r="AU114" s="260" t="s">
        <v>85</v>
      </c>
      <c r="AV114" s="12" t="s">
        <v>85</v>
      </c>
      <c r="AW114" s="12" t="s">
        <v>41</v>
      </c>
      <c r="AX114" s="12" t="s">
        <v>24</v>
      </c>
      <c r="AY114" s="260" t="s">
        <v>541</v>
      </c>
    </row>
    <row r="115" s="1" customFormat="1" ht="25.5" customHeight="1">
      <c r="B115" s="46"/>
      <c r="C115" s="237" t="s">
        <v>571</v>
      </c>
      <c r="D115" s="237" t="s">
        <v>544</v>
      </c>
      <c r="E115" s="238" t="s">
        <v>572</v>
      </c>
      <c r="F115" s="239" t="s">
        <v>573</v>
      </c>
      <c r="G115" s="240" t="s">
        <v>569</v>
      </c>
      <c r="H115" s="241">
        <v>0.14999999999999999</v>
      </c>
      <c r="I115" s="242"/>
      <c r="J115" s="243">
        <f>ROUND(I115*H115,2)</f>
        <v>0</v>
      </c>
      <c r="K115" s="239" t="s">
        <v>22</v>
      </c>
      <c r="L115" s="72"/>
      <c r="M115" s="244" t="s">
        <v>22</v>
      </c>
      <c r="N115" s="245" t="s">
        <v>48</v>
      </c>
      <c r="O115" s="47"/>
      <c r="P115" s="246">
        <f>O115*H115</f>
        <v>0</v>
      </c>
      <c r="Q115" s="246">
        <v>0</v>
      </c>
      <c r="R115" s="246">
        <f>Q115*H115</f>
        <v>0</v>
      </c>
      <c r="S115" s="246">
        <v>0</v>
      </c>
      <c r="T115" s="247">
        <f>S115*H115</f>
        <v>0</v>
      </c>
      <c r="AR115" s="24" t="s">
        <v>542</v>
      </c>
      <c r="AT115" s="24" t="s">
        <v>544</v>
      </c>
      <c r="AU115" s="24" t="s">
        <v>85</v>
      </c>
      <c r="AY115" s="24" t="s">
        <v>541</v>
      </c>
      <c r="BE115" s="248">
        <f>IF(N115="základní",J115,0)</f>
        <v>0</v>
      </c>
      <c r="BF115" s="248">
        <f>IF(N115="snížená",J115,0)</f>
        <v>0</v>
      </c>
      <c r="BG115" s="248">
        <f>IF(N115="zákl. přenesená",J115,0)</f>
        <v>0</v>
      </c>
      <c r="BH115" s="248">
        <f>IF(N115="sníž. přenesená",J115,0)</f>
        <v>0</v>
      </c>
      <c r="BI115" s="248">
        <f>IF(N115="nulová",J115,0)</f>
        <v>0</v>
      </c>
      <c r="BJ115" s="24" t="s">
        <v>24</v>
      </c>
      <c r="BK115" s="248">
        <f>ROUND(I115*H115,2)</f>
        <v>0</v>
      </c>
      <c r="BL115" s="24" t="s">
        <v>542</v>
      </c>
      <c r="BM115" s="24" t="s">
        <v>888</v>
      </c>
    </row>
    <row r="116" s="12" customFormat="1">
      <c r="B116" s="249"/>
      <c r="C116" s="250"/>
      <c r="D116" s="251" t="s">
        <v>549</v>
      </c>
      <c r="E116" s="252" t="s">
        <v>22</v>
      </c>
      <c r="F116" s="253" t="s">
        <v>887</v>
      </c>
      <c r="G116" s="250"/>
      <c r="H116" s="254">
        <v>0.14999999999999999</v>
      </c>
      <c r="I116" s="255"/>
      <c r="J116" s="250"/>
      <c r="K116" s="250"/>
      <c r="L116" s="256"/>
      <c r="M116" s="257"/>
      <c r="N116" s="258"/>
      <c r="O116" s="258"/>
      <c r="P116" s="258"/>
      <c r="Q116" s="258"/>
      <c r="R116" s="258"/>
      <c r="S116" s="258"/>
      <c r="T116" s="259"/>
      <c r="AT116" s="260" t="s">
        <v>549</v>
      </c>
      <c r="AU116" s="260" t="s">
        <v>85</v>
      </c>
      <c r="AV116" s="12" t="s">
        <v>85</v>
      </c>
      <c r="AW116" s="12" t="s">
        <v>41</v>
      </c>
      <c r="AX116" s="12" t="s">
        <v>24</v>
      </c>
      <c r="AY116" s="260" t="s">
        <v>541</v>
      </c>
    </row>
    <row r="117" s="1" customFormat="1" ht="38.25" customHeight="1">
      <c r="B117" s="46"/>
      <c r="C117" s="237" t="s">
        <v>561</v>
      </c>
      <c r="D117" s="237" t="s">
        <v>544</v>
      </c>
      <c r="E117" s="238" t="s">
        <v>575</v>
      </c>
      <c r="F117" s="239" t="s">
        <v>576</v>
      </c>
      <c r="G117" s="240" t="s">
        <v>569</v>
      </c>
      <c r="H117" s="241">
        <v>0.14999999999999999</v>
      </c>
      <c r="I117" s="242"/>
      <c r="J117" s="243">
        <f>ROUND(I117*H117,2)</f>
        <v>0</v>
      </c>
      <c r="K117" s="239" t="s">
        <v>22</v>
      </c>
      <c r="L117" s="72"/>
      <c r="M117" s="244" t="s">
        <v>22</v>
      </c>
      <c r="N117" s="245" t="s">
        <v>48</v>
      </c>
      <c r="O117" s="47"/>
      <c r="P117" s="246">
        <f>O117*H117</f>
        <v>0</v>
      </c>
      <c r="Q117" s="246">
        <v>0</v>
      </c>
      <c r="R117" s="246">
        <f>Q117*H117</f>
        <v>0</v>
      </c>
      <c r="S117" s="246">
        <v>0</v>
      </c>
      <c r="T117" s="247">
        <f>S117*H117</f>
        <v>0</v>
      </c>
      <c r="AR117" s="24" t="s">
        <v>542</v>
      </c>
      <c r="AT117" s="24" t="s">
        <v>544</v>
      </c>
      <c r="AU117" s="24" t="s">
        <v>85</v>
      </c>
      <c r="AY117" s="24" t="s">
        <v>541</v>
      </c>
      <c r="BE117" s="248">
        <f>IF(N117="základní",J117,0)</f>
        <v>0</v>
      </c>
      <c r="BF117" s="248">
        <f>IF(N117="snížená",J117,0)</f>
        <v>0</v>
      </c>
      <c r="BG117" s="248">
        <f>IF(N117="zákl. přenesená",J117,0)</f>
        <v>0</v>
      </c>
      <c r="BH117" s="248">
        <f>IF(N117="sníž. přenesená",J117,0)</f>
        <v>0</v>
      </c>
      <c r="BI117" s="248">
        <f>IF(N117="nulová",J117,0)</f>
        <v>0</v>
      </c>
      <c r="BJ117" s="24" t="s">
        <v>24</v>
      </c>
      <c r="BK117" s="248">
        <f>ROUND(I117*H117,2)</f>
        <v>0</v>
      </c>
      <c r="BL117" s="24" t="s">
        <v>542</v>
      </c>
      <c r="BM117" s="24" t="s">
        <v>889</v>
      </c>
    </row>
    <row r="118" s="12" customFormat="1">
      <c r="B118" s="249"/>
      <c r="C118" s="250"/>
      <c r="D118" s="251" t="s">
        <v>549</v>
      </c>
      <c r="E118" s="252" t="s">
        <v>22</v>
      </c>
      <c r="F118" s="253" t="s">
        <v>887</v>
      </c>
      <c r="G118" s="250"/>
      <c r="H118" s="254">
        <v>0.14999999999999999</v>
      </c>
      <c r="I118" s="255"/>
      <c r="J118" s="250"/>
      <c r="K118" s="250"/>
      <c r="L118" s="256"/>
      <c r="M118" s="257"/>
      <c r="N118" s="258"/>
      <c r="O118" s="258"/>
      <c r="P118" s="258"/>
      <c r="Q118" s="258"/>
      <c r="R118" s="258"/>
      <c r="S118" s="258"/>
      <c r="T118" s="259"/>
      <c r="AT118" s="260" t="s">
        <v>549</v>
      </c>
      <c r="AU118" s="260" t="s">
        <v>85</v>
      </c>
      <c r="AV118" s="12" t="s">
        <v>85</v>
      </c>
      <c r="AW118" s="12" t="s">
        <v>41</v>
      </c>
      <c r="AX118" s="12" t="s">
        <v>24</v>
      </c>
      <c r="AY118" s="260" t="s">
        <v>541</v>
      </c>
    </row>
    <row r="119" s="1" customFormat="1" ht="25.5" customHeight="1">
      <c r="B119" s="46"/>
      <c r="C119" s="237" t="s">
        <v>557</v>
      </c>
      <c r="D119" s="237" t="s">
        <v>544</v>
      </c>
      <c r="E119" s="238" t="s">
        <v>578</v>
      </c>
      <c r="F119" s="239" t="s">
        <v>579</v>
      </c>
      <c r="G119" s="240" t="s">
        <v>569</v>
      </c>
      <c r="H119" s="241">
        <v>0.14999999999999999</v>
      </c>
      <c r="I119" s="242"/>
      <c r="J119" s="243">
        <f>ROUND(I119*H119,2)</f>
        <v>0</v>
      </c>
      <c r="K119" s="239" t="s">
        <v>22</v>
      </c>
      <c r="L119" s="72"/>
      <c r="M119" s="244" t="s">
        <v>22</v>
      </c>
      <c r="N119" s="245" t="s">
        <v>48</v>
      </c>
      <c r="O119" s="47"/>
      <c r="P119" s="246">
        <f>O119*H119</f>
        <v>0</v>
      </c>
      <c r="Q119" s="246">
        <v>0</v>
      </c>
      <c r="R119" s="246">
        <f>Q119*H119</f>
        <v>0</v>
      </c>
      <c r="S119" s="246">
        <v>0</v>
      </c>
      <c r="T119" s="247">
        <f>S119*H119</f>
        <v>0</v>
      </c>
      <c r="AR119" s="24" t="s">
        <v>542</v>
      </c>
      <c r="AT119" s="24" t="s">
        <v>544</v>
      </c>
      <c r="AU119" s="24" t="s">
        <v>85</v>
      </c>
      <c r="AY119" s="24" t="s">
        <v>541</v>
      </c>
      <c r="BE119" s="248">
        <f>IF(N119="základní",J119,0)</f>
        <v>0</v>
      </c>
      <c r="BF119" s="248">
        <f>IF(N119="snížená",J119,0)</f>
        <v>0</v>
      </c>
      <c r="BG119" s="248">
        <f>IF(N119="zákl. přenesená",J119,0)</f>
        <v>0</v>
      </c>
      <c r="BH119" s="248">
        <f>IF(N119="sníž. přenesená",J119,0)</f>
        <v>0</v>
      </c>
      <c r="BI119" s="248">
        <f>IF(N119="nulová",J119,0)</f>
        <v>0</v>
      </c>
      <c r="BJ119" s="24" t="s">
        <v>24</v>
      </c>
      <c r="BK119" s="248">
        <f>ROUND(I119*H119,2)</f>
        <v>0</v>
      </c>
      <c r="BL119" s="24" t="s">
        <v>542</v>
      </c>
      <c r="BM119" s="24" t="s">
        <v>890</v>
      </c>
    </row>
    <row r="120" s="12" customFormat="1">
      <c r="B120" s="249"/>
      <c r="C120" s="250"/>
      <c r="D120" s="251" t="s">
        <v>549</v>
      </c>
      <c r="E120" s="252" t="s">
        <v>22</v>
      </c>
      <c r="F120" s="253" t="s">
        <v>887</v>
      </c>
      <c r="G120" s="250"/>
      <c r="H120" s="254">
        <v>0.14999999999999999</v>
      </c>
      <c r="I120" s="255"/>
      <c r="J120" s="250"/>
      <c r="K120" s="250"/>
      <c r="L120" s="256"/>
      <c r="M120" s="257"/>
      <c r="N120" s="258"/>
      <c r="O120" s="258"/>
      <c r="P120" s="258"/>
      <c r="Q120" s="258"/>
      <c r="R120" s="258"/>
      <c r="S120" s="258"/>
      <c r="T120" s="259"/>
      <c r="AT120" s="260" t="s">
        <v>549</v>
      </c>
      <c r="AU120" s="260" t="s">
        <v>85</v>
      </c>
      <c r="AV120" s="12" t="s">
        <v>85</v>
      </c>
      <c r="AW120" s="12" t="s">
        <v>41</v>
      </c>
      <c r="AX120" s="12" t="s">
        <v>24</v>
      </c>
      <c r="AY120" s="260" t="s">
        <v>541</v>
      </c>
    </row>
    <row r="121" s="11" customFormat="1" ht="29.88" customHeight="1">
      <c r="B121" s="221"/>
      <c r="C121" s="222"/>
      <c r="D121" s="223" t="s">
        <v>76</v>
      </c>
      <c r="E121" s="235" t="s">
        <v>581</v>
      </c>
      <c r="F121" s="235" t="s">
        <v>582</v>
      </c>
      <c r="G121" s="222"/>
      <c r="H121" s="222"/>
      <c r="I121" s="225"/>
      <c r="J121" s="236">
        <f>BK121</f>
        <v>0</v>
      </c>
      <c r="K121" s="222"/>
      <c r="L121" s="227"/>
      <c r="M121" s="228"/>
      <c r="N121" s="229"/>
      <c r="O121" s="229"/>
      <c r="P121" s="230">
        <f>SUM(P122:P123)</f>
        <v>0</v>
      </c>
      <c r="Q121" s="229"/>
      <c r="R121" s="230">
        <f>SUM(R122:R123)</f>
        <v>0</v>
      </c>
      <c r="S121" s="229"/>
      <c r="T121" s="231">
        <f>SUM(T122:T123)</f>
        <v>0</v>
      </c>
      <c r="AR121" s="232" t="s">
        <v>24</v>
      </c>
      <c r="AT121" s="233" t="s">
        <v>76</v>
      </c>
      <c r="AU121" s="233" t="s">
        <v>24</v>
      </c>
      <c r="AY121" s="232" t="s">
        <v>541</v>
      </c>
      <c r="BK121" s="234">
        <f>SUM(BK122:BK123)</f>
        <v>0</v>
      </c>
    </row>
    <row r="122" s="1" customFormat="1" ht="38.25" customHeight="1">
      <c r="B122" s="46"/>
      <c r="C122" s="237" t="s">
        <v>29</v>
      </c>
      <c r="D122" s="237" t="s">
        <v>544</v>
      </c>
      <c r="E122" s="238" t="s">
        <v>583</v>
      </c>
      <c r="F122" s="239" t="s">
        <v>584</v>
      </c>
      <c r="G122" s="240" t="s">
        <v>569</v>
      </c>
      <c r="H122" s="241">
        <v>0.14999999999999999</v>
      </c>
      <c r="I122" s="242"/>
      <c r="J122" s="243">
        <f>ROUND(I122*H122,2)</f>
        <v>0</v>
      </c>
      <c r="K122" s="239" t="s">
        <v>22</v>
      </c>
      <c r="L122" s="72"/>
      <c r="M122" s="244" t="s">
        <v>22</v>
      </c>
      <c r="N122" s="245" t="s">
        <v>48</v>
      </c>
      <c r="O122" s="47"/>
      <c r="P122" s="246">
        <f>O122*H122</f>
        <v>0</v>
      </c>
      <c r="Q122" s="246">
        <v>0</v>
      </c>
      <c r="R122" s="246">
        <f>Q122*H122</f>
        <v>0</v>
      </c>
      <c r="S122" s="246">
        <v>0</v>
      </c>
      <c r="T122" s="247">
        <f>S122*H122</f>
        <v>0</v>
      </c>
      <c r="AR122" s="24" t="s">
        <v>542</v>
      </c>
      <c r="AT122" s="24" t="s">
        <v>544</v>
      </c>
      <c r="AU122" s="24" t="s">
        <v>85</v>
      </c>
      <c r="AY122" s="24" t="s">
        <v>541</v>
      </c>
      <c r="BE122" s="248">
        <f>IF(N122="základní",J122,0)</f>
        <v>0</v>
      </c>
      <c r="BF122" s="248">
        <f>IF(N122="snížená",J122,0)</f>
        <v>0</v>
      </c>
      <c r="BG122" s="248">
        <f>IF(N122="zákl. přenesená",J122,0)</f>
        <v>0</v>
      </c>
      <c r="BH122" s="248">
        <f>IF(N122="sníž. přenesená",J122,0)</f>
        <v>0</v>
      </c>
      <c r="BI122" s="248">
        <f>IF(N122="nulová",J122,0)</f>
        <v>0</v>
      </c>
      <c r="BJ122" s="24" t="s">
        <v>24</v>
      </c>
      <c r="BK122" s="248">
        <f>ROUND(I122*H122,2)</f>
        <v>0</v>
      </c>
      <c r="BL122" s="24" t="s">
        <v>542</v>
      </c>
      <c r="BM122" s="24" t="s">
        <v>891</v>
      </c>
    </row>
    <row r="123" s="12" customFormat="1">
      <c r="B123" s="249"/>
      <c r="C123" s="250"/>
      <c r="D123" s="251" t="s">
        <v>549</v>
      </c>
      <c r="E123" s="252" t="s">
        <v>22</v>
      </c>
      <c r="F123" s="253" t="s">
        <v>887</v>
      </c>
      <c r="G123" s="250"/>
      <c r="H123" s="254">
        <v>0.14999999999999999</v>
      </c>
      <c r="I123" s="255"/>
      <c r="J123" s="250"/>
      <c r="K123" s="250"/>
      <c r="L123" s="256"/>
      <c r="M123" s="257"/>
      <c r="N123" s="258"/>
      <c r="O123" s="258"/>
      <c r="P123" s="258"/>
      <c r="Q123" s="258"/>
      <c r="R123" s="258"/>
      <c r="S123" s="258"/>
      <c r="T123" s="259"/>
      <c r="AT123" s="260" t="s">
        <v>549</v>
      </c>
      <c r="AU123" s="260" t="s">
        <v>85</v>
      </c>
      <c r="AV123" s="12" t="s">
        <v>85</v>
      </c>
      <c r="AW123" s="12" t="s">
        <v>41</v>
      </c>
      <c r="AX123" s="12" t="s">
        <v>24</v>
      </c>
      <c r="AY123" s="260" t="s">
        <v>541</v>
      </c>
    </row>
    <row r="124" s="11" customFormat="1" ht="37.44" customHeight="1">
      <c r="B124" s="221"/>
      <c r="C124" s="222"/>
      <c r="D124" s="223" t="s">
        <v>76</v>
      </c>
      <c r="E124" s="224" t="s">
        <v>586</v>
      </c>
      <c r="F124" s="224" t="s">
        <v>587</v>
      </c>
      <c r="G124" s="222"/>
      <c r="H124" s="222"/>
      <c r="I124" s="225"/>
      <c r="J124" s="226">
        <f>BK124</f>
        <v>0</v>
      </c>
      <c r="K124" s="222"/>
      <c r="L124" s="227"/>
      <c r="M124" s="228"/>
      <c r="N124" s="229"/>
      <c r="O124" s="229"/>
      <c r="P124" s="230">
        <f>P125</f>
        <v>0</v>
      </c>
      <c r="Q124" s="229"/>
      <c r="R124" s="230">
        <f>R125</f>
        <v>0</v>
      </c>
      <c r="S124" s="229"/>
      <c r="T124" s="231">
        <f>T125</f>
        <v>0</v>
      </c>
      <c r="AR124" s="232" t="s">
        <v>85</v>
      </c>
      <c r="AT124" s="233" t="s">
        <v>76</v>
      </c>
      <c r="AU124" s="233" t="s">
        <v>77</v>
      </c>
      <c r="AY124" s="232" t="s">
        <v>541</v>
      </c>
      <c r="BK124" s="234">
        <f>BK125</f>
        <v>0</v>
      </c>
    </row>
    <row r="125" s="11" customFormat="1" ht="19.92" customHeight="1">
      <c r="B125" s="221"/>
      <c r="C125" s="222"/>
      <c r="D125" s="223" t="s">
        <v>76</v>
      </c>
      <c r="E125" s="235" t="s">
        <v>588</v>
      </c>
      <c r="F125" s="235" t="s">
        <v>589</v>
      </c>
      <c r="G125" s="222"/>
      <c r="H125" s="222"/>
      <c r="I125" s="225"/>
      <c r="J125" s="236">
        <f>BK125</f>
        <v>0</v>
      </c>
      <c r="K125" s="222"/>
      <c r="L125" s="227"/>
      <c r="M125" s="228"/>
      <c r="N125" s="229"/>
      <c r="O125" s="229"/>
      <c r="P125" s="230">
        <f>SUM(P126:P129)</f>
        <v>0</v>
      </c>
      <c r="Q125" s="229"/>
      <c r="R125" s="230">
        <f>SUM(R126:R129)</f>
        <v>0</v>
      </c>
      <c r="S125" s="229"/>
      <c r="T125" s="231">
        <f>SUM(T126:T129)</f>
        <v>0</v>
      </c>
      <c r="AR125" s="232" t="s">
        <v>85</v>
      </c>
      <c r="AT125" s="233" t="s">
        <v>76</v>
      </c>
      <c r="AU125" s="233" t="s">
        <v>24</v>
      </c>
      <c r="AY125" s="232" t="s">
        <v>541</v>
      </c>
      <c r="BK125" s="234">
        <f>SUM(BK126:BK129)</f>
        <v>0</v>
      </c>
    </row>
    <row r="126" s="1" customFormat="1" ht="25.5" customHeight="1">
      <c r="B126" s="46"/>
      <c r="C126" s="237" t="s">
        <v>590</v>
      </c>
      <c r="D126" s="237" t="s">
        <v>544</v>
      </c>
      <c r="E126" s="238" t="s">
        <v>591</v>
      </c>
      <c r="F126" s="239" t="s">
        <v>592</v>
      </c>
      <c r="G126" s="240" t="s">
        <v>547</v>
      </c>
      <c r="H126" s="241">
        <v>224</v>
      </c>
      <c r="I126" s="242"/>
      <c r="J126" s="243">
        <f>ROUND(I126*H126,2)</f>
        <v>0</v>
      </c>
      <c r="K126" s="239" t="s">
        <v>22</v>
      </c>
      <c r="L126" s="72"/>
      <c r="M126" s="244" t="s">
        <v>22</v>
      </c>
      <c r="N126" s="245" t="s">
        <v>48</v>
      </c>
      <c r="O126" s="47"/>
      <c r="P126" s="246">
        <f>O126*H126</f>
        <v>0</v>
      </c>
      <c r="Q126" s="246">
        <v>0</v>
      </c>
      <c r="R126" s="246">
        <f>Q126*H126</f>
        <v>0</v>
      </c>
      <c r="S126" s="246">
        <v>0</v>
      </c>
      <c r="T126" s="247">
        <f>S126*H126</f>
        <v>0</v>
      </c>
      <c r="AR126" s="24" t="s">
        <v>577</v>
      </c>
      <c r="AT126" s="24" t="s">
        <v>544</v>
      </c>
      <c r="AU126" s="24" t="s">
        <v>85</v>
      </c>
      <c r="AY126" s="24" t="s">
        <v>541</v>
      </c>
      <c r="BE126" s="248">
        <f>IF(N126="základní",J126,0)</f>
        <v>0</v>
      </c>
      <c r="BF126" s="248">
        <f>IF(N126="snížená",J126,0)</f>
        <v>0</v>
      </c>
      <c r="BG126" s="248">
        <f>IF(N126="zákl. přenesená",J126,0)</f>
        <v>0</v>
      </c>
      <c r="BH126" s="248">
        <f>IF(N126="sníž. přenesená",J126,0)</f>
        <v>0</v>
      </c>
      <c r="BI126" s="248">
        <f>IF(N126="nulová",J126,0)</f>
        <v>0</v>
      </c>
      <c r="BJ126" s="24" t="s">
        <v>24</v>
      </c>
      <c r="BK126" s="248">
        <f>ROUND(I126*H126,2)</f>
        <v>0</v>
      </c>
      <c r="BL126" s="24" t="s">
        <v>577</v>
      </c>
      <c r="BM126" s="24" t="s">
        <v>892</v>
      </c>
    </row>
    <row r="127" s="12" customFormat="1">
      <c r="B127" s="249"/>
      <c r="C127" s="250"/>
      <c r="D127" s="251" t="s">
        <v>549</v>
      </c>
      <c r="E127" s="252" t="s">
        <v>22</v>
      </c>
      <c r="F127" s="253" t="s">
        <v>883</v>
      </c>
      <c r="G127" s="250"/>
      <c r="H127" s="254">
        <v>224</v>
      </c>
      <c r="I127" s="255"/>
      <c r="J127" s="250"/>
      <c r="K127" s="250"/>
      <c r="L127" s="256"/>
      <c r="M127" s="257"/>
      <c r="N127" s="258"/>
      <c r="O127" s="258"/>
      <c r="P127" s="258"/>
      <c r="Q127" s="258"/>
      <c r="R127" s="258"/>
      <c r="S127" s="258"/>
      <c r="T127" s="259"/>
      <c r="AT127" s="260" t="s">
        <v>549</v>
      </c>
      <c r="AU127" s="260" t="s">
        <v>85</v>
      </c>
      <c r="AV127" s="12" t="s">
        <v>85</v>
      </c>
      <c r="AW127" s="12" t="s">
        <v>41</v>
      </c>
      <c r="AX127" s="12" t="s">
        <v>24</v>
      </c>
      <c r="AY127" s="260" t="s">
        <v>541</v>
      </c>
    </row>
    <row r="128" s="1" customFormat="1" ht="25.5" customHeight="1">
      <c r="B128" s="46"/>
      <c r="C128" s="237" t="s">
        <v>570</v>
      </c>
      <c r="D128" s="237" t="s">
        <v>544</v>
      </c>
      <c r="E128" s="238" t="s">
        <v>594</v>
      </c>
      <c r="F128" s="239" t="s">
        <v>595</v>
      </c>
      <c r="G128" s="240" t="s">
        <v>547</v>
      </c>
      <c r="H128" s="241">
        <v>224</v>
      </c>
      <c r="I128" s="242"/>
      <c r="J128" s="243">
        <f>ROUND(I128*H128,2)</f>
        <v>0</v>
      </c>
      <c r="K128" s="239" t="s">
        <v>22</v>
      </c>
      <c r="L128" s="72"/>
      <c r="M128" s="244" t="s">
        <v>22</v>
      </c>
      <c r="N128" s="245" t="s">
        <v>48</v>
      </c>
      <c r="O128" s="47"/>
      <c r="P128" s="246">
        <f>O128*H128</f>
        <v>0</v>
      </c>
      <c r="Q128" s="246">
        <v>0</v>
      </c>
      <c r="R128" s="246">
        <f>Q128*H128</f>
        <v>0</v>
      </c>
      <c r="S128" s="246">
        <v>0</v>
      </c>
      <c r="T128" s="247">
        <f>S128*H128</f>
        <v>0</v>
      </c>
      <c r="AR128" s="24" t="s">
        <v>577</v>
      </c>
      <c r="AT128" s="24" t="s">
        <v>544</v>
      </c>
      <c r="AU128" s="24" t="s">
        <v>85</v>
      </c>
      <c r="AY128" s="24" t="s">
        <v>541</v>
      </c>
      <c r="BE128" s="248">
        <f>IF(N128="základní",J128,0)</f>
        <v>0</v>
      </c>
      <c r="BF128" s="248">
        <f>IF(N128="snížená",J128,0)</f>
        <v>0</v>
      </c>
      <c r="BG128" s="248">
        <f>IF(N128="zákl. přenesená",J128,0)</f>
        <v>0</v>
      </c>
      <c r="BH128" s="248">
        <f>IF(N128="sníž. přenesená",J128,0)</f>
        <v>0</v>
      </c>
      <c r="BI128" s="248">
        <f>IF(N128="nulová",J128,0)</f>
        <v>0</v>
      </c>
      <c r="BJ128" s="24" t="s">
        <v>24</v>
      </c>
      <c r="BK128" s="248">
        <f>ROUND(I128*H128,2)</f>
        <v>0</v>
      </c>
      <c r="BL128" s="24" t="s">
        <v>577</v>
      </c>
      <c r="BM128" s="24" t="s">
        <v>893</v>
      </c>
    </row>
    <row r="129" s="12" customFormat="1">
      <c r="B129" s="249"/>
      <c r="C129" s="250"/>
      <c r="D129" s="251" t="s">
        <v>549</v>
      </c>
      <c r="E129" s="252" t="s">
        <v>22</v>
      </c>
      <c r="F129" s="253" t="s">
        <v>883</v>
      </c>
      <c r="G129" s="250"/>
      <c r="H129" s="254">
        <v>224</v>
      </c>
      <c r="I129" s="255"/>
      <c r="J129" s="250"/>
      <c r="K129" s="250"/>
      <c r="L129" s="256"/>
      <c r="M129" s="261"/>
      <c r="N129" s="262"/>
      <c r="O129" s="262"/>
      <c r="P129" s="262"/>
      <c r="Q129" s="262"/>
      <c r="R129" s="262"/>
      <c r="S129" s="262"/>
      <c r="T129" s="263"/>
      <c r="AT129" s="260" t="s">
        <v>549</v>
      </c>
      <c r="AU129" s="260" t="s">
        <v>85</v>
      </c>
      <c r="AV129" s="12" t="s">
        <v>85</v>
      </c>
      <c r="AW129" s="12" t="s">
        <v>41</v>
      </c>
      <c r="AX129" s="12" t="s">
        <v>24</v>
      </c>
      <c r="AY129" s="260" t="s">
        <v>541</v>
      </c>
    </row>
    <row r="130" s="1" customFormat="1" ht="6.96" customHeight="1">
      <c r="B130" s="67"/>
      <c r="C130" s="68"/>
      <c r="D130" s="68"/>
      <c r="E130" s="68"/>
      <c r="F130" s="68"/>
      <c r="G130" s="68"/>
      <c r="H130" s="68"/>
      <c r="I130" s="179"/>
      <c r="J130" s="68"/>
      <c r="K130" s="68"/>
      <c r="L130" s="72"/>
    </row>
  </sheetData>
  <sheetProtection sheet="1" autoFilter="0" formatColumns="0" formatRows="0" objects="1" scenarios="1" spinCount="100000" saltValue="sCbfizk3Fdb6NIGs11Euw2U81ra/goMoiAg3b09w/nw2EG9DLPdwGr7IeWST0JIU7+zuo6x1lj/h74hafRfSKQ==" hashValue="BoD4QN20cxeGb03SLsfhI/vKwtS4ksJsjAU69/JcoFZa+SvYkj9mgQRw7Ie/nTCOjRFzuKKNuU1vFj8FNw2eYg==" algorithmName="SHA-512" password="CC35"/>
  <autoFilter ref="C95:K129"/>
  <mergeCells count="16">
    <mergeCell ref="E7:H7"/>
    <mergeCell ref="E11:H11"/>
    <mergeCell ref="E9:H9"/>
    <mergeCell ref="E13:H13"/>
    <mergeCell ref="E28:H28"/>
    <mergeCell ref="E49:H49"/>
    <mergeCell ref="E53:H53"/>
    <mergeCell ref="E51:H51"/>
    <mergeCell ref="E55:H55"/>
    <mergeCell ref="J59:J60"/>
    <mergeCell ref="E82:H82"/>
    <mergeCell ref="E86:H86"/>
    <mergeCell ref="E84:H84"/>
    <mergeCell ref="E88:H88"/>
    <mergeCell ref="G1:H1"/>
    <mergeCell ref="L2:V2"/>
  </mergeCells>
  <hyperlinks>
    <hyperlink ref="F1:G1" location="C2" display="1) Krycí list soupisu"/>
    <hyperlink ref="G1:H1" location="C62" display="2) Rekapitulace"/>
    <hyperlink ref="J1" location="C95"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17.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164</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ht="16.5" customHeight="1">
      <c r="B9" s="28"/>
      <c r="C9" s="29"/>
      <c r="D9" s="29"/>
      <c r="E9" s="156" t="s">
        <v>877</v>
      </c>
      <c r="F9" s="29"/>
      <c r="G9" s="29"/>
      <c r="H9" s="29"/>
      <c r="I9" s="155"/>
      <c r="J9" s="29"/>
      <c r="K9" s="31"/>
    </row>
    <row r="10">
      <c r="B10" s="28"/>
      <c r="C10" s="29"/>
      <c r="D10" s="40" t="s">
        <v>508</v>
      </c>
      <c r="E10" s="29"/>
      <c r="F10" s="29"/>
      <c r="G10" s="29"/>
      <c r="H10" s="29"/>
      <c r="I10" s="155"/>
      <c r="J10" s="29"/>
      <c r="K10" s="31"/>
    </row>
    <row r="11" s="1" customFormat="1" ht="16.5" customHeight="1">
      <c r="B11" s="46"/>
      <c r="C11" s="47"/>
      <c r="D11" s="47"/>
      <c r="E11" s="55" t="s">
        <v>878</v>
      </c>
      <c r="F11" s="47"/>
      <c r="G11" s="47"/>
      <c r="H11" s="47"/>
      <c r="I11" s="157"/>
      <c r="J11" s="47"/>
      <c r="K11" s="51"/>
    </row>
    <row r="12" s="1" customFormat="1">
      <c r="B12" s="46"/>
      <c r="C12" s="47"/>
      <c r="D12" s="40" t="s">
        <v>510</v>
      </c>
      <c r="E12" s="47"/>
      <c r="F12" s="47"/>
      <c r="G12" s="47"/>
      <c r="H12" s="47"/>
      <c r="I12" s="157"/>
      <c r="J12" s="47"/>
      <c r="K12" s="51"/>
    </row>
    <row r="13" s="1" customFormat="1" ht="36.96" customHeight="1">
      <c r="B13" s="46"/>
      <c r="C13" s="47"/>
      <c r="D13" s="47"/>
      <c r="E13" s="158" t="s">
        <v>894</v>
      </c>
      <c r="F13" s="47"/>
      <c r="G13" s="47"/>
      <c r="H13" s="47"/>
      <c r="I13" s="157"/>
      <c r="J13" s="47"/>
      <c r="K13" s="51"/>
    </row>
    <row r="14" s="1" customFormat="1">
      <c r="B14" s="46"/>
      <c r="C14" s="47"/>
      <c r="D14" s="47"/>
      <c r="E14" s="47"/>
      <c r="F14" s="47"/>
      <c r="G14" s="47"/>
      <c r="H14" s="47"/>
      <c r="I14" s="157"/>
      <c r="J14" s="47"/>
      <c r="K14" s="51"/>
    </row>
    <row r="15" s="1" customFormat="1" ht="14.4" customHeight="1">
      <c r="B15" s="46"/>
      <c r="C15" s="47"/>
      <c r="D15" s="40" t="s">
        <v>21</v>
      </c>
      <c r="E15" s="47"/>
      <c r="F15" s="35" t="s">
        <v>22</v>
      </c>
      <c r="G15" s="47"/>
      <c r="H15" s="47"/>
      <c r="I15" s="159" t="s">
        <v>23</v>
      </c>
      <c r="J15" s="35" t="s">
        <v>22</v>
      </c>
      <c r="K15" s="51"/>
    </row>
    <row r="16" s="1" customFormat="1" ht="14.4" customHeight="1">
      <c r="B16" s="46"/>
      <c r="C16" s="47"/>
      <c r="D16" s="40" t="s">
        <v>25</v>
      </c>
      <c r="E16" s="47"/>
      <c r="F16" s="35" t="s">
        <v>40</v>
      </c>
      <c r="G16" s="47"/>
      <c r="H16" s="47"/>
      <c r="I16" s="159" t="s">
        <v>27</v>
      </c>
      <c r="J16" s="160" t="str">
        <f>'Rekapitulace stavby'!AN8</f>
        <v>19. 9. 2018</v>
      </c>
      <c r="K16" s="51"/>
    </row>
    <row r="17" s="1" customFormat="1" ht="10.8" customHeight="1">
      <c r="B17" s="46"/>
      <c r="C17" s="47"/>
      <c r="D17" s="47"/>
      <c r="E17" s="47"/>
      <c r="F17" s="47"/>
      <c r="G17" s="47"/>
      <c r="H17" s="47"/>
      <c r="I17" s="157"/>
      <c r="J17" s="47"/>
      <c r="K17" s="51"/>
    </row>
    <row r="18" s="1" customFormat="1" ht="14.4" customHeight="1">
      <c r="B18" s="46"/>
      <c r="C18" s="47"/>
      <c r="D18" s="40" t="s">
        <v>31</v>
      </c>
      <c r="E18" s="47"/>
      <c r="F18" s="47"/>
      <c r="G18" s="47"/>
      <c r="H18" s="47"/>
      <c r="I18" s="159" t="s">
        <v>32</v>
      </c>
      <c r="J18" s="35" t="str">
        <f>IF('Rekapitulace stavby'!AN10="","",'Rekapitulace stavby'!AN10)</f>
        <v>70994234</v>
      </c>
      <c r="K18" s="51"/>
    </row>
    <row r="19" s="1" customFormat="1" ht="18" customHeight="1">
      <c r="B19" s="46"/>
      <c r="C19" s="47"/>
      <c r="D19" s="47"/>
      <c r="E19" s="35" t="str">
        <f>IF('Rekapitulace stavby'!E11="","",'Rekapitulace stavby'!E11)</f>
        <v>SŽDC s.o., OŘ Ústí n.L., ST Ústí n.L.</v>
      </c>
      <c r="F19" s="47"/>
      <c r="G19" s="47"/>
      <c r="H19" s="47"/>
      <c r="I19" s="159" t="s">
        <v>35</v>
      </c>
      <c r="J19" s="35" t="str">
        <f>IF('Rekapitulace stavby'!AN11="","",'Rekapitulace stavby'!AN11)</f>
        <v>CZ70994234</v>
      </c>
      <c r="K19" s="51"/>
    </row>
    <row r="20" s="1" customFormat="1" ht="6.96" customHeight="1">
      <c r="B20" s="46"/>
      <c r="C20" s="47"/>
      <c r="D20" s="47"/>
      <c r="E20" s="47"/>
      <c r="F20" s="47"/>
      <c r="G20" s="47"/>
      <c r="H20" s="47"/>
      <c r="I20" s="157"/>
      <c r="J20" s="47"/>
      <c r="K20" s="51"/>
    </row>
    <row r="21" s="1" customFormat="1" ht="14.4" customHeight="1">
      <c r="B21" s="46"/>
      <c r="C21" s="47"/>
      <c r="D21" s="40" t="s">
        <v>37</v>
      </c>
      <c r="E21" s="47"/>
      <c r="F21" s="47"/>
      <c r="G21" s="47"/>
      <c r="H21" s="47"/>
      <c r="I21" s="159" t="s">
        <v>32</v>
      </c>
      <c r="J21" s="35" t="str">
        <f>IF('Rekapitulace stavby'!AN13="Vyplň údaj","",IF('Rekapitulace stavby'!AN13="","",'Rekapitulace stavby'!AN13))</f>
        <v/>
      </c>
      <c r="K21" s="51"/>
    </row>
    <row r="22" s="1" customFormat="1" ht="18" customHeight="1">
      <c r="B22" s="46"/>
      <c r="C22" s="47"/>
      <c r="D22" s="47"/>
      <c r="E22" s="35" t="str">
        <f>IF('Rekapitulace stavby'!E14="Vyplň údaj","",IF('Rekapitulace stavby'!E14="","",'Rekapitulace stavby'!E14))</f>
        <v/>
      </c>
      <c r="F22" s="47"/>
      <c r="G22" s="47"/>
      <c r="H22" s="47"/>
      <c r="I22" s="159" t="s">
        <v>35</v>
      </c>
      <c r="J22" s="35" t="str">
        <f>IF('Rekapitulace stavby'!AN14="Vyplň údaj","",IF('Rekapitulace stavby'!AN14="","",'Rekapitulace stavby'!AN14))</f>
        <v/>
      </c>
      <c r="K22" s="51"/>
    </row>
    <row r="23" s="1" customFormat="1" ht="6.96" customHeight="1">
      <c r="B23" s="46"/>
      <c r="C23" s="47"/>
      <c r="D23" s="47"/>
      <c r="E23" s="47"/>
      <c r="F23" s="47"/>
      <c r="G23" s="47"/>
      <c r="H23" s="47"/>
      <c r="I23" s="157"/>
      <c r="J23" s="47"/>
      <c r="K23" s="51"/>
    </row>
    <row r="24" s="1" customFormat="1" ht="14.4" customHeight="1">
      <c r="B24" s="46"/>
      <c r="C24" s="47"/>
      <c r="D24" s="40" t="s">
        <v>39</v>
      </c>
      <c r="E24" s="47"/>
      <c r="F24" s="47"/>
      <c r="G24" s="47"/>
      <c r="H24" s="47"/>
      <c r="I24" s="159" t="s">
        <v>32</v>
      </c>
      <c r="J24" s="35" t="str">
        <f>IF('Rekapitulace stavby'!AN16="","",'Rekapitulace stavby'!AN16)</f>
        <v/>
      </c>
      <c r="K24" s="51"/>
    </row>
    <row r="25" s="1" customFormat="1" ht="18" customHeight="1">
      <c r="B25" s="46"/>
      <c r="C25" s="47"/>
      <c r="D25" s="47"/>
      <c r="E25" s="35" t="str">
        <f>IF('Rekapitulace stavby'!E17="","",'Rekapitulace stavby'!E17)</f>
        <v xml:space="preserve"> </v>
      </c>
      <c r="F25" s="47"/>
      <c r="G25" s="47"/>
      <c r="H25" s="47"/>
      <c r="I25" s="159" t="s">
        <v>35</v>
      </c>
      <c r="J25" s="35" t="str">
        <f>IF('Rekapitulace stavby'!AN17="","",'Rekapitulace stavby'!AN17)</f>
        <v/>
      </c>
      <c r="K25" s="51"/>
    </row>
    <row r="26" s="1" customFormat="1" ht="6.96" customHeight="1">
      <c r="B26" s="46"/>
      <c r="C26" s="47"/>
      <c r="D26" s="47"/>
      <c r="E26" s="47"/>
      <c r="F26" s="47"/>
      <c r="G26" s="47"/>
      <c r="H26" s="47"/>
      <c r="I26" s="157"/>
      <c r="J26" s="47"/>
      <c r="K26" s="51"/>
    </row>
    <row r="27" s="1" customFormat="1" ht="14.4" customHeight="1">
      <c r="B27" s="46"/>
      <c r="C27" s="47"/>
      <c r="D27" s="40" t="s">
        <v>42</v>
      </c>
      <c r="E27" s="47"/>
      <c r="F27" s="47"/>
      <c r="G27" s="47"/>
      <c r="H27" s="47"/>
      <c r="I27" s="157"/>
      <c r="J27" s="47"/>
      <c r="K27" s="51"/>
    </row>
    <row r="28" s="7" customFormat="1" ht="16.5" customHeight="1">
      <c r="B28" s="161"/>
      <c r="C28" s="162"/>
      <c r="D28" s="162"/>
      <c r="E28" s="44" t="s">
        <v>22</v>
      </c>
      <c r="F28" s="44"/>
      <c r="G28" s="44"/>
      <c r="H28" s="44"/>
      <c r="I28" s="163"/>
      <c r="J28" s="162"/>
      <c r="K28" s="164"/>
    </row>
    <row r="29" s="1" customFormat="1" ht="6.96" customHeight="1">
      <c r="B29" s="46"/>
      <c r="C29" s="47"/>
      <c r="D29" s="47"/>
      <c r="E29" s="47"/>
      <c r="F29" s="47"/>
      <c r="G29" s="47"/>
      <c r="H29" s="47"/>
      <c r="I29" s="157"/>
      <c r="J29" s="47"/>
      <c r="K29" s="51"/>
    </row>
    <row r="30" s="1" customFormat="1" ht="6.96" customHeight="1">
      <c r="B30" s="46"/>
      <c r="C30" s="47"/>
      <c r="D30" s="106"/>
      <c r="E30" s="106"/>
      <c r="F30" s="106"/>
      <c r="G30" s="106"/>
      <c r="H30" s="106"/>
      <c r="I30" s="165"/>
      <c r="J30" s="106"/>
      <c r="K30" s="166"/>
    </row>
    <row r="31" s="1" customFormat="1" ht="25.44" customHeight="1">
      <c r="B31" s="46"/>
      <c r="C31" s="47"/>
      <c r="D31" s="167" t="s">
        <v>43</v>
      </c>
      <c r="E31" s="47"/>
      <c r="F31" s="47"/>
      <c r="G31" s="47"/>
      <c r="H31" s="47"/>
      <c r="I31" s="157"/>
      <c r="J31" s="168">
        <f>ROUND(J89,2)</f>
        <v>0</v>
      </c>
      <c r="K31" s="51"/>
    </row>
    <row r="32" s="1" customFormat="1" ht="6.96" customHeight="1">
      <c r="B32" s="46"/>
      <c r="C32" s="47"/>
      <c r="D32" s="106"/>
      <c r="E32" s="106"/>
      <c r="F32" s="106"/>
      <c r="G32" s="106"/>
      <c r="H32" s="106"/>
      <c r="I32" s="165"/>
      <c r="J32" s="106"/>
      <c r="K32" s="166"/>
    </row>
    <row r="33" s="1" customFormat="1" ht="14.4" customHeight="1">
      <c r="B33" s="46"/>
      <c r="C33" s="47"/>
      <c r="D33" s="47"/>
      <c r="E33" s="47"/>
      <c r="F33" s="52" t="s">
        <v>45</v>
      </c>
      <c r="G33" s="47"/>
      <c r="H33" s="47"/>
      <c r="I33" s="169" t="s">
        <v>44</v>
      </c>
      <c r="J33" s="52" t="s">
        <v>46</v>
      </c>
      <c r="K33" s="51"/>
    </row>
    <row r="34" s="1" customFormat="1" ht="14.4" customHeight="1">
      <c r="B34" s="46"/>
      <c r="C34" s="47"/>
      <c r="D34" s="55" t="s">
        <v>47</v>
      </c>
      <c r="E34" s="55" t="s">
        <v>48</v>
      </c>
      <c r="F34" s="170">
        <f>ROUND(SUM(BE89:BE94), 2)</f>
        <v>0</v>
      </c>
      <c r="G34" s="47"/>
      <c r="H34" s="47"/>
      <c r="I34" s="171">
        <v>0.20999999999999999</v>
      </c>
      <c r="J34" s="170">
        <f>ROUND(ROUND((SUM(BE89:BE94)), 2)*I34, 2)</f>
        <v>0</v>
      </c>
      <c r="K34" s="51"/>
    </row>
    <row r="35" s="1" customFormat="1" ht="14.4" customHeight="1">
      <c r="B35" s="46"/>
      <c r="C35" s="47"/>
      <c r="D35" s="47"/>
      <c r="E35" s="55" t="s">
        <v>49</v>
      </c>
      <c r="F35" s="170">
        <f>ROUND(SUM(BF89:BF94), 2)</f>
        <v>0</v>
      </c>
      <c r="G35" s="47"/>
      <c r="H35" s="47"/>
      <c r="I35" s="171">
        <v>0.14999999999999999</v>
      </c>
      <c r="J35" s="170">
        <f>ROUND(ROUND((SUM(BF89:BF94)), 2)*I35, 2)</f>
        <v>0</v>
      </c>
      <c r="K35" s="51"/>
    </row>
    <row r="36" hidden="1" s="1" customFormat="1" ht="14.4" customHeight="1">
      <c r="B36" s="46"/>
      <c r="C36" s="47"/>
      <c r="D36" s="47"/>
      <c r="E36" s="55" t="s">
        <v>50</v>
      </c>
      <c r="F36" s="170">
        <f>ROUND(SUM(BG89:BG94), 2)</f>
        <v>0</v>
      </c>
      <c r="G36" s="47"/>
      <c r="H36" s="47"/>
      <c r="I36" s="171">
        <v>0.20999999999999999</v>
      </c>
      <c r="J36" s="170">
        <v>0</v>
      </c>
      <c r="K36" s="51"/>
    </row>
    <row r="37" hidden="1" s="1" customFormat="1" ht="14.4" customHeight="1">
      <c r="B37" s="46"/>
      <c r="C37" s="47"/>
      <c r="D37" s="47"/>
      <c r="E37" s="55" t="s">
        <v>51</v>
      </c>
      <c r="F37" s="170">
        <f>ROUND(SUM(BH89:BH94), 2)</f>
        <v>0</v>
      </c>
      <c r="G37" s="47"/>
      <c r="H37" s="47"/>
      <c r="I37" s="171">
        <v>0.14999999999999999</v>
      </c>
      <c r="J37" s="170">
        <v>0</v>
      </c>
      <c r="K37" s="51"/>
    </row>
    <row r="38" hidden="1" s="1" customFormat="1" ht="14.4" customHeight="1">
      <c r="B38" s="46"/>
      <c r="C38" s="47"/>
      <c r="D38" s="47"/>
      <c r="E38" s="55" t="s">
        <v>52</v>
      </c>
      <c r="F38" s="170">
        <f>ROUND(SUM(BI89:BI94), 2)</f>
        <v>0</v>
      </c>
      <c r="G38" s="47"/>
      <c r="H38" s="47"/>
      <c r="I38" s="171">
        <v>0</v>
      </c>
      <c r="J38" s="170">
        <v>0</v>
      </c>
      <c r="K38" s="51"/>
    </row>
    <row r="39" s="1" customFormat="1" ht="6.96" customHeight="1">
      <c r="B39" s="46"/>
      <c r="C39" s="47"/>
      <c r="D39" s="47"/>
      <c r="E39" s="47"/>
      <c r="F39" s="47"/>
      <c r="G39" s="47"/>
      <c r="H39" s="47"/>
      <c r="I39" s="157"/>
      <c r="J39" s="47"/>
      <c r="K39" s="51"/>
    </row>
    <row r="40" s="1" customFormat="1" ht="25.44" customHeight="1">
      <c r="B40" s="46"/>
      <c r="C40" s="172"/>
      <c r="D40" s="173" t="s">
        <v>53</v>
      </c>
      <c r="E40" s="98"/>
      <c r="F40" s="98"/>
      <c r="G40" s="174" t="s">
        <v>54</v>
      </c>
      <c r="H40" s="175" t="s">
        <v>55</v>
      </c>
      <c r="I40" s="176"/>
      <c r="J40" s="177">
        <f>SUM(J31:J38)</f>
        <v>0</v>
      </c>
      <c r="K40" s="178"/>
    </row>
    <row r="41" s="1" customFormat="1" ht="14.4" customHeight="1">
      <c r="B41" s="67"/>
      <c r="C41" s="68"/>
      <c r="D41" s="68"/>
      <c r="E41" s="68"/>
      <c r="F41" s="68"/>
      <c r="G41" s="68"/>
      <c r="H41" s="68"/>
      <c r="I41" s="179"/>
      <c r="J41" s="68"/>
      <c r="K41" s="69"/>
    </row>
    <row r="45" s="1" customFormat="1" ht="6.96" customHeight="1">
      <c r="B45" s="180"/>
      <c r="C45" s="181"/>
      <c r="D45" s="181"/>
      <c r="E45" s="181"/>
      <c r="F45" s="181"/>
      <c r="G45" s="181"/>
      <c r="H45" s="181"/>
      <c r="I45" s="182"/>
      <c r="J45" s="181"/>
      <c r="K45" s="183"/>
    </row>
    <row r="46" s="1" customFormat="1" ht="36.96" customHeight="1">
      <c r="B46" s="46"/>
      <c r="C46" s="30" t="s">
        <v>512</v>
      </c>
      <c r="D46" s="47"/>
      <c r="E46" s="47"/>
      <c r="F46" s="47"/>
      <c r="G46" s="47"/>
      <c r="H46" s="47"/>
      <c r="I46" s="157"/>
      <c r="J46" s="47"/>
      <c r="K46" s="51"/>
    </row>
    <row r="47" s="1" customFormat="1" ht="6.96" customHeight="1">
      <c r="B47" s="46"/>
      <c r="C47" s="47"/>
      <c r="D47" s="47"/>
      <c r="E47" s="47"/>
      <c r="F47" s="47"/>
      <c r="G47" s="47"/>
      <c r="H47" s="47"/>
      <c r="I47" s="157"/>
      <c r="J47" s="47"/>
      <c r="K47" s="51"/>
    </row>
    <row r="48" s="1" customFormat="1" ht="14.4" customHeight="1">
      <c r="B48" s="46"/>
      <c r="C48" s="40" t="s">
        <v>18</v>
      </c>
      <c r="D48" s="47"/>
      <c r="E48" s="47"/>
      <c r="F48" s="47"/>
      <c r="G48" s="47"/>
      <c r="H48" s="47"/>
      <c r="I48" s="157"/>
      <c r="J48" s="47"/>
      <c r="K48" s="51"/>
    </row>
    <row r="49" s="1" customFormat="1" ht="16.5" customHeight="1">
      <c r="B49" s="46"/>
      <c r="C49" s="47"/>
      <c r="D49" s="47"/>
      <c r="E49" s="156" t="str">
        <f>E7</f>
        <v>Celkové opravy zastávek na koridorové trati Vraňany - Děčín - státní hranice_ZMĚNA č. 1</v>
      </c>
      <c r="F49" s="40"/>
      <c r="G49" s="40"/>
      <c r="H49" s="40"/>
      <c r="I49" s="157"/>
      <c r="J49" s="47"/>
      <c r="K49" s="51"/>
    </row>
    <row r="50">
      <c r="B50" s="28"/>
      <c r="C50" s="40" t="s">
        <v>506</v>
      </c>
      <c r="D50" s="29"/>
      <c r="E50" s="29"/>
      <c r="F50" s="29"/>
      <c r="G50" s="29"/>
      <c r="H50" s="29"/>
      <c r="I50" s="155"/>
      <c r="J50" s="29"/>
      <c r="K50" s="31"/>
    </row>
    <row r="51" ht="16.5" customHeight="1">
      <c r="B51" s="28"/>
      <c r="C51" s="29"/>
      <c r="D51" s="29"/>
      <c r="E51" s="156" t="s">
        <v>877</v>
      </c>
      <c r="F51" s="29"/>
      <c r="G51" s="29"/>
      <c r="H51" s="29"/>
      <c r="I51" s="155"/>
      <c r="J51" s="29"/>
      <c r="K51" s="31"/>
    </row>
    <row r="52">
      <c r="B52" s="28"/>
      <c r="C52" s="40" t="s">
        <v>508</v>
      </c>
      <c r="D52" s="29"/>
      <c r="E52" s="29"/>
      <c r="F52" s="29"/>
      <c r="G52" s="29"/>
      <c r="H52" s="29"/>
      <c r="I52" s="155"/>
      <c r="J52" s="29"/>
      <c r="K52" s="31"/>
    </row>
    <row r="53" s="1" customFormat="1" ht="16.5" customHeight="1">
      <c r="B53" s="46"/>
      <c r="C53" s="47"/>
      <c r="D53" s="47"/>
      <c r="E53" s="55" t="s">
        <v>878</v>
      </c>
      <c r="F53" s="47"/>
      <c r="G53" s="47"/>
      <c r="H53" s="47"/>
      <c r="I53" s="157"/>
      <c r="J53" s="47"/>
      <c r="K53" s="51"/>
    </row>
    <row r="54" s="1" customFormat="1" ht="14.4" customHeight="1">
      <c r="B54" s="46"/>
      <c r="C54" s="40" t="s">
        <v>510</v>
      </c>
      <c r="D54" s="47"/>
      <c r="E54" s="47"/>
      <c r="F54" s="47"/>
      <c r="G54" s="47"/>
      <c r="H54" s="47"/>
      <c r="I54" s="157"/>
      <c r="J54" s="47"/>
      <c r="K54" s="51"/>
    </row>
    <row r="55" s="1" customFormat="1" ht="17.25" customHeight="1">
      <c r="B55" s="46"/>
      <c r="C55" s="47"/>
      <c r="D55" s="47"/>
      <c r="E55" s="158" t="str">
        <f>E13</f>
        <v>SO-08-03-02 - VRN</v>
      </c>
      <c r="F55" s="47"/>
      <c r="G55" s="47"/>
      <c r="H55" s="47"/>
      <c r="I55" s="157"/>
      <c r="J55" s="47"/>
      <c r="K55" s="51"/>
    </row>
    <row r="56" s="1" customFormat="1" ht="6.96" customHeight="1">
      <c r="B56" s="46"/>
      <c r="C56" s="47"/>
      <c r="D56" s="47"/>
      <c r="E56" s="47"/>
      <c r="F56" s="47"/>
      <c r="G56" s="47"/>
      <c r="H56" s="47"/>
      <c r="I56" s="157"/>
      <c r="J56" s="47"/>
      <c r="K56" s="51"/>
    </row>
    <row r="57" s="1" customFormat="1" ht="18" customHeight="1">
      <c r="B57" s="46"/>
      <c r="C57" s="40" t="s">
        <v>25</v>
      </c>
      <c r="D57" s="47"/>
      <c r="E57" s="47"/>
      <c r="F57" s="35" t="str">
        <f>F16</f>
        <v xml:space="preserve"> </v>
      </c>
      <c r="G57" s="47"/>
      <c r="H57" s="47"/>
      <c r="I57" s="159" t="s">
        <v>27</v>
      </c>
      <c r="J57" s="160" t="str">
        <f>IF(J16="","",J16)</f>
        <v>19. 9. 2018</v>
      </c>
      <c r="K57" s="51"/>
    </row>
    <row r="58" s="1" customFormat="1" ht="6.96" customHeight="1">
      <c r="B58" s="46"/>
      <c r="C58" s="47"/>
      <c r="D58" s="47"/>
      <c r="E58" s="47"/>
      <c r="F58" s="47"/>
      <c r="G58" s="47"/>
      <c r="H58" s="47"/>
      <c r="I58" s="157"/>
      <c r="J58" s="47"/>
      <c r="K58" s="51"/>
    </row>
    <row r="59" s="1" customFormat="1">
      <c r="B59" s="46"/>
      <c r="C59" s="40" t="s">
        <v>31</v>
      </c>
      <c r="D59" s="47"/>
      <c r="E59" s="47"/>
      <c r="F59" s="35" t="str">
        <f>E19</f>
        <v>SŽDC s.o., OŘ Ústí n.L., ST Ústí n.L.</v>
      </c>
      <c r="G59" s="47"/>
      <c r="H59" s="47"/>
      <c r="I59" s="159" t="s">
        <v>39</v>
      </c>
      <c r="J59" s="44" t="str">
        <f>E25</f>
        <v xml:space="preserve"> </v>
      </c>
      <c r="K59" s="51"/>
    </row>
    <row r="60" s="1" customFormat="1" ht="14.4" customHeight="1">
      <c r="B60" s="46"/>
      <c r="C60" s="40" t="s">
        <v>37</v>
      </c>
      <c r="D60" s="47"/>
      <c r="E60" s="47"/>
      <c r="F60" s="35" t="str">
        <f>IF(E22="","",E22)</f>
        <v/>
      </c>
      <c r="G60" s="47"/>
      <c r="H60" s="47"/>
      <c r="I60" s="157"/>
      <c r="J60" s="184"/>
      <c r="K60" s="51"/>
    </row>
    <row r="61" s="1" customFormat="1" ht="10.32" customHeight="1">
      <c r="B61" s="46"/>
      <c r="C61" s="47"/>
      <c r="D61" s="47"/>
      <c r="E61" s="47"/>
      <c r="F61" s="47"/>
      <c r="G61" s="47"/>
      <c r="H61" s="47"/>
      <c r="I61" s="157"/>
      <c r="J61" s="47"/>
      <c r="K61" s="51"/>
    </row>
    <row r="62" s="1" customFormat="1" ht="29.28" customHeight="1">
      <c r="B62" s="46"/>
      <c r="C62" s="185" t="s">
        <v>513</v>
      </c>
      <c r="D62" s="172"/>
      <c r="E62" s="172"/>
      <c r="F62" s="172"/>
      <c r="G62" s="172"/>
      <c r="H62" s="172"/>
      <c r="I62" s="186"/>
      <c r="J62" s="187" t="s">
        <v>514</v>
      </c>
      <c r="K62" s="188"/>
    </row>
    <row r="63" s="1" customFormat="1" ht="10.32" customHeight="1">
      <c r="B63" s="46"/>
      <c r="C63" s="47"/>
      <c r="D63" s="47"/>
      <c r="E63" s="47"/>
      <c r="F63" s="47"/>
      <c r="G63" s="47"/>
      <c r="H63" s="47"/>
      <c r="I63" s="157"/>
      <c r="J63" s="47"/>
      <c r="K63" s="51"/>
    </row>
    <row r="64" s="1" customFormat="1" ht="29.28" customHeight="1">
      <c r="B64" s="46"/>
      <c r="C64" s="189" t="s">
        <v>515</v>
      </c>
      <c r="D64" s="47"/>
      <c r="E64" s="47"/>
      <c r="F64" s="47"/>
      <c r="G64" s="47"/>
      <c r="H64" s="47"/>
      <c r="I64" s="157"/>
      <c r="J64" s="168">
        <f>J89</f>
        <v>0</v>
      </c>
      <c r="K64" s="51"/>
      <c r="AU64" s="24" t="s">
        <v>516</v>
      </c>
    </row>
    <row r="65" s="8" customFormat="1" ht="24.96" customHeight="1">
      <c r="B65" s="190"/>
      <c r="C65" s="191"/>
      <c r="D65" s="192" t="s">
        <v>598</v>
      </c>
      <c r="E65" s="193"/>
      <c r="F65" s="193"/>
      <c r="G65" s="193"/>
      <c r="H65" s="193"/>
      <c r="I65" s="194"/>
      <c r="J65" s="195">
        <f>J90</f>
        <v>0</v>
      </c>
      <c r="K65" s="196"/>
    </row>
    <row r="66" s="1" customFormat="1" ht="21.84" customHeight="1">
      <c r="B66" s="46"/>
      <c r="C66" s="47"/>
      <c r="D66" s="47"/>
      <c r="E66" s="47"/>
      <c r="F66" s="47"/>
      <c r="G66" s="47"/>
      <c r="H66" s="47"/>
      <c r="I66" s="157"/>
      <c r="J66" s="47"/>
      <c r="K66" s="51"/>
    </row>
    <row r="67" s="1" customFormat="1" ht="6.96" customHeight="1">
      <c r="B67" s="67"/>
      <c r="C67" s="68"/>
      <c r="D67" s="68"/>
      <c r="E67" s="68"/>
      <c r="F67" s="68"/>
      <c r="G67" s="68"/>
      <c r="H67" s="68"/>
      <c r="I67" s="179"/>
      <c r="J67" s="68"/>
      <c r="K67" s="69"/>
    </row>
    <row r="71" s="1" customFormat="1" ht="6.96" customHeight="1">
      <c r="B71" s="70"/>
      <c r="C71" s="71"/>
      <c r="D71" s="71"/>
      <c r="E71" s="71"/>
      <c r="F71" s="71"/>
      <c r="G71" s="71"/>
      <c r="H71" s="71"/>
      <c r="I71" s="182"/>
      <c r="J71" s="71"/>
      <c r="K71" s="71"/>
      <c r="L71" s="72"/>
    </row>
    <row r="72" s="1" customFormat="1" ht="36.96" customHeight="1">
      <c r="B72" s="46"/>
      <c r="C72" s="73" t="s">
        <v>525</v>
      </c>
      <c r="D72" s="74"/>
      <c r="E72" s="74"/>
      <c r="F72" s="74"/>
      <c r="G72" s="74"/>
      <c r="H72" s="74"/>
      <c r="I72" s="204"/>
      <c r="J72" s="74"/>
      <c r="K72" s="74"/>
      <c r="L72" s="72"/>
    </row>
    <row r="73" s="1" customFormat="1" ht="6.96" customHeight="1">
      <c r="B73" s="46"/>
      <c r="C73" s="74"/>
      <c r="D73" s="74"/>
      <c r="E73" s="74"/>
      <c r="F73" s="74"/>
      <c r="G73" s="74"/>
      <c r="H73" s="74"/>
      <c r="I73" s="204"/>
      <c r="J73" s="74"/>
      <c r="K73" s="74"/>
      <c r="L73" s="72"/>
    </row>
    <row r="74" s="1" customFormat="1" ht="14.4" customHeight="1">
      <c r="B74" s="46"/>
      <c r="C74" s="76" t="s">
        <v>18</v>
      </c>
      <c r="D74" s="74"/>
      <c r="E74" s="74"/>
      <c r="F74" s="74"/>
      <c r="G74" s="74"/>
      <c r="H74" s="74"/>
      <c r="I74" s="204"/>
      <c r="J74" s="74"/>
      <c r="K74" s="74"/>
      <c r="L74" s="72"/>
    </row>
    <row r="75" s="1" customFormat="1" ht="16.5" customHeight="1">
      <c r="B75" s="46"/>
      <c r="C75" s="74"/>
      <c r="D75" s="74"/>
      <c r="E75" s="205" t="str">
        <f>E7</f>
        <v>Celkové opravy zastávek na koridorové trati Vraňany - Děčín - státní hranice_ZMĚNA č. 1</v>
      </c>
      <c r="F75" s="76"/>
      <c r="G75" s="76"/>
      <c r="H75" s="76"/>
      <c r="I75" s="204"/>
      <c r="J75" s="74"/>
      <c r="K75" s="74"/>
      <c r="L75" s="72"/>
    </row>
    <row r="76">
      <c r="B76" s="28"/>
      <c r="C76" s="76" t="s">
        <v>506</v>
      </c>
      <c r="D76" s="206"/>
      <c r="E76" s="206"/>
      <c r="F76" s="206"/>
      <c r="G76" s="206"/>
      <c r="H76" s="206"/>
      <c r="I76" s="149"/>
      <c r="J76" s="206"/>
      <c r="K76" s="206"/>
      <c r="L76" s="207"/>
    </row>
    <row r="77" ht="16.5" customHeight="1">
      <c r="B77" s="28"/>
      <c r="C77" s="206"/>
      <c r="D77" s="206"/>
      <c r="E77" s="205" t="s">
        <v>877</v>
      </c>
      <c r="F77" s="206"/>
      <c r="G77" s="206"/>
      <c r="H77" s="206"/>
      <c r="I77" s="149"/>
      <c r="J77" s="206"/>
      <c r="K77" s="206"/>
      <c r="L77" s="207"/>
    </row>
    <row r="78">
      <c r="B78" s="28"/>
      <c r="C78" s="76" t="s">
        <v>508</v>
      </c>
      <c r="D78" s="206"/>
      <c r="E78" s="206"/>
      <c r="F78" s="206"/>
      <c r="G78" s="206"/>
      <c r="H78" s="206"/>
      <c r="I78" s="149"/>
      <c r="J78" s="206"/>
      <c r="K78" s="206"/>
      <c r="L78" s="207"/>
    </row>
    <row r="79" s="1" customFormat="1" ht="16.5" customHeight="1">
      <c r="B79" s="46"/>
      <c r="C79" s="74"/>
      <c r="D79" s="74"/>
      <c r="E79" s="208" t="s">
        <v>878</v>
      </c>
      <c r="F79" s="74"/>
      <c r="G79" s="74"/>
      <c r="H79" s="74"/>
      <c r="I79" s="204"/>
      <c r="J79" s="74"/>
      <c r="K79" s="74"/>
      <c r="L79" s="72"/>
    </row>
    <row r="80" s="1" customFormat="1" ht="14.4" customHeight="1">
      <c r="B80" s="46"/>
      <c r="C80" s="76" t="s">
        <v>510</v>
      </c>
      <c r="D80" s="74"/>
      <c r="E80" s="74"/>
      <c r="F80" s="74"/>
      <c r="G80" s="74"/>
      <c r="H80" s="74"/>
      <c r="I80" s="204"/>
      <c r="J80" s="74"/>
      <c r="K80" s="74"/>
      <c r="L80" s="72"/>
    </row>
    <row r="81" s="1" customFormat="1" ht="17.25" customHeight="1">
      <c r="B81" s="46"/>
      <c r="C81" s="74"/>
      <c r="D81" s="74"/>
      <c r="E81" s="82" t="str">
        <f>E13</f>
        <v>SO-08-03-02 - VRN</v>
      </c>
      <c r="F81" s="74"/>
      <c r="G81" s="74"/>
      <c r="H81" s="74"/>
      <c r="I81" s="204"/>
      <c r="J81" s="74"/>
      <c r="K81" s="74"/>
      <c r="L81" s="72"/>
    </row>
    <row r="82" s="1" customFormat="1" ht="6.96" customHeight="1">
      <c r="B82" s="46"/>
      <c r="C82" s="74"/>
      <c r="D82" s="74"/>
      <c r="E82" s="74"/>
      <c r="F82" s="74"/>
      <c r="G82" s="74"/>
      <c r="H82" s="74"/>
      <c r="I82" s="204"/>
      <c r="J82" s="74"/>
      <c r="K82" s="74"/>
      <c r="L82" s="72"/>
    </row>
    <row r="83" s="1" customFormat="1" ht="18" customHeight="1">
      <c r="B83" s="46"/>
      <c r="C83" s="76" t="s">
        <v>25</v>
      </c>
      <c r="D83" s="74"/>
      <c r="E83" s="74"/>
      <c r="F83" s="209" t="str">
        <f>F16</f>
        <v xml:space="preserve"> </v>
      </c>
      <c r="G83" s="74"/>
      <c r="H83" s="74"/>
      <c r="I83" s="210" t="s">
        <v>27</v>
      </c>
      <c r="J83" s="85" t="str">
        <f>IF(J16="","",J16)</f>
        <v>19. 9. 2018</v>
      </c>
      <c r="K83" s="74"/>
      <c r="L83" s="72"/>
    </row>
    <row r="84" s="1" customFormat="1" ht="6.96" customHeight="1">
      <c r="B84" s="46"/>
      <c r="C84" s="74"/>
      <c r="D84" s="74"/>
      <c r="E84" s="74"/>
      <c r="F84" s="74"/>
      <c r="G84" s="74"/>
      <c r="H84" s="74"/>
      <c r="I84" s="204"/>
      <c r="J84" s="74"/>
      <c r="K84" s="74"/>
      <c r="L84" s="72"/>
    </row>
    <row r="85" s="1" customFormat="1">
      <c r="B85" s="46"/>
      <c r="C85" s="76" t="s">
        <v>31</v>
      </c>
      <c r="D85" s="74"/>
      <c r="E85" s="74"/>
      <c r="F85" s="209" t="str">
        <f>E19</f>
        <v>SŽDC s.o., OŘ Ústí n.L., ST Ústí n.L.</v>
      </c>
      <c r="G85" s="74"/>
      <c r="H85" s="74"/>
      <c r="I85" s="210" t="s">
        <v>39</v>
      </c>
      <c r="J85" s="209" t="str">
        <f>E25</f>
        <v xml:space="preserve"> </v>
      </c>
      <c r="K85" s="74"/>
      <c r="L85" s="72"/>
    </row>
    <row r="86" s="1" customFormat="1" ht="14.4" customHeight="1">
      <c r="B86" s="46"/>
      <c r="C86" s="76" t="s">
        <v>37</v>
      </c>
      <c r="D86" s="74"/>
      <c r="E86" s="74"/>
      <c r="F86" s="209" t="str">
        <f>IF(E22="","",E22)</f>
        <v/>
      </c>
      <c r="G86" s="74"/>
      <c r="H86" s="74"/>
      <c r="I86" s="204"/>
      <c r="J86" s="74"/>
      <c r="K86" s="74"/>
      <c r="L86" s="72"/>
    </row>
    <row r="87" s="1" customFormat="1" ht="10.32" customHeight="1">
      <c r="B87" s="46"/>
      <c r="C87" s="74"/>
      <c r="D87" s="74"/>
      <c r="E87" s="74"/>
      <c r="F87" s="74"/>
      <c r="G87" s="74"/>
      <c r="H87" s="74"/>
      <c r="I87" s="204"/>
      <c r="J87" s="74"/>
      <c r="K87" s="74"/>
      <c r="L87" s="72"/>
    </row>
    <row r="88" s="10" customFormat="1" ht="29.28" customHeight="1">
      <c r="B88" s="211"/>
      <c r="C88" s="212" t="s">
        <v>526</v>
      </c>
      <c r="D88" s="213" t="s">
        <v>62</v>
      </c>
      <c r="E88" s="213" t="s">
        <v>58</v>
      </c>
      <c r="F88" s="213" t="s">
        <v>527</v>
      </c>
      <c r="G88" s="213" t="s">
        <v>528</v>
      </c>
      <c r="H88" s="213" t="s">
        <v>529</v>
      </c>
      <c r="I88" s="214" t="s">
        <v>530</v>
      </c>
      <c r="J88" s="213" t="s">
        <v>514</v>
      </c>
      <c r="K88" s="215" t="s">
        <v>531</v>
      </c>
      <c r="L88" s="216"/>
      <c r="M88" s="102" t="s">
        <v>532</v>
      </c>
      <c r="N88" s="103" t="s">
        <v>47</v>
      </c>
      <c r="O88" s="103" t="s">
        <v>533</v>
      </c>
      <c r="P88" s="103" t="s">
        <v>534</v>
      </c>
      <c r="Q88" s="103" t="s">
        <v>535</v>
      </c>
      <c r="R88" s="103" t="s">
        <v>536</v>
      </c>
      <c r="S88" s="103" t="s">
        <v>537</v>
      </c>
      <c r="T88" s="104" t="s">
        <v>538</v>
      </c>
    </row>
    <row r="89" s="1" customFormat="1" ht="29.28" customHeight="1">
      <c r="B89" s="46"/>
      <c r="C89" s="108" t="s">
        <v>515</v>
      </c>
      <c r="D89" s="74"/>
      <c r="E89" s="74"/>
      <c r="F89" s="74"/>
      <c r="G89" s="74"/>
      <c r="H89" s="74"/>
      <c r="I89" s="204"/>
      <c r="J89" s="217">
        <f>BK89</f>
        <v>0</v>
      </c>
      <c r="K89" s="74"/>
      <c r="L89" s="72"/>
      <c r="M89" s="105"/>
      <c r="N89" s="106"/>
      <c r="O89" s="106"/>
      <c r="P89" s="218">
        <f>P90</f>
        <v>0</v>
      </c>
      <c r="Q89" s="106"/>
      <c r="R89" s="218">
        <f>R90</f>
        <v>0</v>
      </c>
      <c r="S89" s="106"/>
      <c r="T89" s="219">
        <f>T90</f>
        <v>0</v>
      </c>
      <c r="AT89" s="24" t="s">
        <v>76</v>
      </c>
      <c r="AU89" s="24" t="s">
        <v>516</v>
      </c>
      <c r="BK89" s="220">
        <f>BK90</f>
        <v>0</v>
      </c>
    </row>
    <row r="90" s="11" customFormat="1" ht="37.44" customHeight="1">
      <c r="B90" s="221"/>
      <c r="C90" s="222"/>
      <c r="D90" s="223" t="s">
        <v>76</v>
      </c>
      <c r="E90" s="224" t="s">
        <v>96</v>
      </c>
      <c r="F90" s="224" t="s">
        <v>599</v>
      </c>
      <c r="G90" s="222"/>
      <c r="H90" s="222"/>
      <c r="I90" s="225"/>
      <c r="J90" s="226">
        <f>BK90</f>
        <v>0</v>
      </c>
      <c r="K90" s="222"/>
      <c r="L90" s="227"/>
      <c r="M90" s="228"/>
      <c r="N90" s="229"/>
      <c r="O90" s="229"/>
      <c r="P90" s="230">
        <f>SUM(P91:P94)</f>
        <v>0</v>
      </c>
      <c r="Q90" s="229"/>
      <c r="R90" s="230">
        <f>SUM(R91:R94)</f>
        <v>0</v>
      </c>
      <c r="S90" s="229"/>
      <c r="T90" s="231">
        <f>SUM(T91:T94)</f>
        <v>0</v>
      </c>
      <c r="AR90" s="232" t="s">
        <v>562</v>
      </c>
      <c r="AT90" s="233" t="s">
        <v>76</v>
      </c>
      <c r="AU90" s="233" t="s">
        <v>77</v>
      </c>
      <c r="AY90" s="232" t="s">
        <v>541</v>
      </c>
      <c r="BK90" s="234">
        <f>SUM(BK91:BK94)</f>
        <v>0</v>
      </c>
    </row>
    <row r="91" s="1" customFormat="1" ht="16.5" customHeight="1">
      <c r="B91" s="46"/>
      <c r="C91" s="237" t="s">
        <v>24</v>
      </c>
      <c r="D91" s="237" t="s">
        <v>544</v>
      </c>
      <c r="E91" s="238" t="s">
        <v>600</v>
      </c>
      <c r="F91" s="239" t="s">
        <v>601</v>
      </c>
      <c r="G91" s="240" t="s">
        <v>602</v>
      </c>
      <c r="H91" s="241">
        <v>1</v>
      </c>
      <c r="I91" s="242"/>
      <c r="J91" s="243">
        <f>ROUND(I91*H91,2)</f>
        <v>0</v>
      </c>
      <c r="K91" s="239" t="s">
        <v>603</v>
      </c>
      <c r="L91" s="72"/>
      <c r="M91" s="244" t="s">
        <v>22</v>
      </c>
      <c r="N91" s="245" t="s">
        <v>48</v>
      </c>
      <c r="O91" s="47"/>
      <c r="P91" s="246">
        <f>O91*H91</f>
        <v>0</v>
      </c>
      <c r="Q91" s="246">
        <v>0</v>
      </c>
      <c r="R91" s="246">
        <f>Q91*H91</f>
        <v>0</v>
      </c>
      <c r="S91" s="246">
        <v>0</v>
      </c>
      <c r="T91" s="247">
        <f>S91*H91</f>
        <v>0</v>
      </c>
      <c r="AR91" s="24" t="s">
        <v>542</v>
      </c>
      <c r="AT91" s="24" t="s">
        <v>544</v>
      </c>
      <c r="AU91" s="24" t="s">
        <v>24</v>
      </c>
      <c r="AY91" s="24" t="s">
        <v>541</v>
      </c>
      <c r="BE91" s="248">
        <f>IF(N91="základní",J91,0)</f>
        <v>0</v>
      </c>
      <c r="BF91" s="248">
        <f>IF(N91="snížená",J91,0)</f>
        <v>0</v>
      </c>
      <c r="BG91" s="248">
        <f>IF(N91="zákl. přenesená",J91,0)</f>
        <v>0</v>
      </c>
      <c r="BH91" s="248">
        <f>IF(N91="sníž. přenesená",J91,0)</f>
        <v>0</v>
      </c>
      <c r="BI91" s="248">
        <f>IF(N91="nulová",J91,0)</f>
        <v>0</v>
      </c>
      <c r="BJ91" s="24" t="s">
        <v>24</v>
      </c>
      <c r="BK91" s="248">
        <f>ROUND(I91*H91,2)</f>
        <v>0</v>
      </c>
      <c r="BL91" s="24" t="s">
        <v>542</v>
      </c>
      <c r="BM91" s="24" t="s">
        <v>604</v>
      </c>
    </row>
    <row r="92" s="12" customFormat="1">
      <c r="B92" s="249"/>
      <c r="C92" s="250"/>
      <c r="D92" s="251" t="s">
        <v>549</v>
      </c>
      <c r="E92" s="252" t="s">
        <v>22</v>
      </c>
      <c r="F92" s="253" t="s">
        <v>24</v>
      </c>
      <c r="G92" s="250"/>
      <c r="H92" s="254">
        <v>1</v>
      </c>
      <c r="I92" s="255"/>
      <c r="J92" s="250"/>
      <c r="K92" s="250"/>
      <c r="L92" s="256"/>
      <c r="M92" s="257"/>
      <c r="N92" s="258"/>
      <c r="O92" s="258"/>
      <c r="P92" s="258"/>
      <c r="Q92" s="258"/>
      <c r="R92" s="258"/>
      <c r="S92" s="258"/>
      <c r="T92" s="259"/>
      <c r="AT92" s="260" t="s">
        <v>549</v>
      </c>
      <c r="AU92" s="260" t="s">
        <v>24</v>
      </c>
      <c r="AV92" s="12" t="s">
        <v>85</v>
      </c>
      <c r="AW92" s="12" t="s">
        <v>41</v>
      </c>
      <c r="AX92" s="12" t="s">
        <v>24</v>
      </c>
      <c r="AY92" s="260" t="s">
        <v>541</v>
      </c>
    </row>
    <row r="93" s="1" customFormat="1" ht="16.5" customHeight="1">
      <c r="B93" s="46"/>
      <c r="C93" s="237" t="s">
        <v>85</v>
      </c>
      <c r="D93" s="237" t="s">
        <v>544</v>
      </c>
      <c r="E93" s="238" t="s">
        <v>605</v>
      </c>
      <c r="F93" s="239" t="s">
        <v>606</v>
      </c>
      <c r="G93" s="240" t="s">
        <v>602</v>
      </c>
      <c r="H93" s="241">
        <v>1</v>
      </c>
      <c r="I93" s="242"/>
      <c r="J93" s="243">
        <f>ROUND(I93*H93,2)</f>
        <v>0</v>
      </c>
      <c r="K93" s="239" t="s">
        <v>603</v>
      </c>
      <c r="L93" s="72"/>
      <c r="M93" s="244" t="s">
        <v>22</v>
      </c>
      <c r="N93" s="245" t="s">
        <v>48</v>
      </c>
      <c r="O93" s="47"/>
      <c r="P93" s="246">
        <f>O93*H93</f>
        <v>0</v>
      </c>
      <c r="Q93" s="246">
        <v>0</v>
      </c>
      <c r="R93" s="246">
        <f>Q93*H93</f>
        <v>0</v>
      </c>
      <c r="S93" s="246">
        <v>0</v>
      </c>
      <c r="T93" s="247">
        <f>S93*H93</f>
        <v>0</v>
      </c>
      <c r="AR93" s="24" t="s">
        <v>542</v>
      </c>
      <c r="AT93" s="24" t="s">
        <v>544</v>
      </c>
      <c r="AU93" s="24" t="s">
        <v>24</v>
      </c>
      <c r="AY93" s="24" t="s">
        <v>541</v>
      </c>
      <c r="BE93" s="248">
        <f>IF(N93="základní",J93,0)</f>
        <v>0</v>
      </c>
      <c r="BF93" s="248">
        <f>IF(N93="snížená",J93,0)</f>
        <v>0</v>
      </c>
      <c r="BG93" s="248">
        <f>IF(N93="zákl. přenesená",J93,0)</f>
        <v>0</v>
      </c>
      <c r="BH93" s="248">
        <f>IF(N93="sníž. přenesená",J93,0)</f>
        <v>0</v>
      </c>
      <c r="BI93" s="248">
        <f>IF(N93="nulová",J93,0)</f>
        <v>0</v>
      </c>
      <c r="BJ93" s="24" t="s">
        <v>24</v>
      </c>
      <c r="BK93" s="248">
        <f>ROUND(I93*H93,2)</f>
        <v>0</v>
      </c>
      <c r="BL93" s="24" t="s">
        <v>542</v>
      </c>
      <c r="BM93" s="24" t="s">
        <v>607</v>
      </c>
    </row>
    <row r="94" s="12" customFormat="1">
      <c r="B94" s="249"/>
      <c r="C94" s="250"/>
      <c r="D94" s="251" t="s">
        <v>549</v>
      </c>
      <c r="E94" s="252" t="s">
        <v>22</v>
      </c>
      <c r="F94" s="253" t="s">
        <v>24</v>
      </c>
      <c r="G94" s="250"/>
      <c r="H94" s="254">
        <v>1</v>
      </c>
      <c r="I94" s="255"/>
      <c r="J94" s="250"/>
      <c r="K94" s="250"/>
      <c r="L94" s="256"/>
      <c r="M94" s="261"/>
      <c r="N94" s="262"/>
      <c r="O94" s="262"/>
      <c r="P94" s="262"/>
      <c r="Q94" s="262"/>
      <c r="R94" s="262"/>
      <c r="S94" s="262"/>
      <c r="T94" s="263"/>
      <c r="AT94" s="260" t="s">
        <v>549</v>
      </c>
      <c r="AU94" s="260" t="s">
        <v>24</v>
      </c>
      <c r="AV94" s="12" t="s">
        <v>85</v>
      </c>
      <c r="AW94" s="12" t="s">
        <v>41</v>
      </c>
      <c r="AX94" s="12" t="s">
        <v>24</v>
      </c>
      <c r="AY94" s="260" t="s">
        <v>541</v>
      </c>
    </row>
    <row r="95" s="1" customFormat="1" ht="6.96" customHeight="1">
      <c r="B95" s="67"/>
      <c r="C95" s="68"/>
      <c r="D95" s="68"/>
      <c r="E95" s="68"/>
      <c r="F95" s="68"/>
      <c r="G95" s="68"/>
      <c r="H95" s="68"/>
      <c r="I95" s="179"/>
      <c r="J95" s="68"/>
      <c r="K95" s="68"/>
      <c r="L95" s="72"/>
    </row>
  </sheetData>
  <sheetProtection sheet="1" autoFilter="0" formatColumns="0" formatRows="0" objects="1" scenarios="1" spinCount="100000" saltValue="E3f4FwkYYPx76wu0aukcNO7GT2L2eDsGQp50ycrGI5ERGrgNH8mygOGeDqh1JbflnHZ9rXLN0EoPoH3DSJpR/g==" hashValue="U0l7KwFGwYuE+srERWvcKP7ADEskpulMFmpovzaCvnYP2b4yYGT32cc7BPuwIby72Hv0hZ9jvxlwx06UzUBWfQ==" algorithmName="SHA-512" password="CC35"/>
  <autoFilter ref="C88:K94"/>
  <mergeCells count="16">
    <mergeCell ref="E7:H7"/>
    <mergeCell ref="E11:H11"/>
    <mergeCell ref="E9:H9"/>
    <mergeCell ref="E13:H13"/>
    <mergeCell ref="E28:H28"/>
    <mergeCell ref="E49:H49"/>
    <mergeCell ref="E53:H53"/>
    <mergeCell ref="E51:H51"/>
    <mergeCell ref="E55:H55"/>
    <mergeCell ref="J59:J60"/>
    <mergeCell ref="E75:H75"/>
    <mergeCell ref="E79:H79"/>
    <mergeCell ref="E77:H77"/>
    <mergeCell ref="E81:H81"/>
    <mergeCell ref="G1:H1"/>
    <mergeCell ref="L2:V2"/>
  </mergeCells>
  <hyperlinks>
    <hyperlink ref="F1:G1" location="C2" display="1) Krycí list soupisu"/>
    <hyperlink ref="G1:H1" location="C62" display="2) Rekapitulace"/>
    <hyperlink ref="J1" location="C88"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18.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168</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ht="16.5" customHeight="1">
      <c r="B9" s="28"/>
      <c r="C9" s="29"/>
      <c r="D9" s="29"/>
      <c r="E9" s="156" t="s">
        <v>877</v>
      </c>
      <c r="F9" s="29"/>
      <c r="G9" s="29"/>
      <c r="H9" s="29"/>
      <c r="I9" s="155"/>
      <c r="J9" s="29"/>
      <c r="K9" s="31"/>
    </row>
    <row r="10">
      <c r="B10" s="28"/>
      <c r="C10" s="29"/>
      <c r="D10" s="40" t="s">
        <v>508</v>
      </c>
      <c r="E10" s="29"/>
      <c r="F10" s="29"/>
      <c r="G10" s="29"/>
      <c r="H10" s="29"/>
      <c r="I10" s="155"/>
      <c r="J10" s="29"/>
      <c r="K10" s="31"/>
    </row>
    <row r="11" s="1" customFormat="1" ht="16.5" customHeight="1">
      <c r="B11" s="46"/>
      <c r="C11" s="47"/>
      <c r="D11" s="47"/>
      <c r="E11" s="55" t="s">
        <v>895</v>
      </c>
      <c r="F11" s="47"/>
      <c r="G11" s="47"/>
      <c r="H11" s="47"/>
      <c r="I11" s="157"/>
      <c r="J11" s="47"/>
      <c r="K11" s="51"/>
    </row>
    <row r="12" s="1" customFormat="1">
      <c r="B12" s="46"/>
      <c r="C12" s="47"/>
      <c r="D12" s="40" t="s">
        <v>510</v>
      </c>
      <c r="E12" s="47"/>
      <c r="F12" s="47"/>
      <c r="G12" s="47"/>
      <c r="H12" s="47"/>
      <c r="I12" s="157"/>
      <c r="J12" s="47"/>
      <c r="K12" s="51"/>
    </row>
    <row r="13" s="1" customFormat="1" ht="36.96" customHeight="1">
      <c r="B13" s="46"/>
      <c r="C13" s="47"/>
      <c r="D13" s="47"/>
      <c r="E13" s="158" t="s">
        <v>896</v>
      </c>
      <c r="F13" s="47"/>
      <c r="G13" s="47"/>
      <c r="H13" s="47"/>
      <c r="I13" s="157"/>
      <c r="J13" s="47"/>
      <c r="K13" s="51"/>
    </row>
    <row r="14" s="1" customFormat="1">
      <c r="B14" s="46"/>
      <c r="C14" s="47"/>
      <c r="D14" s="47"/>
      <c r="E14" s="47"/>
      <c r="F14" s="47"/>
      <c r="G14" s="47"/>
      <c r="H14" s="47"/>
      <c r="I14" s="157"/>
      <c r="J14" s="47"/>
      <c r="K14" s="51"/>
    </row>
    <row r="15" s="1" customFormat="1" ht="14.4" customHeight="1">
      <c r="B15" s="46"/>
      <c r="C15" s="47"/>
      <c r="D15" s="40" t="s">
        <v>21</v>
      </c>
      <c r="E15" s="47"/>
      <c r="F15" s="35" t="s">
        <v>22</v>
      </c>
      <c r="G15" s="47"/>
      <c r="H15" s="47"/>
      <c r="I15" s="159" t="s">
        <v>23</v>
      </c>
      <c r="J15" s="35" t="s">
        <v>22</v>
      </c>
      <c r="K15" s="51"/>
    </row>
    <row r="16" s="1" customFormat="1" ht="14.4" customHeight="1">
      <c r="B16" s="46"/>
      <c r="C16" s="47"/>
      <c r="D16" s="40" t="s">
        <v>25</v>
      </c>
      <c r="E16" s="47"/>
      <c r="F16" s="35" t="s">
        <v>40</v>
      </c>
      <c r="G16" s="47"/>
      <c r="H16" s="47"/>
      <c r="I16" s="159" t="s">
        <v>27</v>
      </c>
      <c r="J16" s="160" t="str">
        <f>'Rekapitulace stavby'!AN8</f>
        <v>19. 9. 2018</v>
      </c>
      <c r="K16" s="51"/>
    </row>
    <row r="17" s="1" customFormat="1" ht="10.8" customHeight="1">
      <c r="B17" s="46"/>
      <c r="C17" s="47"/>
      <c r="D17" s="47"/>
      <c r="E17" s="47"/>
      <c r="F17" s="47"/>
      <c r="G17" s="47"/>
      <c r="H17" s="47"/>
      <c r="I17" s="157"/>
      <c r="J17" s="47"/>
      <c r="K17" s="51"/>
    </row>
    <row r="18" s="1" customFormat="1" ht="14.4" customHeight="1">
      <c r="B18" s="46"/>
      <c r="C18" s="47"/>
      <c r="D18" s="40" t="s">
        <v>31</v>
      </c>
      <c r="E18" s="47"/>
      <c r="F18" s="47"/>
      <c r="G18" s="47"/>
      <c r="H18" s="47"/>
      <c r="I18" s="159" t="s">
        <v>32</v>
      </c>
      <c r="J18" s="35" t="str">
        <f>IF('Rekapitulace stavby'!AN10="","",'Rekapitulace stavby'!AN10)</f>
        <v>70994234</v>
      </c>
      <c r="K18" s="51"/>
    </row>
    <row r="19" s="1" customFormat="1" ht="18" customHeight="1">
      <c r="B19" s="46"/>
      <c r="C19" s="47"/>
      <c r="D19" s="47"/>
      <c r="E19" s="35" t="str">
        <f>IF('Rekapitulace stavby'!E11="","",'Rekapitulace stavby'!E11)</f>
        <v>SŽDC s.o., OŘ Ústí n.L., ST Ústí n.L.</v>
      </c>
      <c r="F19" s="47"/>
      <c r="G19" s="47"/>
      <c r="H19" s="47"/>
      <c r="I19" s="159" t="s">
        <v>35</v>
      </c>
      <c r="J19" s="35" t="str">
        <f>IF('Rekapitulace stavby'!AN11="","",'Rekapitulace stavby'!AN11)</f>
        <v>CZ70994234</v>
      </c>
      <c r="K19" s="51"/>
    </row>
    <row r="20" s="1" customFormat="1" ht="6.96" customHeight="1">
      <c r="B20" s="46"/>
      <c r="C20" s="47"/>
      <c r="D20" s="47"/>
      <c r="E20" s="47"/>
      <c r="F20" s="47"/>
      <c r="G20" s="47"/>
      <c r="H20" s="47"/>
      <c r="I20" s="157"/>
      <c r="J20" s="47"/>
      <c r="K20" s="51"/>
    </row>
    <row r="21" s="1" customFormat="1" ht="14.4" customHeight="1">
      <c r="B21" s="46"/>
      <c r="C21" s="47"/>
      <c r="D21" s="40" t="s">
        <v>37</v>
      </c>
      <c r="E21" s="47"/>
      <c r="F21" s="47"/>
      <c r="G21" s="47"/>
      <c r="H21" s="47"/>
      <c r="I21" s="159" t="s">
        <v>32</v>
      </c>
      <c r="J21" s="35" t="str">
        <f>IF('Rekapitulace stavby'!AN13="Vyplň údaj","",IF('Rekapitulace stavby'!AN13="","",'Rekapitulace stavby'!AN13))</f>
        <v/>
      </c>
      <c r="K21" s="51"/>
    </row>
    <row r="22" s="1" customFormat="1" ht="18" customHeight="1">
      <c r="B22" s="46"/>
      <c r="C22" s="47"/>
      <c r="D22" s="47"/>
      <c r="E22" s="35" t="str">
        <f>IF('Rekapitulace stavby'!E14="Vyplň údaj","",IF('Rekapitulace stavby'!E14="","",'Rekapitulace stavby'!E14))</f>
        <v/>
      </c>
      <c r="F22" s="47"/>
      <c r="G22" s="47"/>
      <c r="H22" s="47"/>
      <c r="I22" s="159" t="s">
        <v>35</v>
      </c>
      <c r="J22" s="35" t="str">
        <f>IF('Rekapitulace stavby'!AN14="Vyplň údaj","",IF('Rekapitulace stavby'!AN14="","",'Rekapitulace stavby'!AN14))</f>
        <v/>
      </c>
      <c r="K22" s="51"/>
    </row>
    <row r="23" s="1" customFormat="1" ht="6.96" customHeight="1">
      <c r="B23" s="46"/>
      <c r="C23" s="47"/>
      <c r="D23" s="47"/>
      <c r="E23" s="47"/>
      <c r="F23" s="47"/>
      <c r="G23" s="47"/>
      <c r="H23" s="47"/>
      <c r="I23" s="157"/>
      <c r="J23" s="47"/>
      <c r="K23" s="51"/>
    </row>
    <row r="24" s="1" customFormat="1" ht="14.4" customHeight="1">
      <c r="B24" s="46"/>
      <c r="C24" s="47"/>
      <c r="D24" s="40" t="s">
        <v>39</v>
      </c>
      <c r="E24" s="47"/>
      <c r="F24" s="47"/>
      <c r="G24" s="47"/>
      <c r="H24" s="47"/>
      <c r="I24" s="159" t="s">
        <v>32</v>
      </c>
      <c r="J24" s="35" t="str">
        <f>IF('Rekapitulace stavby'!AN16="","",'Rekapitulace stavby'!AN16)</f>
        <v/>
      </c>
      <c r="K24" s="51"/>
    </row>
    <row r="25" s="1" customFormat="1" ht="18" customHeight="1">
      <c r="B25" s="46"/>
      <c r="C25" s="47"/>
      <c r="D25" s="47"/>
      <c r="E25" s="35" t="str">
        <f>IF('Rekapitulace stavby'!E17="","",'Rekapitulace stavby'!E17)</f>
        <v xml:space="preserve"> </v>
      </c>
      <c r="F25" s="47"/>
      <c r="G25" s="47"/>
      <c r="H25" s="47"/>
      <c r="I25" s="159" t="s">
        <v>35</v>
      </c>
      <c r="J25" s="35" t="str">
        <f>IF('Rekapitulace stavby'!AN17="","",'Rekapitulace stavby'!AN17)</f>
        <v/>
      </c>
      <c r="K25" s="51"/>
    </row>
    <row r="26" s="1" customFormat="1" ht="6.96" customHeight="1">
      <c r="B26" s="46"/>
      <c r="C26" s="47"/>
      <c r="D26" s="47"/>
      <c r="E26" s="47"/>
      <c r="F26" s="47"/>
      <c r="G26" s="47"/>
      <c r="H26" s="47"/>
      <c r="I26" s="157"/>
      <c r="J26" s="47"/>
      <c r="K26" s="51"/>
    </row>
    <row r="27" s="1" customFormat="1" ht="14.4" customHeight="1">
      <c r="B27" s="46"/>
      <c r="C27" s="47"/>
      <c r="D27" s="40" t="s">
        <v>42</v>
      </c>
      <c r="E27" s="47"/>
      <c r="F27" s="47"/>
      <c r="G27" s="47"/>
      <c r="H27" s="47"/>
      <c r="I27" s="157"/>
      <c r="J27" s="47"/>
      <c r="K27" s="51"/>
    </row>
    <row r="28" s="7" customFormat="1" ht="16.5" customHeight="1">
      <c r="B28" s="161"/>
      <c r="C28" s="162"/>
      <c r="D28" s="162"/>
      <c r="E28" s="44" t="s">
        <v>22</v>
      </c>
      <c r="F28" s="44"/>
      <c r="G28" s="44"/>
      <c r="H28" s="44"/>
      <c r="I28" s="163"/>
      <c r="J28" s="162"/>
      <c r="K28" s="164"/>
    </row>
    <row r="29" s="1" customFormat="1" ht="6.96" customHeight="1">
      <c r="B29" s="46"/>
      <c r="C29" s="47"/>
      <c r="D29" s="47"/>
      <c r="E29" s="47"/>
      <c r="F29" s="47"/>
      <c r="G29" s="47"/>
      <c r="H29" s="47"/>
      <c r="I29" s="157"/>
      <c r="J29" s="47"/>
      <c r="K29" s="51"/>
    </row>
    <row r="30" s="1" customFormat="1" ht="6.96" customHeight="1">
      <c r="B30" s="46"/>
      <c r="C30" s="47"/>
      <c r="D30" s="106"/>
      <c r="E30" s="106"/>
      <c r="F30" s="106"/>
      <c r="G30" s="106"/>
      <c r="H30" s="106"/>
      <c r="I30" s="165"/>
      <c r="J30" s="106"/>
      <c r="K30" s="166"/>
    </row>
    <row r="31" s="1" customFormat="1" ht="25.44" customHeight="1">
      <c r="B31" s="46"/>
      <c r="C31" s="47"/>
      <c r="D31" s="167" t="s">
        <v>43</v>
      </c>
      <c r="E31" s="47"/>
      <c r="F31" s="47"/>
      <c r="G31" s="47"/>
      <c r="H31" s="47"/>
      <c r="I31" s="157"/>
      <c r="J31" s="168">
        <f>ROUND(J89,2)</f>
        <v>0</v>
      </c>
      <c r="K31" s="51"/>
    </row>
    <row r="32" s="1" customFormat="1" ht="6.96" customHeight="1">
      <c r="B32" s="46"/>
      <c r="C32" s="47"/>
      <c r="D32" s="106"/>
      <c r="E32" s="106"/>
      <c r="F32" s="106"/>
      <c r="G32" s="106"/>
      <c r="H32" s="106"/>
      <c r="I32" s="165"/>
      <c r="J32" s="106"/>
      <c r="K32" s="166"/>
    </row>
    <row r="33" s="1" customFormat="1" ht="14.4" customHeight="1">
      <c r="B33" s="46"/>
      <c r="C33" s="47"/>
      <c r="D33" s="47"/>
      <c r="E33" s="47"/>
      <c r="F33" s="52" t="s">
        <v>45</v>
      </c>
      <c r="G33" s="47"/>
      <c r="H33" s="47"/>
      <c r="I33" s="169" t="s">
        <v>44</v>
      </c>
      <c r="J33" s="52" t="s">
        <v>46</v>
      </c>
      <c r="K33" s="51"/>
    </row>
    <row r="34" s="1" customFormat="1" ht="14.4" customHeight="1">
      <c r="B34" s="46"/>
      <c r="C34" s="47"/>
      <c r="D34" s="55" t="s">
        <v>47</v>
      </c>
      <c r="E34" s="55" t="s">
        <v>48</v>
      </c>
      <c r="F34" s="170">
        <f>ROUND(SUM(BE89:BE106), 2)</f>
        <v>0</v>
      </c>
      <c r="G34" s="47"/>
      <c r="H34" s="47"/>
      <c r="I34" s="171">
        <v>0.20999999999999999</v>
      </c>
      <c r="J34" s="170">
        <f>ROUND(ROUND((SUM(BE89:BE106)), 2)*I34, 2)</f>
        <v>0</v>
      </c>
      <c r="K34" s="51"/>
    </row>
    <row r="35" s="1" customFormat="1" ht="14.4" customHeight="1">
      <c r="B35" s="46"/>
      <c r="C35" s="47"/>
      <c r="D35" s="47"/>
      <c r="E35" s="55" t="s">
        <v>49</v>
      </c>
      <c r="F35" s="170">
        <f>ROUND(SUM(BF89:BF106), 2)</f>
        <v>0</v>
      </c>
      <c r="G35" s="47"/>
      <c r="H35" s="47"/>
      <c r="I35" s="171">
        <v>0.14999999999999999</v>
      </c>
      <c r="J35" s="170">
        <f>ROUND(ROUND((SUM(BF89:BF106)), 2)*I35, 2)</f>
        <v>0</v>
      </c>
      <c r="K35" s="51"/>
    </row>
    <row r="36" hidden="1" s="1" customFormat="1" ht="14.4" customHeight="1">
      <c r="B36" s="46"/>
      <c r="C36" s="47"/>
      <c r="D36" s="47"/>
      <c r="E36" s="55" t="s">
        <v>50</v>
      </c>
      <c r="F36" s="170">
        <f>ROUND(SUM(BG89:BG106), 2)</f>
        <v>0</v>
      </c>
      <c r="G36" s="47"/>
      <c r="H36" s="47"/>
      <c r="I36" s="171">
        <v>0.20999999999999999</v>
      </c>
      <c r="J36" s="170">
        <v>0</v>
      </c>
      <c r="K36" s="51"/>
    </row>
    <row r="37" hidden="1" s="1" customFormat="1" ht="14.4" customHeight="1">
      <c r="B37" s="46"/>
      <c r="C37" s="47"/>
      <c r="D37" s="47"/>
      <c r="E37" s="55" t="s">
        <v>51</v>
      </c>
      <c r="F37" s="170">
        <f>ROUND(SUM(BH89:BH106), 2)</f>
        <v>0</v>
      </c>
      <c r="G37" s="47"/>
      <c r="H37" s="47"/>
      <c r="I37" s="171">
        <v>0.14999999999999999</v>
      </c>
      <c r="J37" s="170">
        <v>0</v>
      </c>
      <c r="K37" s="51"/>
    </row>
    <row r="38" hidden="1" s="1" customFormat="1" ht="14.4" customHeight="1">
      <c r="B38" s="46"/>
      <c r="C38" s="47"/>
      <c r="D38" s="47"/>
      <c r="E38" s="55" t="s">
        <v>52</v>
      </c>
      <c r="F38" s="170">
        <f>ROUND(SUM(BI89:BI106), 2)</f>
        <v>0</v>
      </c>
      <c r="G38" s="47"/>
      <c r="H38" s="47"/>
      <c r="I38" s="171">
        <v>0</v>
      </c>
      <c r="J38" s="170">
        <v>0</v>
      </c>
      <c r="K38" s="51"/>
    </row>
    <row r="39" s="1" customFormat="1" ht="6.96" customHeight="1">
      <c r="B39" s="46"/>
      <c r="C39" s="47"/>
      <c r="D39" s="47"/>
      <c r="E39" s="47"/>
      <c r="F39" s="47"/>
      <c r="G39" s="47"/>
      <c r="H39" s="47"/>
      <c r="I39" s="157"/>
      <c r="J39" s="47"/>
      <c r="K39" s="51"/>
    </row>
    <row r="40" s="1" customFormat="1" ht="25.44" customHeight="1">
      <c r="B40" s="46"/>
      <c r="C40" s="172"/>
      <c r="D40" s="173" t="s">
        <v>53</v>
      </c>
      <c r="E40" s="98"/>
      <c r="F40" s="98"/>
      <c r="G40" s="174" t="s">
        <v>54</v>
      </c>
      <c r="H40" s="175" t="s">
        <v>55</v>
      </c>
      <c r="I40" s="176"/>
      <c r="J40" s="177">
        <f>SUM(J31:J38)</f>
        <v>0</v>
      </c>
      <c r="K40" s="178"/>
    </row>
    <row r="41" s="1" customFormat="1" ht="14.4" customHeight="1">
      <c r="B41" s="67"/>
      <c r="C41" s="68"/>
      <c r="D41" s="68"/>
      <c r="E41" s="68"/>
      <c r="F41" s="68"/>
      <c r="G41" s="68"/>
      <c r="H41" s="68"/>
      <c r="I41" s="179"/>
      <c r="J41" s="68"/>
      <c r="K41" s="69"/>
    </row>
    <row r="45" s="1" customFormat="1" ht="6.96" customHeight="1">
      <c r="B45" s="180"/>
      <c r="C45" s="181"/>
      <c r="D45" s="181"/>
      <c r="E45" s="181"/>
      <c r="F45" s="181"/>
      <c r="G45" s="181"/>
      <c r="H45" s="181"/>
      <c r="I45" s="182"/>
      <c r="J45" s="181"/>
      <c r="K45" s="183"/>
    </row>
    <row r="46" s="1" customFormat="1" ht="36.96" customHeight="1">
      <c r="B46" s="46"/>
      <c r="C46" s="30" t="s">
        <v>512</v>
      </c>
      <c r="D46" s="47"/>
      <c r="E46" s="47"/>
      <c r="F46" s="47"/>
      <c r="G46" s="47"/>
      <c r="H46" s="47"/>
      <c r="I46" s="157"/>
      <c r="J46" s="47"/>
      <c r="K46" s="51"/>
    </row>
    <row r="47" s="1" customFormat="1" ht="6.96" customHeight="1">
      <c r="B47" s="46"/>
      <c r="C47" s="47"/>
      <c r="D47" s="47"/>
      <c r="E47" s="47"/>
      <c r="F47" s="47"/>
      <c r="G47" s="47"/>
      <c r="H47" s="47"/>
      <c r="I47" s="157"/>
      <c r="J47" s="47"/>
      <c r="K47" s="51"/>
    </row>
    <row r="48" s="1" customFormat="1" ht="14.4" customHeight="1">
      <c r="B48" s="46"/>
      <c r="C48" s="40" t="s">
        <v>18</v>
      </c>
      <c r="D48" s="47"/>
      <c r="E48" s="47"/>
      <c r="F48" s="47"/>
      <c r="G48" s="47"/>
      <c r="H48" s="47"/>
      <c r="I48" s="157"/>
      <c r="J48" s="47"/>
      <c r="K48" s="51"/>
    </row>
    <row r="49" s="1" customFormat="1" ht="16.5" customHeight="1">
      <c r="B49" s="46"/>
      <c r="C49" s="47"/>
      <c r="D49" s="47"/>
      <c r="E49" s="156" t="str">
        <f>E7</f>
        <v>Celkové opravy zastávek na koridorové trati Vraňany - Děčín - státní hranice_ZMĚNA č. 1</v>
      </c>
      <c r="F49" s="40"/>
      <c r="G49" s="40"/>
      <c r="H49" s="40"/>
      <c r="I49" s="157"/>
      <c r="J49" s="47"/>
      <c r="K49" s="51"/>
    </row>
    <row r="50">
      <c r="B50" s="28"/>
      <c r="C50" s="40" t="s">
        <v>506</v>
      </c>
      <c r="D50" s="29"/>
      <c r="E50" s="29"/>
      <c r="F50" s="29"/>
      <c r="G50" s="29"/>
      <c r="H50" s="29"/>
      <c r="I50" s="155"/>
      <c r="J50" s="29"/>
      <c r="K50" s="31"/>
    </row>
    <row r="51" ht="16.5" customHeight="1">
      <c r="B51" s="28"/>
      <c r="C51" s="29"/>
      <c r="D51" s="29"/>
      <c r="E51" s="156" t="s">
        <v>877</v>
      </c>
      <c r="F51" s="29"/>
      <c r="G51" s="29"/>
      <c r="H51" s="29"/>
      <c r="I51" s="155"/>
      <c r="J51" s="29"/>
      <c r="K51" s="31"/>
    </row>
    <row r="52">
      <c r="B52" s="28"/>
      <c r="C52" s="40" t="s">
        <v>508</v>
      </c>
      <c r="D52" s="29"/>
      <c r="E52" s="29"/>
      <c r="F52" s="29"/>
      <c r="G52" s="29"/>
      <c r="H52" s="29"/>
      <c r="I52" s="155"/>
      <c r="J52" s="29"/>
      <c r="K52" s="31"/>
    </row>
    <row r="53" s="1" customFormat="1" ht="16.5" customHeight="1">
      <c r="B53" s="46"/>
      <c r="C53" s="47"/>
      <c r="D53" s="47"/>
      <c r="E53" s="55" t="s">
        <v>895</v>
      </c>
      <c r="F53" s="47"/>
      <c r="G53" s="47"/>
      <c r="H53" s="47"/>
      <c r="I53" s="157"/>
      <c r="J53" s="47"/>
      <c r="K53" s="51"/>
    </row>
    <row r="54" s="1" customFormat="1" ht="14.4" customHeight="1">
      <c r="B54" s="46"/>
      <c r="C54" s="40" t="s">
        <v>510</v>
      </c>
      <c r="D54" s="47"/>
      <c r="E54" s="47"/>
      <c r="F54" s="47"/>
      <c r="G54" s="47"/>
      <c r="H54" s="47"/>
      <c r="I54" s="157"/>
      <c r="J54" s="47"/>
      <c r="K54" s="51"/>
    </row>
    <row r="55" s="1" customFormat="1" ht="17.25" customHeight="1">
      <c r="B55" s="46"/>
      <c r="C55" s="47"/>
      <c r="D55" s="47"/>
      <c r="E55" s="158" t="str">
        <f>E13</f>
        <v>SO-08-04.1 - elektroinstalace</v>
      </c>
      <c r="F55" s="47"/>
      <c r="G55" s="47"/>
      <c r="H55" s="47"/>
      <c r="I55" s="157"/>
      <c r="J55" s="47"/>
      <c r="K55" s="51"/>
    </row>
    <row r="56" s="1" customFormat="1" ht="6.96" customHeight="1">
      <c r="B56" s="46"/>
      <c r="C56" s="47"/>
      <c r="D56" s="47"/>
      <c r="E56" s="47"/>
      <c r="F56" s="47"/>
      <c r="G56" s="47"/>
      <c r="H56" s="47"/>
      <c r="I56" s="157"/>
      <c r="J56" s="47"/>
      <c r="K56" s="51"/>
    </row>
    <row r="57" s="1" customFormat="1" ht="18" customHeight="1">
      <c r="B57" s="46"/>
      <c r="C57" s="40" t="s">
        <v>25</v>
      </c>
      <c r="D57" s="47"/>
      <c r="E57" s="47"/>
      <c r="F57" s="35" t="str">
        <f>F16</f>
        <v xml:space="preserve"> </v>
      </c>
      <c r="G57" s="47"/>
      <c r="H57" s="47"/>
      <c r="I57" s="159" t="s">
        <v>27</v>
      </c>
      <c r="J57" s="160" t="str">
        <f>IF(J16="","",J16)</f>
        <v>19. 9. 2018</v>
      </c>
      <c r="K57" s="51"/>
    </row>
    <row r="58" s="1" customFormat="1" ht="6.96" customHeight="1">
      <c r="B58" s="46"/>
      <c r="C58" s="47"/>
      <c r="D58" s="47"/>
      <c r="E58" s="47"/>
      <c r="F58" s="47"/>
      <c r="G58" s="47"/>
      <c r="H58" s="47"/>
      <c r="I58" s="157"/>
      <c r="J58" s="47"/>
      <c r="K58" s="51"/>
    </row>
    <row r="59" s="1" customFormat="1">
      <c r="B59" s="46"/>
      <c r="C59" s="40" t="s">
        <v>31</v>
      </c>
      <c r="D59" s="47"/>
      <c r="E59" s="47"/>
      <c r="F59" s="35" t="str">
        <f>E19</f>
        <v>SŽDC s.o., OŘ Ústí n.L., ST Ústí n.L.</v>
      </c>
      <c r="G59" s="47"/>
      <c r="H59" s="47"/>
      <c r="I59" s="159" t="s">
        <v>39</v>
      </c>
      <c r="J59" s="44" t="str">
        <f>E25</f>
        <v xml:space="preserve"> </v>
      </c>
      <c r="K59" s="51"/>
    </row>
    <row r="60" s="1" customFormat="1" ht="14.4" customHeight="1">
      <c r="B60" s="46"/>
      <c r="C60" s="40" t="s">
        <v>37</v>
      </c>
      <c r="D60" s="47"/>
      <c r="E60" s="47"/>
      <c r="F60" s="35" t="str">
        <f>IF(E22="","",E22)</f>
        <v/>
      </c>
      <c r="G60" s="47"/>
      <c r="H60" s="47"/>
      <c r="I60" s="157"/>
      <c r="J60" s="184"/>
      <c r="K60" s="51"/>
    </row>
    <row r="61" s="1" customFormat="1" ht="10.32" customHeight="1">
      <c r="B61" s="46"/>
      <c r="C61" s="47"/>
      <c r="D61" s="47"/>
      <c r="E61" s="47"/>
      <c r="F61" s="47"/>
      <c r="G61" s="47"/>
      <c r="H61" s="47"/>
      <c r="I61" s="157"/>
      <c r="J61" s="47"/>
      <c r="K61" s="51"/>
    </row>
    <row r="62" s="1" customFormat="1" ht="29.28" customHeight="1">
      <c r="B62" s="46"/>
      <c r="C62" s="185" t="s">
        <v>513</v>
      </c>
      <c r="D62" s="172"/>
      <c r="E62" s="172"/>
      <c r="F62" s="172"/>
      <c r="G62" s="172"/>
      <c r="H62" s="172"/>
      <c r="I62" s="186"/>
      <c r="J62" s="187" t="s">
        <v>514</v>
      </c>
      <c r="K62" s="188"/>
    </row>
    <row r="63" s="1" customFormat="1" ht="10.32" customHeight="1">
      <c r="B63" s="46"/>
      <c r="C63" s="47"/>
      <c r="D63" s="47"/>
      <c r="E63" s="47"/>
      <c r="F63" s="47"/>
      <c r="G63" s="47"/>
      <c r="H63" s="47"/>
      <c r="I63" s="157"/>
      <c r="J63" s="47"/>
      <c r="K63" s="51"/>
    </row>
    <row r="64" s="1" customFormat="1" ht="29.28" customHeight="1">
      <c r="B64" s="46"/>
      <c r="C64" s="189" t="s">
        <v>515</v>
      </c>
      <c r="D64" s="47"/>
      <c r="E64" s="47"/>
      <c r="F64" s="47"/>
      <c r="G64" s="47"/>
      <c r="H64" s="47"/>
      <c r="I64" s="157"/>
      <c r="J64" s="168">
        <f>J89</f>
        <v>0</v>
      </c>
      <c r="K64" s="51"/>
      <c r="AU64" s="24" t="s">
        <v>516</v>
      </c>
    </row>
    <row r="65" s="8" customFormat="1" ht="24.96" customHeight="1">
      <c r="B65" s="190"/>
      <c r="C65" s="191"/>
      <c r="D65" s="192" t="s">
        <v>611</v>
      </c>
      <c r="E65" s="193"/>
      <c r="F65" s="193"/>
      <c r="G65" s="193"/>
      <c r="H65" s="193"/>
      <c r="I65" s="194"/>
      <c r="J65" s="195">
        <f>J90</f>
        <v>0</v>
      </c>
      <c r="K65" s="196"/>
    </row>
    <row r="66" s="1" customFormat="1" ht="21.84" customHeight="1">
      <c r="B66" s="46"/>
      <c r="C66" s="47"/>
      <c r="D66" s="47"/>
      <c r="E66" s="47"/>
      <c r="F66" s="47"/>
      <c r="G66" s="47"/>
      <c r="H66" s="47"/>
      <c r="I66" s="157"/>
      <c r="J66" s="47"/>
      <c r="K66" s="51"/>
    </row>
    <row r="67" s="1" customFormat="1" ht="6.96" customHeight="1">
      <c r="B67" s="67"/>
      <c r="C67" s="68"/>
      <c r="D67" s="68"/>
      <c r="E67" s="68"/>
      <c r="F67" s="68"/>
      <c r="G67" s="68"/>
      <c r="H67" s="68"/>
      <c r="I67" s="179"/>
      <c r="J67" s="68"/>
      <c r="K67" s="69"/>
    </row>
    <row r="71" s="1" customFormat="1" ht="6.96" customHeight="1">
      <c r="B71" s="70"/>
      <c r="C71" s="71"/>
      <c r="D71" s="71"/>
      <c r="E71" s="71"/>
      <c r="F71" s="71"/>
      <c r="G71" s="71"/>
      <c r="H71" s="71"/>
      <c r="I71" s="182"/>
      <c r="J71" s="71"/>
      <c r="K71" s="71"/>
      <c r="L71" s="72"/>
    </row>
    <row r="72" s="1" customFormat="1" ht="36.96" customHeight="1">
      <c r="B72" s="46"/>
      <c r="C72" s="73" t="s">
        <v>525</v>
      </c>
      <c r="D72" s="74"/>
      <c r="E72" s="74"/>
      <c r="F72" s="74"/>
      <c r="G72" s="74"/>
      <c r="H72" s="74"/>
      <c r="I72" s="204"/>
      <c r="J72" s="74"/>
      <c r="K72" s="74"/>
      <c r="L72" s="72"/>
    </row>
    <row r="73" s="1" customFormat="1" ht="6.96" customHeight="1">
      <c r="B73" s="46"/>
      <c r="C73" s="74"/>
      <c r="D73" s="74"/>
      <c r="E73" s="74"/>
      <c r="F73" s="74"/>
      <c r="G73" s="74"/>
      <c r="H73" s="74"/>
      <c r="I73" s="204"/>
      <c r="J73" s="74"/>
      <c r="K73" s="74"/>
      <c r="L73" s="72"/>
    </row>
    <row r="74" s="1" customFormat="1" ht="14.4" customHeight="1">
      <c r="B74" s="46"/>
      <c r="C74" s="76" t="s">
        <v>18</v>
      </c>
      <c r="D74" s="74"/>
      <c r="E74" s="74"/>
      <c r="F74" s="74"/>
      <c r="G74" s="74"/>
      <c r="H74" s="74"/>
      <c r="I74" s="204"/>
      <c r="J74" s="74"/>
      <c r="K74" s="74"/>
      <c r="L74" s="72"/>
    </row>
    <row r="75" s="1" customFormat="1" ht="16.5" customHeight="1">
      <c r="B75" s="46"/>
      <c r="C75" s="74"/>
      <c r="D75" s="74"/>
      <c r="E75" s="205" t="str">
        <f>E7</f>
        <v>Celkové opravy zastávek na koridorové trati Vraňany - Děčín - státní hranice_ZMĚNA č. 1</v>
      </c>
      <c r="F75" s="76"/>
      <c r="G75" s="76"/>
      <c r="H75" s="76"/>
      <c r="I75" s="204"/>
      <c r="J75" s="74"/>
      <c r="K75" s="74"/>
      <c r="L75" s="72"/>
    </row>
    <row r="76">
      <c r="B76" s="28"/>
      <c r="C76" s="76" t="s">
        <v>506</v>
      </c>
      <c r="D76" s="206"/>
      <c r="E76" s="206"/>
      <c r="F76" s="206"/>
      <c r="G76" s="206"/>
      <c r="H76" s="206"/>
      <c r="I76" s="149"/>
      <c r="J76" s="206"/>
      <c r="K76" s="206"/>
      <c r="L76" s="207"/>
    </row>
    <row r="77" ht="16.5" customHeight="1">
      <c r="B77" s="28"/>
      <c r="C77" s="206"/>
      <c r="D77" s="206"/>
      <c r="E77" s="205" t="s">
        <v>877</v>
      </c>
      <c r="F77" s="206"/>
      <c r="G77" s="206"/>
      <c r="H77" s="206"/>
      <c r="I77" s="149"/>
      <c r="J77" s="206"/>
      <c r="K77" s="206"/>
      <c r="L77" s="207"/>
    </row>
    <row r="78">
      <c r="B78" s="28"/>
      <c r="C78" s="76" t="s">
        <v>508</v>
      </c>
      <c r="D78" s="206"/>
      <c r="E78" s="206"/>
      <c r="F78" s="206"/>
      <c r="G78" s="206"/>
      <c r="H78" s="206"/>
      <c r="I78" s="149"/>
      <c r="J78" s="206"/>
      <c r="K78" s="206"/>
      <c r="L78" s="207"/>
    </row>
    <row r="79" s="1" customFormat="1" ht="16.5" customHeight="1">
      <c r="B79" s="46"/>
      <c r="C79" s="74"/>
      <c r="D79" s="74"/>
      <c r="E79" s="208" t="s">
        <v>895</v>
      </c>
      <c r="F79" s="74"/>
      <c r="G79" s="74"/>
      <c r="H79" s="74"/>
      <c r="I79" s="204"/>
      <c r="J79" s="74"/>
      <c r="K79" s="74"/>
      <c r="L79" s="72"/>
    </row>
    <row r="80" s="1" customFormat="1" ht="14.4" customHeight="1">
      <c r="B80" s="46"/>
      <c r="C80" s="76" t="s">
        <v>510</v>
      </c>
      <c r="D80" s="74"/>
      <c r="E80" s="74"/>
      <c r="F80" s="74"/>
      <c r="G80" s="74"/>
      <c r="H80" s="74"/>
      <c r="I80" s="204"/>
      <c r="J80" s="74"/>
      <c r="K80" s="74"/>
      <c r="L80" s="72"/>
    </row>
    <row r="81" s="1" customFormat="1" ht="17.25" customHeight="1">
      <c r="B81" s="46"/>
      <c r="C81" s="74"/>
      <c r="D81" s="74"/>
      <c r="E81" s="82" t="str">
        <f>E13</f>
        <v>SO-08-04.1 - elektroinstalace</v>
      </c>
      <c r="F81" s="74"/>
      <c r="G81" s="74"/>
      <c r="H81" s="74"/>
      <c r="I81" s="204"/>
      <c r="J81" s="74"/>
      <c r="K81" s="74"/>
      <c r="L81" s="72"/>
    </row>
    <row r="82" s="1" customFormat="1" ht="6.96" customHeight="1">
      <c r="B82" s="46"/>
      <c r="C82" s="74"/>
      <c r="D82" s="74"/>
      <c r="E82" s="74"/>
      <c r="F82" s="74"/>
      <c r="G82" s="74"/>
      <c r="H82" s="74"/>
      <c r="I82" s="204"/>
      <c r="J82" s="74"/>
      <c r="K82" s="74"/>
      <c r="L82" s="72"/>
    </row>
    <row r="83" s="1" customFormat="1" ht="18" customHeight="1">
      <c r="B83" s="46"/>
      <c r="C83" s="76" t="s">
        <v>25</v>
      </c>
      <c r="D83" s="74"/>
      <c r="E83" s="74"/>
      <c r="F83" s="209" t="str">
        <f>F16</f>
        <v xml:space="preserve"> </v>
      </c>
      <c r="G83" s="74"/>
      <c r="H83" s="74"/>
      <c r="I83" s="210" t="s">
        <v>27</v>
      </c>
      <c r="J83" s="85" t="str">
        <f>IF(J16="","",J16)</f>
        <v>19. 9. 2018</v>
      </c>
      <c r="K83" s="74"/>
      <c r="L83" s="72"/>
    </row>
    <row r="84" s="1" customFormat="1" ht="6.96" customHeight="1">
      <c r="B84" s="46"/>
      <c r="C84" s="74"/>
      <c r="D84" s="74"/>
      <c r="E84" s="74"/>
      <c r="F84" s="74"/>
      <c r="G84" s="74"/>
      <c r="H84" s="74"/>
      <c r="I84" s="204"/>
      <c r="J84" s="74"/>
      <c r="K84" s="74"/>
      <c r="L84" s="72"/>
    </row>
    <row r="85" s="1" customFormat="1">
      <c r="B85" s="46"/>
      <c r="C85" s="76" t="s">
        <v>31</v>
      </c>
      <c r="D85" s="74"/>
      <c r="E85" s="74"/>
      <c r="F85" s="209" t="str">
        <f>E19</f>
        <v>SŽDC s.o., OŘ Ústí n.L., ST Ústí n.L.</v>
      </c>
      <c r="G85" s="74"/>
      <c r="H85" s="74"/>
      <c r="I85" s="210" t="s">
        <v>39</v>
      </c>
      <c r="J85" s="209" t="str">
        <f>E25</f>
        <v xml:space="preserve"> </v>
      </c>
      <c r="K85" s="74"/>
      <c r="L85" s="72"/>
    </row>
    <row r="86" s="1" customFormat="1" ht="14.4" customHeight="1">
      <c r="B86" s="46"/>
      <c r="C86" s="76" t="s">
        <v>37</v>
      </c>
      <c r="D86" s="74"/>
      <c r="E86" s="74"/>
      <c r="F86" s="209" t="str">
        <f>IF(E22="","",E22)</f>
        <v/>
      </c>
      <c r="G86" s="74"/>
      <c r="H86" s="74"/>
      <c r="I86" s="204"/>
      <c r="J86" s="74"/>
      <c r="K86" s="74"/>
      <c r="L86" s="72"/>
    </row>
    <row r="87" s="1" customFormat="1" ht="10.32" customHeight="1">
      <c r="B87" s="46"/>
      <c r="C87" s="74"/>
      <c r="D87" s="74"/>
      <c r="E87" s="74"/>
      <c r="F87" s="74"/>
      <c r="G87" s="74"/>
      <c r="H87" s="74"/>
      <c r="I87" s="204"/>
      <c r="J87" s="74"/>
      <c r="K87" s="74"/>
      <c r="L87" s="72"/>
    </row>
    <row r="88" s="10" customFormat="1" ht="29.28" customHeight="1">
      <c r="B88" s="211"/>
      <c r="C88" s="212" t="s">
        <v>526</v>
      </c>
      <c r="D88" s="213" t="s">
        <v>62</v>
      </c>
      <c r="E88" s="213" t="s">
        <v>58</v>
      </c>
      <c r="F88" s="213" t="s">
        <v>527</v>
      </c>
      <c r="G88" s="213" t="s">
        <v>528</v>
      </c>
      <c r="H88" s="213" t="s">
        <v>529</v>
      </c>
      <c r="I88" s="214" t="s">
        <v>530</v>
      </c>
      <c r="J88" s="213" t="s">
        <v>514</v>
      </c>
      <c r="K88" s="215" t="s">
        <v>531</v>
      </c>
      <c r="L88" s="216"/>
      <c r="M88" s="102" t="s">
        <v>532</v>
      </c>
      <c r="N88" s="103" t="s">
        <v>47</v>
      </c>
      <c r="O88" s="103" t="s">
        <v>533</v>
      </c>
      <c r="P88" s="103" t="s">
        <v>534</v>
      </c>
      <c r="Q88" s="103" t="s">
        <v>535</v>
      </c>
      <c r="R88" s="103" t="s">
        <v>536</v>
      </c>
      <c r="S88" s="103" t="s">
        <v>537</v>
      </c>
      <c r="T88" s="104" t="s">
        <v>538</v>
      </c>
    </row>
    <row r="89" s="1" customFormat="1" ht="29.28" customHeight="1">
      <c r="B89" s="46"/>
      <c r="C89" s="108" t="s">
        <v>515</v>
      </c>
      <c r="D89" s="74"/>
      <c r="E89" s="74"/>
      <c r="F89" s="74"/>
      <c r="G89" s="74"/>
      <c r="H89" s="74"/>
      <c r="I89" s="204"/>
      <c r="J89" s="217">
        <f>BK89</f>
        <v>0</v>
      </c>
      <c r="K89" s="74"/>
      <c r="L89" s="72"/>
      <c r="M89" s="105"/>
      <c r="N89" s="106"/>
      <c r="O89" s="106"/>
      <c r="P89" s="218">
        <f>P90</f>
        <v>0</v>
      </c>
      <c r="Q89" s="106"/>
      <c r="R89" s="218">
        <f>R90</f>
        <v>0</v>
      </c>
      <c r="S89" s="106"/>
      <c r="T89" s="219">
        <f>T90</f>
        <v>0</v>
      </c>
      <c r="AT89" s="24" t="s">
        <v>76</v>
      </c>
      <c r="AU89" s="24" t="s">
        <v>516</v>
      </c>
      <c r="BK89" s="220">
        <f>BK90</f>
        <v>0</v>
      </c>
    </row>
    <row r="90" s="11" customFormat="1" ht="37.44" customHeight="1">
      <c r="B90" s="221"/>
      <c r="C90" s="222"/>
      <c r="D90" s="223" t="s">
        <v>76</v>
      </c>
      <c r="E90" s="224" t="s">
        <v>612</v>
      </c>
      <c r="F90" s="224" t="s">
        <v>613</v>
      </c>
      <c r="G90" s="222"/>
      <c r="H90" s="222"/>
      <c r="I90" s="225"/>
      <c r="J90" s="226">
        <f>BK90</f>
        <v>0</v>
      </c>
      <c r="K90" s="222"/>
      <c r="L90" s="227"/>
      <c r="M90" s="228"/>
      <c r="N90" s="229"/>
      <c r="O90" s="229"/>
      <c r="P90" s="230">
        <f>SUM(P91:P106)</f>
        <v>0</v>
      </c>
      <c r="Q90" s="229"/>
      <c r="R90" s="230">
        <f>SUM(R91:R106)</f>
        <v>0</v>
      </c>
      <c r="S90" s="229"/>
      <c r="T90" s="231">
        <f>SUM(T91:T106)</f>
        <v>0</v>
      </c>
      <c r="AR90" s="232" t="s">
        <v>542</v>
      </c>
      <c r="AT90" s="233" t="s">
        <v>76</v>
      </c>
      <c r="AU90" s="233" t="s">
        <v>77</v>
      </c>
      <c r="AY90" s="232" t="s">
        <v>541</v>
      </c>
      <c r="BK90" s="234">
        <f>SUM(BK91:BK106)</f>
        <v>0</v>
      </c>
    </row>
    <row r="91" s="1" customFormat="1" ht="25.5" customHeight="1">
      <c r="B91" s="46"/>
      <c r="C91" s="237" t="s">
        <v>24</v>
      </c>
      <c r="D91" s="237" t="s">
        <v>544</v>
      </c>
      <c r="E91" s="238" t="s">
        <v>614</v>
      </c>
      <c r="F91" s="239" t="s">
        <v>615</v>
      </c>
      <c r="G91" s="240" t="s">
        <v>616</v>
      </c>
      <c r="H91" s="241">
        <v>11</v>
      </c>
      <c r="I91" s="242"/>
      <c r="J91" s="243">
        <f>ROUND(I91*H91,2)</f>
        <v>0</v>
      </c>
      <c r="K91" s="239" t="s">
        <v>603</v>
      </c>
      <c r="L91" s="72"/>
      <c r="M91" s="244" t="s">
        <v>22</v>
      </c>
      <c r="N91" s="245" t="s">
        <v>48</v>
      </c>
      <c r="O91" s="47"/>
      <c r="P91" s="246">
        <f>O91*H91</f>
        <v>0</v>
      </c>
      <c r="Q91" s="246">
        <v>0</v>
      </c>
      <c r="R91" s="246">
        <f>Q91*H91</f>
        <v>0</v>
      </c>
      <c r="S91" s="246">
        <v>0</v>
      </c>
      <c r="T91" s="247">
        <f>S91*H91</f>
        <v>0</v>
      </c>
      <c r="AR91" s="24" t="s">
        <v>617</v>
      </c>
      <c r="AT91" s="24" t="s">
        <v>544</v>
      </c>
      <c r="AU91" s="24" t="s">
        <v>24</v>
      </c>
      <c r="AY91" s="24" t="s">
        <v>541</v>
      </c>
      <c r="BE91" s="248">
        <f>IF(N91="základní",J91,0)</f>
        <v>0</v>
      </c>
      <c r="BF91" s="248">
        <f>IF(N91="snížená",J91,0)</f>
        <v>0</v>
      </c>
      <c r="BG91" s="248">
        <f>IF(N91="zákl. přenesená",J91,0)</f>
        <v>0</v>
      </c>
      <c r="BH91" s="248">
        <f>IF(N91="sníž. přenesená",J91,0)</f>
        <v>0</v>
      </c>
      <c r="BI91" s="248">
        <f>IF(N91="nulová",J91,0)</f>
        <v>0</v>
      </c>
      <c r="BJ91" s="24" t="s">
        <v>24</v>
      </c>
      <c r="BK91" s="248">
        <f>ROUND(I91*H91,2)</f>
        <v>0</v>
      </c>
      <c r="BL91" s="24" t="s">
        <v>617</v>
      </c>
      <c r="BM91" s="24" t="s">
        <v>897</v>
      </c>
    </row>
    <row r="92" s="1" customFormat="1" ht="38.25" customHeight="1">
      <c r="B92" s="46"/>
      <c r="C92" s="237" t="s">
        <v>85</v>
      </c>
      <c r="D92" s="237" t="s">
        <v>544</v>
      </c>
      <c r="E92" s="238" t="s">
        <v>619</v>
      </c>
      <c r="F92" s="239" t="s">
        <v>620</v>
      </c>
      <c r="G92" s="240" t="s">
        <v>616</v>
      </c>
      <c r="H92" s="241">
        <v>11</v>
      </c>
      <c r="I92" s="242"/>
      <c r="J92" s="243">
        <f>ROUND(I92*H92,2)</f>
        <v>0</v>
      </c>
      <c r="K92" s="239" t="s">
        <v>603</v>
      </c>
      <c r="L92" s="72"/>
      <c r="M92" s="244" t="s">
        <v>22</v>
      </c>
      <c r="N92" s="245" t="s">
        <v>48</v>
      </c>
      <c r="O92" s="47"/>
      <c r="P92" s="246">
        <f>O92*H92</f>
        <v>0</v>
      </c>
      <c r="Q92" s="246">
        <v>0</v>
      </c>
      <c r="R92" s="246">
        <f>Q92*H92</f>
        <v>0</v>
      </c>
      <c r="S92" s="246">
        <v>0</v>
      </c>
      <c r="T92" s="247">
        <f>S92*H92</f>
        <v>0</v>
      </c>
      <c r="AR92" s="24" t="s">
        <v>617</v>
      </c>
      <c r="AT92" s="24" t="s">
        <v>544</v>
      </c>
      <c r="AU92" s="24" t="s">
        <v>24</v>
      </c>
      <c r="AY92" s="24" t="s">
        <v>541</v>
      </c>
      <c r="BE92" s="248">
        <f>IF(N92="základní",J92,0)</f>
        <v>0</v>
      </c>
      <c r="BF92" s="248">
        <f>IF(N92="snížená",J92,0)</f>
        <v>0</v>
      </c>
      <c r="BG92" s="248">
        <f>IF(N92="zákl. přenesená",J92,0)</f>
        <v>0</v>
      </c>
      <c r="BH92" s="248">
        <f>IF(N92="sníž. přenesená",J92,0)</f>
        <v>0</v>
      </c>
      <c r="BI92" s="248">
        <f>IF(N92="nulová",J92,0)</f>
        <v>0</v>
      </c>
      <c r="BJ92" s="24" t="s">
        <v>24</v>
      </c>
      <c r="BK92" s="248">
        <f>ROUND(I92*H92,2)</f>
        <v>0</v>
      </c>
      <c r="BL92" s="24" t="s">
        <v>617</v>
      </c>
      <c r="BM92" s="24" t="s">
        <v>898</v>
      </c>
    </row>
    <row r="93" s="1" customFormat="1" ht="38.25" customHeight="1">
      <c r="B93" s="46"/>
      <c r="C93" s="264" t="s">
        <v>93</v>
      </c>
      <c r="D93" s="264" t="s">
        <v>622</v>
      </c>
      <c r="E93" s="265" t="s">
        <v>623</v>
      </c>
      <c r="F93" s="266" t="s">
        <v>624</v>
      </c>
      <c r="G93" s="267" t="s">
        <v>616</v>
      </c>
      <c r="H93" s="268">
        <v>11</v>
      </c>
      <c r="I93" s="269"/>
      <c r="J93" s="270">
        <f>ROUND(I93*H93,2)</f>
        <v>0</v>
      </c>
      <c r="K93" s="266" t="s">
        <v>603</v>
      </c>
      <c r="L93" s="271"/>
      <c r="M93" s="272" t="s">
        <v>22</v>
      </c>
      <c r="N93" s="273" t="s">
        <v>48</v>
      </c>
      <c r="O93" s="47"/>
      <c r="P93" s="246">
        <f>O93*H93</f>
        <v>0</v>
      </c>
      <c r="Q93" s="246">
        <v>0</v>
      </c>
      <c r="R93" s="246">
        <f>Q93*H93</f>
        <v>0</v>
      </c>
      <c r="S93" s="246">
        <v>0</v>
      </c>
      <c r="T93" s="247">
        <f>S93*H93</f>
        <v>0</v>
      </c>
      <c r="AR93" s="24" t="s">
        <v>617</v>
      </c>
      <c r="AT93" s="24" t="s">
        <v>622</v>
      </c>
      <c r="AU93" s="24" t="s">
        <v>24</v>
      </c>
      <c r="AY93" s="24" t="s">
        <v>541</v>
      </c>
      <c r="BE93" s="248">
        <f>IF(N93="základní",J93,0)</f>
        <v>0</v>
      </c>
      <c r="BF93" s="248">
        <f>IF(N93="snížená",J93,0)</f>
        <v>0</v>
      </c>
      <c r="BG93" s="248">
        <f>IF(N93="zákl. přenesená",J93,0)</f>
        <v>0</v>
      </c>
      <c r="BH93" s="248">
        <f>IF(N93="sníž. přenesená",J93,0)</f>
        <v>0</v>
      </c>
      <c r="BI93" s="248">
        <f>IF(N93="nulová",J93,0)</f>
        <v>0</v>
      </c>
      <c r="BJ93" s="24" t="s">
        <v>24</v>
      </c>
      <c r="BK93" s="248">
        <f>ROUND(I93*H93,2)</f>
        <v>0</v>
      </c>
      <c r="BL93" s="24" t="s">
        <v>617</v>
      </c>
      <c r="BM93" s="24" t="s">
        <v>899</v>
      </c>
    </row>
    <row r="94" s="1" customFormat="1">
      <c r="B94" s="46"/>
      <c r="C94" s="74"/>
      <c r="D94" s="251" t="s">
        <v>626</v>
      </c>
      <c r="E94" s="74"/>
      <c r="F94" s="274" t="s">
        <v>627</v>
      </c>
      <c r="G94" s="74"/>
      <c r="H94" s="74"/>
      <c r="I94" s="204"/>
      <c r="J94" s="74"/>
      <c r="K94" s="74"/>
      <c r="L94" s="72"/>
      <c r="M94" s="275"/>
      <c r="N94" s="47"/>
      <c r="O94" s="47"/>
      <c r="P94" s="47"/>
      <c r="Q94" s="47"/>
      <c r="R94" s="47"/>
      <c r="S94" s="47"/>
      <c r="T94" s="95"/>
      <c r="AT94" s="24" t="s">
        <v>626</v>
      </c>
      <c r="AU94" s="24" t="s">
        <v>24</v>
      </c>
    </row>
    <row r="95" s="1" customFormat="1" ht="16.5" customHeight="1">
      <c r="B95" s="46"/>
      <c r="C95" s="237" t="s">
        <v>542</v>
      </c>
      <c r="D95" s="237" t="s">
        <v>544</v>
      </c>
      <c r="E95" s="238" t="s">
        <v>628</v>
      </c>
      <c r="F95" s="239" t="s">
        <v>629</v>
      </c>
      <c r="G95" s="240" t="s">
        <v>616</v>
      </c>
      <c r="H95" s="241">
        <v>69</v>
      </c>
      <c r="I95" s="242"/>
      <c r="J95" s="243">
        <f>ROUND(I95*H95,2)</f>
        <v>0</v>
      </c>
      <c r="K95" s="239" t="s">
        <v>603</v>
      </c>
      <c r="L95" s="72"/>
      <c r="M95" s="244" t="s">
        <v>22</v>
      </c>
      <c r="N95" s="245" t="s">
        <v>48</v>
      </c>
      <c r="O95" s="47"/>
      <c r="P95" s="246">
        <f>O95*H95</f>
        <v>0</v>
      </c>
      <c r="Q95" s="246">
        <v>0</v>
      </c>
      <c r="R95" s="246">
        <f>Q95*H95</f>
        <v>0</v>
      </c>
      <c r="S95" s="246">
        <v>0</v>
      </c>
      <c r="T95" s="247">
        <f>S95*H95</f>
        <v>0</v>
      </c>
      <c r="AR95" s="24" t="s">
        <v>617</v>
      </c>
      <c r="AT95" s="24" t="s">
        <v>544</v>
      </c>
      <c r="AU95" s="24" t="s">
        <v>24</v>
      </c>
      <c r="AY95" s="24" t="s">
        <v>541</v>
      </c>
      <c r="BE95" s="248">
        <f>IF(N95="základní",J95,0)</f>
        <v>0</v>
      </c>
      <c r="BF95" s="248">
        <f>IF(N95="snížená",J95,0)</f>
        <v>0</v>
      </c>
      <c r="BG95" s="248">
        <f>IF(N95="zákl. přenesená",J95,0)</f>
        <v>0</v>
      </c>
      <c r="BH95" s="248">
        <f>IF(N95="sníž. přenesená",J95,0)</f>
        <v>0</v>
      </c>
      <c r="BI95" s="248">
        <f>IF(N95="nulová",J95,0)</f>
        <v>0</v>
      </c>
      <c r="BJ95" s="24" t="s">
        <v>24</v>
      </c>
      <c r="BK95" s="248">
        <f>ROUND(I95*H95,2)</f>
        <v>0</v>
      </c>
      <c r="BL95" s="24" t="s">
        <v>617</v>
      </c>
      <c r="BM95" s="24" t="s">
        <v>900</v>
      </c>
    </row>
    <row r="96" s="1" customFormat="1" ht="38.25" customHeight="1">
      <c r="B96" s="46"/>
      <c r="C96" s="237" t="s">
        <v>562</v>
      </c>
      <c r="D96" s="237" t="s">
        <v>544</v>
      </c>
      <c r="E96" s="238" t="s">
        <v>799</v>
      </c>
      <c r="F96" s="239" t="s">
        <v>800</v>
      </c>
      <c r="G96" s="240" t="s">
        <v>616</v>
      </c>
      <c r="H96" s="241">
        <v>61</v>
      </c>
      <c r="I96" s="242"/>
      <c r="J96" s="243">
        <f>ROUND(I96*H96,2)</f>
        <v>0</v>
      </c>
      <c r="K96" s="239" t="s">
        <v>603</v>
      </c>
      <c r="L96" s="72"/>
      <c r="M96" s="244" t="s">
        <v>22</v>
      </c>
      <c r="N96" s="245" t="s">
        <v>48</v>
      </c>
      <c r="O96" s="47"/>
      <c r="P96" s="246">
        <f>O96*H96</f>
        <v>0</v>
      </c>
      <c r="Q96" s="246">
        <v>0</v>
      </c>
      <c r="R96" s="246">
        <f>Q96*H96</f>
        <v>0</v>
      </c>
      <c r="S96" s="246">
        <v>0</v>
      </c>
      <c r="T96" s="247">
        <f>S96*H96</f>
        <v>0</v>
      </c>
      <c r="AR96" s="24" t="s">
        <v>617</v>
      </c>
      <c r="AT96" s="24" t="s">
        <v>544</v>
      </c>
      <c r="AU96" s="24" t="s">
        <v>24</v>
      </c>
      <c r="AY96" s="24" t="s">
        <v>541</v>
      </c>
      <c r="BE96" s="248">
        <f>IF(N96="základní",J96,0)</f>
        <v>0</v>
      </c>
      <c r="BF96" s="248">
        <f>IF(N96="snížená",J96,0)</f>
        <v>0</v>
      </c>
      <c r="BG96" s="248">
        <f>IF(N96="zákl. přenesená",J96,0)</f>
        <v>0</v>
      </c>
      <c r="BH96" s="248">
        <f>IF(N96="sníž. přenesená",J96,0)</f>
        <v>0</v>
      </c>
      <c r="BI96" s="248">
        <f>IF(N96="nulová",J96,0)</f>
        <v>0</v>
      </c>
      <c r="BJ96" s="24" t="s">
        <v>24</v>
      </c>
      <c r="BK96" s="248">
        <f>ROUND(I96*H96,2)</f>
        <v>0</v>
      </c>
      <c r="BL96" s="24" t="s">
        <v>617</v>
      </c>
      <c r="BM96" s="24" t="s">
        <v>901</v>
      </c>
    </row>
    <row r="97" s="1" customFormat="1" ht="38.25" customHeight="1">
      <c r="B97" s="46"/>
      <c r="C97" s="237" t="s">
        <v>552</v>
      </c>
      <c r="D97" s="237" t="s">
        <v>544</v>
      </c>
      <c r="E97" s="238" t="s">
        <v>631</v>
      </c>
      <c r="F97" s="239" t="s">
        <v>632</v>
      </c>
      <c r="G97" s="240" t="s">
        <v>616</v>
      </c>
      <c r="H97" s="241">
        <v>8</v>
      </c>
      <c r="I97" s="242"/>
      <c r="J97" s="243">
        <f>ROUND(I97*H97,2)</f>
        <v>0</v>
      </c>
      <c r="K97" s="239" t="s">
        <v>603</v>
      </c>
      <c r="L97" s="72"/>
      <c r="M97" s="244" t="s">
        <v>22</v>
      </c>
      <c r="N97" s="245" t="s">
        <v>48</v>
      </c>
      <c r="O97" s="47"/>
      <c r="P97" s="246">
        <f>O97*H97</f>
        <v>0</v>
      </c>
      <c r="Q97" s="246">
        <v>0</v>
      </c>
      <c r="R97" s="246">
        <f>Q97*H97</f>
        <v>0</v>
      </c>
      <c r="S97" s="246">
        <v>0</v>
      </c>
      <c r="T97" s="247">
        <f>S97*H97</f>
        <v>0</v>
      </c>
      <c r="AR97" s="24" t="s">
        <v>617</v>
      </c>
      <c r="AT97" s="24" t="s">
        <v>544</v>
      </c>
      <c r="AU97" s="24" t="s">
        <v>24</v>
      </c>
      <c r="AY97" s="24" t="s">
        <v>541</v>
      </c>
      <c r="BE97" s="248">
        <f>IF(N97="základní",J97,0)</f>
        <v>0</v>
      </c>
      <c r="BF97" s="248">
        <f>IF(N97="snížená",J97,0)</f>
        <v>0</v>
      </c>
      <c r="BG97" s="248">
        <f>IF(N97="zákl. přenesená",J97,0)</f>
        <v>0</v>
      </c>
      <c r="BH97" s="248">
        <f>IF(N97="sníž. přenesená",J97,0)</f>
        <v>0</v>
      </c>
      <c r="BI97" s="248">
        <f>IF(N97="nulová",J97,0)</f>
        <v>0</v>
      </c>
      <c r="BJ97" s="24" t="s">
        <v>24</v>
      </c>
      <c r="BK97" s="248">
        <f>ROUND(I97*H97,2)</f>
        <v>0</v>
      </c>
      <c r="BL97" s="24" t="s">
        <v>617</v>
      </c>
      <c r="BM97" s="24" t="s">
        <v>902</v>
      </c>
    </row>
    <row r="98" s="1" customFormat="1" ht="25.5" customHeight="1">
      <c r="B98" s="46"/>
      <c r="C98" s="264" t="s">
        <v>561</v>
      </c>
      <c r="D98" s="264" t="s">
        <v>622</v>
      </c>
      <c r="E98" s="265" t="s">
        <v>804</v>
      </c>
      <c r="F98" s="266" t="s">
        <v>805</v>
      </c>
      <c r="G98" s="267" t="s">
        <v>616</v>
      </c>
      <c r="H98" s="268">
        <v>61</v>
      </c>
      <c r="I98" s="269"/>
      <c r="J98" s="270">
        <f>ROUND(I98*H98,2)</f>
        <v>0</v>
      </c>
      <c r="K98" s="266" t="s">
        <v>603</v>
      </c>
      <c r="L98" s="271"/>
      <c r="M98" s="272" t="s">
        <v>22</v>
      </c>
      <c r="N98" s="273" t="s">
        <v>48</v>
      </c>
      <c r="O98" s="47"/>
      <c r="P98" s="246">
        <f>O98*H98</f>
        <v>0</v>
      </c>
      <c r="Q98" s="246">
        <v>0</v>
      </c>
      <c r="R98" s="246">
        <f>Q98*H98</f>
        <v>0</v>
      </c>
      <c r="S98" s="246">
        <v>0</v>
      </c>
      <c r="T98" s="247">
        <f>S98*H98</f>
        <v>0</v>
      </c>
      <c r="AR98" s="24" t="s">
        <v>639</v>
      </c>
      <c r="AT98" s="24" t="s">
        <v>622</v>
      </c>
      <c r="AU98" s="24" t="s">
        <v>24</v>
      </c>
      <c r="AY98" s="24" t="s">
        <v>541</v>
      </c>
      <c r="BE98" s="248">
        <f>IF(N98="základní",J98,0)</f>
        <v>0</v>
      </c>
      <c r="BF98" s="248">
        <f>IF(N98="snížená",J98,0)</f>
        <v>0</v>
      </c>
      <c r="BG98" s="248">
        <f>IF(N98="zákl. přenesená",J98,0)</f>
        <v>0</v>
      </c>
      <c r="BH98" s="248">
        <f>IF(N98="sníž. přenesená",J98,0)</f>
        <v>0</v>
      </c>
      <c r="BI98" s="248">
        <f>IF(N98="nulová",J98,0)</f>
        <v>0</v>
      </c>
      <c r="BJ98" s="24" t="s">
        <v>24</v>
      </c>
      <c r="BK98" s="248">
        <f>ROUND(I98*H98,2)</f>
        <v>0</v>
      </c>
      <c r="BL98" s="24" t="s">
        <v>639</v>
      </c>
      <c r="BM98" s="24" t="s">
        <v>903</v>
      </c>
    </row>
    <row r="99" s="1" customFormat="1" ht="25.5" customHeight="1">
      <c r="B99" s="46"/>
      <c r="C99" s="264" t="s">
        <v>29</v>
      </c>
      <c r="D99" s="264" t="s">
        <v>622</v>
      </c>
      <c r="E99" s="265" t="s">
        <v>641</v>
      </c>
      <c r="F99" s="266" t="s">
        <v>642</v>
      </c>
      <c r="G99" s="267" t="s">
        <v>616</v>
      </c>
      <c r="H99" s="268">
        <v>8</v>
      </c>
      <c r="I99" s="269"/>
      <c r="J99" s="270">
        <f>ROUND(I99*H99,2)</f>
        <v>0</v>
      </c>
      <c r="K99" s="266" t="s">
        <v>603</v>
      </c>
      <c r="L99" s="271"/>
      <c r="M99" s="272" t="s">
        <v>22</v>
      </c>
      <c r="N99" s="273" t="s">
        <v>48</v>
      </c>
      <c r="O99" s="47"/>
      <c r="P99" s="246">
        <f>O99*H99</f>
        <v>0</v>
      </c>
      <c r="Q99" s="246">
        <v>0</v>
      </c>
      <c r="R99" s="246">
        <f>Q99*H99</f>
        <v>0</v>
      </c>
      <c r="S99" s="246">
        <v>0</v>
      </c>
      <c r="T99" s="247">
        <f>S99*H99</f>
        <v>0</v>
      </c>
      <c r="AR99" s="24" t="s">
        <v>639</v>
      </c>
      <c r="AT99" s="24" t="s">
        <v>622</v>
      </c>
      <c r="AU99" s="24" t="s">
        <v>24</v>
      </c>
      <c r="AY99" s="24" t="s">
        <v>541</v>
      </c>
      <c r="BE99" s="248">
        <f>IF(N99="základní",J99,0)</f>
        <v>0</v>
      </c>
      <c r="BF99" s="248">
        <f>IF(N99="snížená",J99,0)</f>
        <v>0</v>
      </c>
      <c r="BG99" s="248">
        <f>IF(N99="zákl. přenesená",J99,0)</f>
        <v>0</v>
      </c>
      <c r="BH99" s="248">
        <f>IF(N99="sníž. přenesená",J99,0)</f>
        <v>0</v>
      </c>
      <c r="BI99" s="248">
        <f>IF(N99="nulová",J99,0)</f>
        <v>0</v>
      </c>
      <c r="BJ99" s="24" t="s">
        <v>24</v>
      </c>
      <c r="BK99" s="248">
        <f>ROUND(I99*H99,2)</f>
        <v>0</v>
      </c>
      <c r="BL99" s="24" t="s">
        <v>639</v>
      </c>
      <c r="BM99" s="24" t="s">
        <v>904</v>
      </c>
    </row>
    <row r="100" s="1" customFormat="1">
      <c r="B100" s="46"/>
      <c r="C100" s="74"/>
      <c r="D100" s="251" t="s">
        <v>626</v>
      </c>
      <c r="E100" s="74"/>
      <c r="F100" s="274" t="s">
        <v>644</v>
      </c>
      <c r="G100" s="74"/>
      <c r="H100" s="74"/>
      <c r="I100" s="204"/>
      <c r="J100" s="74"/>
      <c r="K100" s="74"/>
      <c r="L100" s="72"/>
      <c r="M100" s="275"/>
      <c r="N100" s="47"/>
      <c r="O100" s="47"/>
      <c r="P100" s="47"/>
      <c r="Q100" s="47"/>
      <c r="R100" s="47"/>
      <c r="S100" s="47"/>
      <c r="T100" s="95"/>
      <c r="AT100" s="24" t="s">
        <v>626</v>
      </c>
      <c r="AU100" s="24" t="s">
        <v>24</v>
      </c>
    </row>
    <row r="101" s="1" customFormat="1" ht="38.25" customHeight="1">
      <c r="B101" s="46"/>
      <c r="C101" s="237" t="s">
        <v>590</v>
      </c>
      <c r="D101" s="237" t="s">
        <v>544</v>
      </c>
      <c r="E101" s="238" t="s">
        <v>649</v>
      </c>
      <c r="F101" s="239" t="s">
        <v>650</v>
      </c>
      <c r="G101" s="240" t="s">
        <v>651</v>
      </c>
      <c r="H101" s="241">
        <v>180</v>
      </c>
      <c r="I101" s="242"/>
      <c r="J101" s="243">
        <f>ROUND(I101*H101,2)</f>
        <v>0</v>
      </c>
      <c r="K101" s="239" t="s">
        <v>603</v>
      </c>
      <c r="L101" s="72"/>
      <c r="M101" s="244" t="s">
        <v>22</v>
      </c>
      <c r="N101" s="245" t="s">
        <v>48</v>
      </c>
      <c r="O101" s="47"/>
      <c r="P101" s="246">
        <f>O101*H101</f>
        <v>0</v>
      </c>
      <c r="Q101" s="246">
        <v>0</v>
      </c>
      <c r="R101" s="246">
        <f>Q101*H101</f>
        <v>0</v>
      </c>
      <c r="S101" s="246">
        <v>0</v>
      </c>
      <c r="T101" s="247">
        <f>S101*H101</f>
        <v>0</v>
      </c>
      <c r="AR101" s="24" t="s">
        <v>617</v>
      </c>
      <c r="AT101" s="24" t="s">
        <v>544</v>
      </c>
      <c r="AU101" s="24" t="s">
        <v>24</v>
      </c>
      <c r="AY101" s="24" t="s">
        <v>541</v>
      </c>
      <c r="BE101" s="248">
        <f>IF(N101="základní",J101,0)</f>
        <v>0</v>
      </c>
      <c r="BF101" s="248">
        <f>IF(N101="snížená",J101,0)</f>
        <v>0</v>
      </c>
      <c r="BG101" s="248">
        <f>IF(N101="zákl. přenesená",J101,0)</f>
        <v>0</v>
      </c>
      <c r="BH101" s="248">
        <f>IF(N101="sníž. přenesená",J101,0)</f>
        <v>0</v>
      </c>
      <c r="BI101" s="248">
        <f>IF(N101="nulová",J101,0)</f>
        <v>0</v>
      </c>
      <c r="BJ101" s="24" t="s">
        <v>24</v>
      </c>
      <c r="BK101" s="248">
        <f>ROUND(I101*H101,2)</f>
        <v>0</v>
      </c>
      <c r="BL101" s="24" t="s">
        <v>617</v>
      </c>
      <c r="BM101" s="24" t="s">
        <v>905</v>
      </c>
    </row>
    <row r="102" s="1" customFormat="1" ht="25.5" customHeight="1">
      <c r="B102" s="46"/>
      <c r="C102" s="264" t="s">
        <v>570</v>
      </c>
      <c r="D102" s="264" t="s">
        <v>622</v>
      </c>
      <c r="E102" s="265" t="s">
        <v>654</v>
      </c>
      <c r="F102" s="266" t="s">
        <v>655</v>
      </c>
      <c r="G102" s="267" t="s">
        <v>651</v>
      </c>
      <c r="H102" s="268">
        <v>180</v>
      </c>
      <c r="I102" s="269"/>
      <c r="J102" s="270">
        <f>ROUND(I102*H102,2)</f>
        <v>0</v>
      </c>
      <c r="K102" s="266" t="s">
        <v>603</v>
      </c>
      <c r="L102" s="271"/>
      <c r="M102" s="272" t="s">
        <v>22</v>
      </c>
      <c r="N102" s="273" t="s">
        <v>48</v>
      </c>
      <c r="O102" s="47"/>
      <c r="P102" s="246">
        <f>O102*H102</f>
        <v>0</v>
      </c>
      <c r="Q102" s="246">
        <v>0</v>
      </c>
      <c r="R102" s="246">
        <f>Q102*H102</f>
        <v>0</v>
      </c>
      <c r="S102" s="246">
        <v>0</v>
      </c>
      <c r="T102" s="247">
        <f>S102*H102</f>
        <v>0</v>
      </c>
      <c r="AR102" s="24" t="s">
        <v>617</v>
      </c>
      <c r="AT102" s="24" t="s">
        <v>622</v>
      </c>
      <c r="AU102" s="24" t="s">
        <v>24</v>
      </c>
      <c r="AY102" s="24" t="s">
        <v>541</v>
      </c>
      <c r="BE102" s="248">
        <f>IF(N102="základní",J102,0)</f>
        <v>0</v>
      </c>
      <c r="BF102" s="248">
        <f>IF(N102="snížená",J102,0)</f>
        <v>0</v>
      </c>
      <c r="BG102" s="248">
        <f>IF(N102="zákl. přenesená",J102,0)</f>
        <v>0</v>
      </c>
      <c r="BH102" s="248">
        <f>IF(N102="sníž. přenesená",J102,0)</f>
        <v>0</v>
      </c>
      <c r="BI102" s="248">
        <f>IF(N102="nulová",J102,0)</f>
        <v>0</v>
      </c>
      <c r="BJ102" s="24" t="s">
        <v>24</v>
      </c>
      <c r="BK102" s="248">
        <f>ROUND(I102*H102,2)</f>
        <v>0</v>
      </c>
      <c r="BL102" s="24" t="s">
        <v>617</v>
      </c>
      <c r="BM102" s="24" t="s">
        <v>906</v>
      </c>
    </row>
    <row r="103" s="1" customFormat="1">
      <c r="B103" s="46"/>
      <c r="C103" s="74"/>
      <c r="D103" s="251" t="s">
        <v>626</v>
      </c>
      <c r="E103" s="74"/>
      <c r="F103" s="274" t="s">
        <v>657</v>
      </c>
      <c r="G103" s="74"/>
      <c r="H103" s="74"/>
      <c r="I103" s="204"/>
      <c r="J103" s="74"/>
      <c r="K103" s="74"/>
      <c r="L103" s="72"/>
      <c r="M103" s="275"/>
      <c r="N103" s="47"/>
      <c r="O103" s="47"/>
      <c r="P103" s="47"/>
      <c r="Q103" s="47"/>
      <c r="R103" s="47"/>
      <c r="S103" s="47"/>
      <c r="T103" s="95"/>
      <c r="AT103" s="24" t="s">
        <v>626</v>
      </c>
      <c r="AU103" s="24" t="s">
        <v>24</v>
      </c>
    </row>
    <row r="104" s="1" customFormat="1" ht="25.5" customHeight="1">
      <c r="B104" s="46"/>
      <c r="C104" s="237" t="s">
        <v>653</v>
      </c>
      <c r="D104" s="237" t="s">
        <v>544</v>
      </c>
      <c r="E104" s="238" t="s">
        <v>658</v>
      </c>
      <c r="F104" s="239" t="s">
        <v>659</v>
      </c>
      <c r="G104" s="240" t="s">
        <v>651</v>
      </c>
      <c r="H104" s="241">
        <v>200</v>
      </c>
      <c r="I104" s="242"/>
      <c r="J104" s="243">
        <f>ROUND(I104*H104,2)</f>
        <v>0</v>
      </c>
      <c r="K104" s="239" t="s">
        <v>603</v>
      </c>
      <c r="L104" s="72"/>
      <c r="M104" s="244" t="s">
        <v>22</v>
      </c>
      <c r="N104" s="245" t="s">
        <v>48</v>
      </c>
      <c r="O104" s="47"/>
      <c r="P104" s="246">
        <f>O104*H104</f>
        <v>0</v>
      </c>
      <c r="Q104" s="246">
        <v>0</v>
      </c>
      <c r="R104" s="246">
        <f>Q104*H104</f>
        <v>0</v>
      </c>
      <c r="S104" s="246">
        <v>0</v>
      </c>
      <c r="T104" s="247">
        <f>S104*H104</f>
        <v>0</v>
      </c>
      <c r="AR104" s="24" t="s">
        <v>617</v>
      </c>
      <c r="AT104" s="24" t="s">
        <v>544</v>
      </c>
      <c r="AU104" s="24" t="s">
        <v>24</v>
      </c>
      <c r="AY104" s="24" t="s">
        <v>541</v>
      </c>
      <c r="BE104" s="248">
        <f>IF(N104="základní",J104,0)</f>
        <v>0</v>
      </c>
      <c r="BF104" s="248">
        <f>IF(N104="snížená",J104,0)</f>
        <v>0</v>
      </c>
      <c r="BG104" s="248">
        <f>IF(N104="zákl. přenesená",J104,0)</f>
        <v>0</v>
      </c>
      <c r="BH104" s="248">
        <f>IF(N104="sníž. přenesená",J104,0)</f>
        <v>0</v>
      </c>
      <c r="BI104" s="248">
        <f>IF(N104="nulová",J104,0)</f>
        <v>0</v>
      </c>
      <c r="BJ104" s="24" t="s">
        <v>24</v>
      </c>
      <c r="BK104" s="248">
        <f>ROUND(I104*H104,2)</f>
        <v>0</v>
      </c>
      <c r="BL104" s="24" t="s">
        <v>617</v>
      </c>
      <c r="BM104" s="24" t="s">
        <v>907</v>
      </c>
    </row>
    <row r="105" s="1" customFormat="1" ht="25.5" customHeight="1">
      <c r="B105" s="46"/>
      <c r="C105" s="264" t="s">
        <v>574</v>
      </c>
      <c r="D105" s="264" t="s">
        <v>622</v>
      </c>
      <c r="E105" s="265" t="s">
        <v>661</v>
      </c>
      <c r="F105" s="266" t="s">
        <v>662</v>
      </c>
      <c r="G105" s="267" t="s">
        <v>651</v>
      </c>
      <c r="H105" s="268">
        <v>200</v>
      </c>
      <c r="I105" s="269"/>
      <c r="J105" s="270">
        <f>ROUND(I105*H105,2)</f>
        <v>0</v>
      </c>
      <c r="K105" s="266" t="s">
        <v>603</v>
      </c>
      <c r="L105" s="271"/>
      <c r="M105" s="272" t="s">
        <v>22</v>
      </c>
      <c r="N105" s="273" t="s">
        <v>48</v>
      </c>
      <c r="O105" s="47"/>
      <c r="P105" s="246">
        <f>O105*H105</f>
        <v>0</v>
      </c>
      <c r="Q105" s="246">
        <v>0</v>
      </c>
      <c r="R105" s="246">
        <f>Q105*H105</f>
        <v>0</v>
      </c>
      <c r="S105" s="246">
        <v>0</v>
      </c>
      <c r="T105" s="247">
        <f>S105*H105</f>
        <v>0</v>
      </c>
      <c r="AR105" s="24" t="s">
        <v>639</v>
      </c>
      <c r="AT105" s="24" t="s">
        <v>622</v>
      </c>
      <c r="AU105" s="24" t="s">
        <v>24</v>
      </c>
      <c r="AY105" s="24" t="s">
        <v>541</v>
      </c>
      <c r="BE105" s="248">
        <f>IF(N105="základní",J105,0)</f>
        <v>0</v>
      </c>
      <c r="BF105" s="248">
        <f>IF(N105="snížená",J105,0)</f>
        <v>0</v>
      </c>
      <c r="BG105" s="248">
        <f>IF(N105="zákl. přenesená",J105,0)</f>
        <v>0</v>
      </c>
      <c r="BH105" s="248">
        <f>IF(N105="sníž. přenesená",J105,0)</f>
        <v>0</v>
      </c>
      <c r="BI105" s="248">
        <f>IF(N105="nulová",J105,0)</f>
        <v>0</v>
      </c>
      <c r="BJ105" s="24" t="s">
        <v>24</v>
      </c>
      <c r="BK105" s="248">
        <f>ROUND(I105*H105,2)</f>
        <v>0</v>
      </c>
      <c r="BL105" s="24" t="s">
        <v>639</v>
      </c>
      <c r="BM105" s="24" t="s">
        <v>908</v>
      </c>
    </row>
    <row r="106" s="1" customFormat="1" ht="38.25" customHeight="1">
      <c r="B106" s="46"/>
      <c r="C106" s="264" t="s">
        <v>10</v>
      </c>
      <c r="D106" s="264" t="s">
        <v>622</v>
      </c>
      <c r="E106" s="265" t="s">
        <v>664</v>
      </c>
      <c r="F106" s="266" t="s">
        <v>665</v>
      </c>
      <c r="G106" s="267" t="s">
        <v>616</v>
      </c>
      <c r="H106" s="268">
        <v>10</v>
      </c>
      <c r="I106" s="269"/>
      <c r="J106" s="270">
        <f>ROUND(I106*H106,2)</f>
        <v>0</v>
      </c>
      <c r="K106" s="266" t="s">
        <v>603</v>
      </c>
      <c r="L106" s="271"/>
      <c r="M106" s="272" t="s">
        <v>22</v>
      </c>
      <c r="N106" s="276" t="s">
        <v>48</v>
      </c>
      <c r="O106" s="277"/>
      <c r="P106" s="278">
        <f>O106*H106</f>
        <v>0</v>
      </c>
      <c r="Q106" s="278">
        <v>0</v>
      </c>
      <c r="R106" s="278">
        <f>Q106*H106</f>
        <v>0</v>
      </c>
      <c r="S106" s="278">
        <v>0</v>
      </c>
      <c r="T106" s="279">
        <f>S106*H106</f>
        <v>0</v>
      </c>
      <c r="AR106" s="24" t="s">
        <v>639</v>
      </c>
      <c r="AT106" s="24" t="s">
        <v>622</v>
      </c>
      <c r="AU106" s="24" t="s">
        <v>24</v>
      </c>
      <c r="AY106" s="24" t="s">
        <v>541</v>
      </c>
      <c r="BE106" s="248">
        <f>IF(N106="základní",J106,0)</f>
        <v>0</v>
      </c>
      <c r="BF106" s="248">
        <f>IF(N106="snížená",J106,0)</f>
        <v>0</v>
      </c>
      <c r="BG106" s="248">
        <f>IF(N106="zákl. přenesená",J106,0)</f>
        <v>0</v>
      </c>
      <c r="BH106" s="248">
        <f>IF(N106="sníž. přenesená",J106,0)</f>
        <v>0</v>
      </c>
      <c r="BI106" s="248">
        <f>IF(N106="nulová",J106,0)</f>
        <v>0</v>
      </c>
      <c r="BJ106" s="24" t="s">
        <v>24</v>
      </c>
      <c r="BK106" s="248">
        <f>ROUND(I106*H106,2)</f>
        <v>0</v>
      </c>
      <c r="BL106" s="24" t="s">
        <v>639</v>
      </c>
      <c r="BM106" s="24" t="s">
        <v>909</v>
      </c>
    </row>
    <row r="107" s="1" customFormat="1" ht="6.96" customHeight="1">
      <c r="B107" s="67"/>
      <c r="C107" s="68"/>
      <c r="D107" s="68"/>
      <c r="E107" s="68"/>
      <c r="F107" s="68"/>
      <c r="G107" s="68"/>
      <c r="H107" s="68"/>
      <c r="I107" s="179"/>
      <c r="J107" s="68"/>
      <c r="K107" s="68"/>
      <c r="L107" s="72"/>
    </row>
  </sheetData>
  <sheetProtection sheet="1" autoFilter="0" formatColumns="0" formatRows="0" objects="1" scenarios="1" spinCount="100000" saltValue="n+F/md4cnNzlZKd4969F/RYIO+mAjs195zBJOnT8XzylfupOCupw/hKCNv955rAOXl0TNdZjZMmb64CN+qsfPg==" hashValue="cuNzXwZJEz2Xj4+ficyRUF5REoGfpeZY7Zb0MjNI6soEGJ1gwy6pOlm23+Itol3i3xxfvOdk4XM6tpzIY/gEAA==" algorithmName="SHA-512" password="CC35"/>
  <autoFilter ref="C88:K106"/>
  <mergeCells count="16">
    <mergeCell ref="E7:H7"/>
    <mergeCell ref="E11:H11"/>
    <mergeCell ref="E9:H9"/>
    <mergeCell ref="E13:H13"/>
    <mergeCell ref="E28:H28"/>
    <mergeCell ref="E49:H49"/>
    <mergeCell ref="E53:H53"/>
    <mergeCell ref="E51:H51"/>
    <mergeCell ref="E55:H55"/>
    <mergeCell ref="J59:J60"/>
    <mergeCell ref="E75:H75"/>
    <mergeCell ref="E79:H79"/>
    <mergeCell ref="E77:H77"/>
    <mergeCell ref="E81:H81"/>
    <mergeCell ref="G1:H1"/>
    <mergeCell ref="L2:V2"/>
  </mergeCells>
  <hyperlinks>
    <hyperlink ref="F1:G1" location="C2" display="1) Krycí list soupisu"/>
    <hyperlink ref="G1:H1" location="C62" display="2) Rekapitulace"/>
    <hyperlink ref="J1" location="C88"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19.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170</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ht="16.5" customHeight="1">
      <c r="B9" s="28"/>
      <c r="C9" s="29"/>
      <c r="D9" s="29"/>
      <c r="E9" s="156" t="s">
        <v>877</v>
      </c>
      <c r="F9" s="29"/>
      <c r="G9" s="29"/>
      <c r="H9" s="29"/>
      <c r="I9" s="155"/>
      <c r="J9" s="29"/>
      <c r="K9" s="31"/>
    </row>
    <row r="10">
      <c r="B10" s="28"/>
      <c r="C10" s="29"/>
      <c r="D10" s="40" t="s">
        <v>508</v>
      </c>
      <c r="E10" s="29"/>
      <c r="F10" s="29"/>
      <c r="G10" s="29"/>
      <c r="H10" s="29"/>
      <c r="I10" s="155"/>
      <c r="J10" s="29"/>
      <c r="K10" s="31"/>
    </row>
    <row r="11" s="1" customFormat="1" ht="16.5" customHeight="1">
      <c r="B11" s="46"/>
      <c r="C11" s="47"/>
      <c r="D11" s="47"/>
      <c r="E11" s="55" t="s">
        <v>895</v>
      </c>
      <c r="F11" s="47"/>
      <c r="G11" s="47"/>
      <c r="H11" s="47"/>
      <c r="I11" s="157"/>
      <c r="J11" s="47"/>
      <c r="K11" s="51"/>
    </row>
    <row r="12" s="1" customFormat="1">
      <c r="B12" s="46"/>
      <c r="C12" s="47"/>
      <c r="D12" s="40" t="s">
        <v>510</v>
      </c>
      <c r="E12" s="47"/>
      <c r="F12" s="47"/>
      <c r="G12" s="47"/>
      <c r="H12" s="47"/>
      <c r="I12" s="157"/>
      <c r="J12" s="47"/>
      <c r="K12" s="51"/>
    </row>
    <row r="13" s="1" customFormat="1" ht="36.96" customHeight="1">
      <c r="B13" s="46"/>
      <c r="C13" s="47"/>
      <c r="D13" s="47"/>
      <c r="E13" s="158" t="s">
        <v>910</v>
      </c>
      <c r="F13" s="47"/>
      <c r="G13" s="47"/>
      <c r="H13" s="47"/>
      <c r="I13" s="157"/>
      <c r="J13" s="47"/>
      <c r="K13" s="51"/>
    </row>
    <row r="14" s="1" customFormat="1">
      <c r="B14" s="46"/>
      <c r="C14" s="47"/>
      <c r="D14" s="47"/>
      <c r="E14" s="47"/>
      <c r="F14" s="47"/>
      <c r="G14" s="47"/>
      <c r="H14" s="47"/>
      <c r="I14" s="157"/>
      <c r="J14" s="47"/>
      <c r="K14" s="51"/>
    </row>
    <row r="15" s="1" customFormat="1" ht="14.4" customHeight="1">
      <c r="B15" s="46"/>
      <c r="C15" s="47"/>
      <c r="D15" s="40" t="s">
        <v>21</v>
      </c>
      <c r="E15" s="47"/>
      <c r="F15" s="35" t="s">
        <v>22</v>
      </c>
      <c r="G15" s="47"/>
      <c r="H15" s="47"/>
      <c r="I15" s="159" t="s">
        <v>23</v>
      </c>
      <c r="J15" s="35" t="s">
        <v>22</v>
      </c>
      <c r="K15" s="51"/>
    </row>
    <row r="16" s="1" customFormat="1" ht="14.4" customHeight="1">
      <c r="B16" s="46"/>
      <c r="C16" s="47"/>
      <c r="D16" s="40" t="s">
        <v>25</v>
      </c>
      <c r="E16" s="47"/>
      <c r="F16" s="35" t="s">
        <v>40</v>
      </c>
      <c r="G16" s="47"/>
      <c r="H16" s="47"/>
      <c r="I16" s="159" t="s">
        <v>27</v>
      </c>
      <c r="J16" s="160" t="str">
        <f>'Rekapitulace stavby'!AN8</f>
        <v>19. 9. 2018</v>
      </c>
      <c r="K16" s="51"/>
    </row>
    <row r="17" s="1" customFormat="1" ht="10.8" customHeight="1">
      <c r="B17" s="46"/>
      <c r="C17" s="47"/>
      <c r="D17" s="47"/>
      <c r="E17" s="47"/>
      <c r="F17" s="47"/>
      <c r="G17" s="47"/>
      <c r="H17" s="47"/>
      <c r="I17" s="157"/>
      <c r="J17" s="47"/>
      <c r="K17" s="51"/>
    </row>
    <row r="18" s="1" customFormat="1" ht="14.4" customHeight="1">
      <c r="B18" s="46"/>
      <c r="C18" s="47"/>
      <c r="D18" s="40" t="s">
        <v>31</v>
      </c>
      <c r="E18" s="47"/>
      <c r="F18" s="47"/>
      <c r="G18" s="47"/>
      <c r="H18" s="47"/>
      <c r="I18" s="159" t="s">
        <v>32</v>
      </c>
      <c r="J18" s="35" t="str">
        <f>IF('Rekapitulace stavby'!AN10="","",'Rekapitulace stavby'!AN10)</f>
        <v>70994234</v>
      </c>
      <c r="K18" s="51"/>
    </row>
    <row r="19" s="1" customFormat="1" ht="18" customHeight="1">
      <c r="B19" s="46"/>
      <c r="C19" s="47"/>
      <c r="D19" s="47"/>
      <c r="E19" s="35" t="str">
        <f>IF('Rekapitulace stavby'!E11="","",'Rekapitulace stavby'!E11)</f>
        <v>SŽDC s.o., OŘ Ústí n.L., ST Ústí n.L.</v>
      </c>
      <c r="F19" s="47"/>
      <c r="G19" s="47"/>
      <c r="H19" s="47"/>
      <c r="I19" s="159" t="s">
        <v>35</v>
      </c>
      <c r="J19" s="35" t="str">
        <f>IF('Rekapitulace stavby'!AN11="","",'Rekapitulace stavby'!AN11)</f>
        <v>CZ70994234</v>
      </c>
      <c r="K19" s="51"/>
    </row>
    <row r="20" s="1" customFormat="1" ht="6.96" customHeight="1">
      <c r="B20" s="46"/>
      <c r="C20" s="47"/>
      <c r="D20" s="47"/>
      <c r="E20" s="47"/>
      <c r="F20" s="47"/>
      <c r="G20" s="47"/>
      <c r="H20" s="47"/>
      <c r="I20" s="157"/>
      <c r="J20" s="47"/>
      <c r="K20" s="51"/>
    </row>
    <row r="21" s="1" customFormat="1" ht="14.4" customHeight="1">
      <c r="B21" s="46"/>
      <c r="C21" s="47"/>
      <c r="D21" s="40" t="s">
        <v>37</v>
      </c>
      <c r="E21" s="47"/>
      <c r="F21" s="47"/>
      <c r="G21" s="47"/>
      <c r="H21" s="47"/>
      <c r="I21" s="159" t="s">
        <v>32</v>
      </c>
      <c r="J21" s="35" t="str">
        <f>IF('Rekapitulace stavby'!AN13="Vyplň údaj","",IF('Rekapitulace stavby'!AN13="","",'Rekapitulace stavby'!AN13))</f>
        <v/>
      </c>
      <c r="K21" s="51"/>
    </row>
    <row r="22" s="1" customFormat="1" ht="18" customHeight="1">
      <c r="B22" s="46"/>
      <c r="C22" s="47"/>
      <c r="D22" s="47"/>
      <c r="E22" s="35" t="str">
        <f>IF('Rekapitulace stavby'!E14="Vyplň údaj","",IF('Rekapitulace stavby'!E14="","",'Rekapitulace stavby'!E14))</f>
        <v/>
      </c>
      <c r="F22" s="47"/>
      <c r="G22" s="47"/>
      <c r="H22" s="47"/>
      <c r="I22" s="159" t="s">
        <v>35</v>
      </c>
      <c r="J22" s="35" t="str">
        <f>IF('Rekapitulace stavby'!AN14="Vyplň údaj","",IF('Rekapitulace stavby'!AN14="","",'Rekapitulace stavby'!AN14))</f>
        <v/>
      </c>
      <c r="K22" s="51"/>
    </row>
    <row r="23" s="1" customFormat="1" ht="6.96" customHeight="1">
      <c r="B23" s="46"/>
      <c r="C23" s="47"/>
      <c r="D23" s="47"/>
      <c r="E23" s="47"/>
      <c r="F23" s="47"/>
      <c r="G23" s="47"/>
      <c r="H23" s="47"/>
      <c r="I23" s="157"/>
      <c r="J23" s="47"/>
      <c r="K23" s="51"/>
    </row>
    <row r="24" s="1" customFormat="1" ht="14.4" customHeight="1">
      <c r="B24" s="46"/>
      <c r="C24" s="47"/>
      <c r="D24" s="40" t="s">
        <v>39</v>
      </c>
      <c r="E24" s="47"/>
      <c r="F24" s="47"/>
      <c r="G24" s="47"/>
      <c r="H24" s="47"/>
      <c r="I24" s="159" t="s">
        <v>32</v>
      </c>
      <c r="J24" s="35" t="str">
        <f>IF('Rekapitulace stavby'!AN16="","",'Rekapitulace stavby'!AN16)</f>
        <v/>
      </c>
      <c r="K24" s="51"/>
    </row>
    <row r="25" s="1" customFormat="1" ht="18" customHeight="1">
      <c r="B25" s="46"/>
      <c r="C25" s="47"/>
      <c r="D25" s="47"/>
      <c r="E25" s="35" t="str">
        <f>IF('Rekapitulace stavby'!E17="","",'Rekapitulace stavby'!E17)</f>
        <v xml:space="preserve"> </v>
      </c>
      <c r="F25" s="47"/>
      <c r="G25" s="47"/>
      <c r="H25" s="47"/>
      <c r="I25" s="159" t="s">
        <v>35</v>
      </c>
      <c r="J25" s="35" t="str">
        <f>IF('Rekapitulace stavby'!AN17="","",'Rekapitulace stavby'!AN17)</f>
        <v/>
      </c>
      <c r="K25" s="51"/>
    </row>
    <row r="26" s="1" customFormat="1" ht="6.96" customHeight="1">
      <c r="B26" s="46"/>
      <c r="C26" s="47"/>
      <c r="D26" s="47"/>
      <c r="E26" s="47"/>
      <c r="F26" s="47"/>
      <c r="G26" s="47"/>
      <c r="H26" s="47"/>
      <c r="I26" s="157"/>
      <c r="J26" s="47"/>
      <c r="K26" s="51"/>
    </row>
    <row r="27" s="1" customFormat="1" ht="14.4" customHeight="1">
      <c r="B27" s="46"/>
      <c r="C27" s="47"/>
      <c r="D27" s="40" t="s">
        <v>42</v>
      </c>
      <c r="E27" s="47"/>
      <c r="F27" s="47"/>
      <c r="G27" s="47"/>
      <c r="H27" s="47"/>
      <c r="I27" s="157"/>
      <c r="J27" s="47"/>
      <c r="K27" s="51"/>
    </row>
    <row r="28" s="7" customFormat="1" ht="16.5" customHeight="1">
      <c r="B28" s="161"/>
      <c r="C28" s="162"/>
      <c r="D28" s="162"/>
      <c r="E28" s="44" t="s">
        <v>22</v>
      </c>
      <c r="F28" s="44"/>
      <c r="G28" s="44"/>
      <c r="H28" s="44"/>
      <c r="I28" s="163"/>
      <c r="J28" s="162"/>
      <c r="K28" s="164"/>
    </row>
    <row r="29" s="1" customFormat="1" ht="6.96" customHeight="1">
      <c r="B29" s="46"/>
      <c r="C29" s="47"/>
      <c r="D29" s="47"/>
      <c r="E29" s="47"/>
      <c r="F29" s="47"/>
      <c r="G29" s="47"/>
      <c r="H29" s="47"/>
      <c r="I29" s="157"/>
      <c r="J29" s="47"/>
      <c r="K29" s="51"/>
    </row>
    <row r="30" s="1" customFormat="1" ht="6.96" customHeight="1">
      <c r="B30" s="46"/>
      <c r="C30" s="47"/>
      <c r="D30" s="106"/>
      <c r="E30" s="106"/>
      <c r="F30" s="106"/>
      <c r="G30" s="106"/>
      <c r="H30" s="106"/>
      <c r="I30" s="165"/>
      <c r="J30" s="106"/>
      <c r="K30" s="166"/>
    </row>
    <row r="31" s="1" customFormat="1" ht="25.44" customHeight="1">
      <c r="B31" s="46"/>
      <c r="C31" s="47"/>
      <c r="D31" s="167" t="s">
        <v>43</v>
      </c>
      <c r="E31" s="47"/>
      <c r="F31" s="47"/>
      <c r="G31" s="47"/>
      <c r="H31" s="47"/>
      <c r="I31" s="157"/>
      <c r="J31" s="168">
        <f>ROUND(J90,2)</f>
        <v>0</v>
      </c>
      <c r="K31" s="51"/>
    </row>
    <row r="32" s="1" customFormat="1" ht="6.96" customHeight="1">
      <c r="B32" s="46"/>
      <c r="C32" s="47"/>
      <c r="D32" s="106"/>
      <c r="E32" s="106"/>
      <c r="F32" s="106"/>
      <c r="G32" s="106"/>
      <c r="H32" s="106"/>
      <c r="I32" s="165"/>
      <c r="J32" s="106"/>
      <c r="K32" s="166"/>
    </row>
    <row r="33" s="1" customFormat="1" ht="14.4" customHeight="1">
      <c r="B33" s="46"/>
      <c r="C33" s="47"/>
      <c r="D33" s="47"/>
      <c r="E33" s="47"/>
      <c r="F33" s="52" t="s">
        <v>45</v>
      </c>
      <c r="G33" s="47"/>
      <c r="H33" s="47"/>
      <c r="I33" s="169" t="s">
        <v>44</v>
      </c>
      <c r="J33" s="52" t="s">
        <v>46</v>
      </c>
      <c r="K33" s="51"/>
    </row>
    <row r="34" s="1" customFormat="1" ht="14.4" customHeight="1">
      <c r="B34" s="46"/>
      <c r="C34" s="47"/>
      <c r="D34" s="55" t="s">
        <v>47</v>
      </c>
      <c r="E34" s="55" t="s">
        <v>48</v>
      </c>
      <c r="F34" s="170">
        <f>ROUND(SUM(BE90:BE93), 2)</f>
        <v>0</v>
      </c>
      <c r="G34" s="47"/>
      <c r="H34" s="47"/>
      <c r="I34" s="171">
        <v>0.20999999999999999</v>
      </c>
      <c r="J34" s="170">
        <f>ROUND(ROUND((SUM(BE90:BE93)), 2)*I34, 2)</f>
        <v>0</v>
      </c>
      <c r="K34" s="51"/>
    </row>
    <row r="35" s="1" customFormat="1" ht="14.4" customHeight="1">
      <c r="B35" s="46"/>
      <c r="C35" s="47"/>
      <c r="D35" s="47"/>
      <c r="E35" s="55" t="s">
        <v>49</v>
      </c>
      <c r="F35" s="170">
        <f>ROUND(SUM(BF90:BF93), 2)</f>
        <v>0</v>
      </c>
      <c r="G35" s="47"/>
      <c r="H35" s="47"/>
      <c r="I35" s="171">
        <v>0.14999999999999999</v>
      </c>
      <c r="J35" s="170">
        <f>ROUND(ROUND((SUM(BF90:BF93)), 2)*I35, 2)</f>
        <v>0</v>
      </c>
      <c r="K35" s="51"/>
    </row>
    <row r="36" hidden="1" s="1" customFormat="1" ht="14.4" customHeight="1">
      <c r="B36" s="46"/>
      <c r="C36" s="47"/>
      <c r="D36" s="47"/>
      <c r="E36" s="55" t="s">
        <v>50</v>
      </c>
      <c r="F36" s="170">
        <f>ROUND(SUM(BG90:BG93), 2)</f>
        <v>0</v>
      </c>
      <c r="G36" s="47"/>
      <c r="H36" s="47"/>
      <c r="I36" s="171">
        <v>0.20999999999999999</v>
      </c>
      <c r="J36" s="170">
        <v>0</v>
      </c>
      <c r="K36" s="51"/>
    </row>
    <row r="37" hidden="1" s="1" customFormat="1" ht="14.4" customHeight="1">
      <c r="B37" s="46"/>
      <c r="C37" s="47"/>
      <c r="D37" s="47"/>
      <c r="E37" s="55" t="s">
        <v>51</v>
      </c>
      <c r="F37" s="170">
        <f>ROUND(SUM(BH90:BH93), 2)</f>
        <v>0</v>
      </c>
      <c r="G37" s="47"/>
      <c r="H37" s="47"/>
      <c r="I37" s="171">
        <v>0.14999999999999999</v>
      </c>
      <c r="J37" s="170">
        <v>0</v>
      </c>
      <c r="K37" s="51"/>
    </row>
    <row r="38" hidden="1" s="1" customFormat="1" ht="14.4" customHeight="1">
      <c r="B38" s="46"/>
      <c r="C38" s="47"/>
      <c r="D38" s="47"/>
      <c r="E38" s="55" t="s">
        <v>52</v>
      </c>
      <c r="F38" s="170">
        <f>ROUND(SUM(BI90:BI93), 2)</f>
        <v>0</v>
      </c>
      <c r="G38" s="47"/>
      <c r="H38" s="47"/>
      <c r="I38" s="171">
        <v>0</v>
      </c>
      <c r="J38" s="170">
        <v>0</v>
      </c>
      <c r="K38" s="51"/>
    </row>
    <row r="39" s="1" customFormat="1" ht="6.96" customHeight="1">
      <c r="B39" s="46"/>
      <c r="C39" s="47"/>
      <c r="D39" s="47"/>
      <c r="E39" s="47"/>
      <c r="F39" s="47"/>
      <c r="G39" s="47"/>
      <c r="H39" s="47"/>
      <c r="I39" s="157"/>
      <c r="J39" s="47"/>
      <c r="K39" s="51"/>
    </row>
    <row r="40" s="1" customFormat="1" ht="25.44" customHeight="1">
      <c r="B40" s="46"/>
      <c r="C40" s="172"/>
      <c r="D40" s="173" t="s">
        <v>53</v>
      </c>
      <c r="E40" s="98"/>
      <c r="F40" s="98"/>
      <c r="G40" s="174" t="s">
        <v>54</v>
      </c>
      <c r="H40" s="175" t="s">
        <v>55</v>
      </c>
      <c r="I40" s="176"/>
      <c r="J40" s="177">
        <f>SUM(J31:J38)</f>
        <v>0</v>
      </c>
      <c r="K40" s="178"/>
    </row>
    <row r="41" s="1" customFormat="1" ht="14.4" customHeight="1">
      <c r="B41" s="67"/>
      <c r="C41" s="68"/>
      <c r="D41" s="68"/>
      <c r="E41" s="68"/>
      <c r="F41" s="68"/>
      <c r="G41" s="68"/>
      <c r="H41" s="68"/>
      <c r="I41" s="179"/>
      <c r="J41" s="68"/>
      <c r="K41" s="69"/>
    </row>
    <row r="45" s="1" customFormat="1" ht="6.96" customHeight="1">
      <c r="B45" s="180"/>
      <c r="C45" s="181"/>
      <c r="D45" s="181"/>
      <c r="E45" s="181"/>
      <c r="F45" s="181"/>
      <c r="G45" s="181"/>
      <c r="H45" s="181"/>
      <c r="I45" s="182"/>
      <c r="J45" s="181"/>
      <c r="K45" s="183"/>
    </row>
    <row r="46" s="1" customFormat="1" ht="36.96" customHeight="1">
      <c r="B46" s="46"/>
      <c r="C46" s="30" t="s">
        <v>512</v>
      </c>
      <c r="D46" s="47"/>
      <c r="E46" s="47"/>
      <c r="F46" s="47"/>
      <c r="G46" s="47"/>
      <c r="H46" s="47"/>
      <c r="I46" s="157"/>
      <c r="J46" s="47"/>
      <c r="K46" s="51"/>
    </row>
    <row r="47" s="1" customFormat="1" ht="6.96" customHeight="1">
      <c r="B47" s="46"/>
      <c r="C47" s="47"/>
      <c r="D47" s="47"/>
      <c r="E47" s="47"/>
      <c r="F47" s="47"/>
      <c r="G47" s="47"/>
      <c r="H47" s="47"/>
      <c r="I47" s="157"/>
      <c r="J47" s="47"/>
      <c r="K47" s="51"/>
    </row>
    <row r="48" s="1" customFormat="1" ht="14.4" customHeight="1">
      <c r="B48" s="46"/>
      <c r="C48" s="40" t="s">
        <v>18</v>
      </c>
      <c r="D48" s="47"/>
      <c r="E48" s="47"/>
      <c r="F48" s="47"/>
      <c r="G48" s="47"/>
      <c r="H48" s="47"/>
      <c r="I48" s="157"/>
      <c r="J48" s="47"/>
      <c r="K48" s="51"/>
    </row>
    <row r="49" s="1" customFormat="1" ht="16.5" customHeight="1">
      <c r="B49" s="46"/>
      <c r="C49" s="47"/>
      <c r="D49" s="47"/>
      <c r="E49" s="156" t="str">
        <f>E7</f>
        <v>Celkové opravy zastávek na koridorové trati Vraňany - Děčín - státní hranice_ZMĚNA č. 1</v>
      </c>
      <c r="F49" s="40"/>
      <c r="G49" s="40"/>
      <c r="H49" s="40"/>
      <c r="I49" s="157"/>
      <c r="J49" s="47"/>
      <c r="K49" s="51"/>
    </row>
    <row r="50">
      <c r="B50" s="28"/>
      <c r="C50" s="40" t="s">
        <v>506</v>
      </c>
      <c r="D50" s="29"/>
      <c r="E50" s="29"/>
      <c r="F50" s="29"/>
      <c r="G50" s="29"/>
      <c r="H50" s="29"/>
      <c r="I50" s="155"/>
      <c r="J50" s="29"/>
      <c r="K50" s="31"/>
    </row>
    <row r="51" ht="16.5" customHeight="1">
      <c r="B51" s="28"/>
      <c r="C51" s="29"/>
      <c r="D51" s="29"/>
      <c r="E51" s="156" t="s">
        <v>877</v>
      </c>
      <c r="F51" s="29"/>
      <c r="G51" s="29"/>
      <c r="H51" s="29"/>
      <c r="I51" s="155"/>
      <c r="J51" s="29"/>
      <c r="K51" s="31"/>
    </row>
    <row r="52">
      <c r="B52" s="28"/>
      <c r="C52" s="40" t="s">
        <v>508</v>
      </c>
      <c r="D52" s="29"/>
      <c r="E52" s="29"/>
      <c r="F52" s="29"/>
      <c r="G52" s="29"/>
      <c r="H52" s="29"/>
      <c r="I52" s="155"/>
      <c r="J52" s="29"/>
      <c r="K52" s="31"/>
    </row>
    <row r="53" s="1" customFormat="1" ht="16.5" customHeight="1">
      <c r="B53" s="46"/>
      <c r="C53" s="47"/>
      <c r="D53" s="47"/>
      <c r="E53" s="55" t="s">
        <v>895</v>
      </c>
      <c r="F53" s="47"/>
      <c r="G53" s="47"/>
      <c r="H53" s="47"/>
      <c r="I53" s="157"/>
      <c r="J53" s="47"/>
      <c r="K53" s="51"/>
    </row>
    <row r="54" s="1" customFormat="1" ht="14.4" customHeight="1">
      <c r="B54" s="46"/>
      <c r="C54" s="40" t="s">
        <v>510</v>
      </c>
      <c r="D54" s="47"/>
      <c r="E54" s="47"/>
      <c r="F54" s="47"/>
      <c r="G54" s="47"/>
      <c r="H54" s="47"/>
      <c r="I54" s="157"/>
      <c r="J54" s="47"/>
      <c r="K54" s="51"/>
    </row>
    <row r="55" s="1" customFormat="1" ht="17.25" customHeight="1">
      <c r="B55" s="46"/>
      <c r="C55" s="47"/>
      <c r="D55" s="47"/>
      <c r="E55" s="158" t="str">
        <f>E13</f>
        <v>SO-08-04.2 - VRN</v>
      </c>
      <c r="F55" s="47"/>
      <c r="G55" s="47"/>
      <c r="H55" s="47"/>
      <c r="I55" s="157"/>
      <c r="J55" s="47"/>
      <c r="K55" s="51"/>
    </row>
    <row r="56" s="1" customFormat="1" ht="6.96" customHeight="1">
      <c r="B56" s="46"/>
      <c r="C56" s="47"/>
      <c r="D56" s="47"/>
      <c r="E56" s="47"/>
      <c r="F56" s="47"/>
      <c r="G56" s="47"/>
      <c r="H56" s="47"/>
      <c r="I56" s="157"/>
      <c r="J56" s="47"/>
      <c r="K56" s="51"/>
    </row>
    <row r="57" s="1" customFormat="1" ht="18" customHeight="1">
      <c r="B57" s="46"/>
      <c r="C57" s="40" t="s">
        <v>25</v>
      </c>
      <c r="D57" s="47"/>
      <c r="E57" s="47"/>
      <c r="F57" s="35" t="str">
        <f>F16</f>
        <v xml:space="preserve"> </v>
      </c>
      <c r="G57" s="47"/>
      <c r="H57" s="47"/>
      <c r="I57" s="159" t="s">
        <v>27</v>
      </c>
      <c r="J57" s="160" t="str">
        <f>IF(J16="","",J16)</f>
        <v>19. 9. 2018</v>
      </c>
      <c r="K57" s="51"/>
    </row>
    <row r="58" s="1" customFormat="1" ht="6.96" customHeight="1">
      <c r="B58" s="46"/>
      <c r="C58" s="47"/>
      <c r="D58" s="47"/>
      <c r="E58" s="47"/>
      <c r="F58" s="47"/>
      <c r="G58" s="47"/>
      <c r="H58" s="47"/>
      <c r="I58" s="157"/>
      <c r="J58" s="47"/>
      <c r="K58" s="51"/>
    </row>
    <row r="59" s="1" customFormat="1">
      <c r="B59" s="46"/>
      <c r="C59" s="40" t="s">
        <v>31</v>
      </c>
      <c r="D59" s="47"/>
      <c r="E59" s="47"/>
      <c r="F59" s="35" t="str">
        <f>E19</f>
        <v>SŽDC s.o., OŘ Ústí n.L., ST Ústí n.L.</v>
      </c>
      <c r="G59" s="47"/>
      <c r="H59" s="47"/>
      <c r="I59" s="159" t="s">
        <v>39</v>
      </c>
      <c r="J59" s="44" t="str">
        <f>E25</f>
        <v xml:space="preserve"> </v>
      </c>
      <c r="K59" s="51"/>
    </row>
    <row r="60" s="1" customFormat="1" ht="14.4" customHeight="1">
      <c r="B60" s="46"/>
      <c r="C60" s="40" t="s">
        <v>37</v>
      </c>
      <c r="D60" s="47"/>
      <c r="E60" s="47"/>
      <c r="F60" s="35" t="str">
        <f>IF(E22="","",E22)</f>
        <v/>
      </c>
      <c r="G60" s="47"/>
      <c r="H60" s="47"/>
      <c r="I60" s="157"/>
      <c r="J60" s="184"/>
      <c r="K60" s="51"/>
    </row>
    <row r="61" s="1" customFormat="1" ht="10.32" customHeight="1">
      <c r="B61" s="46"/>
      <c r="C61" s="47"/>
      <c r="D61" s="47"/>
      <c r="E61" s="47"/>
      <c r="F61" s="47"/>
      <c r="G61" s="47"/>
      <c r="H61" s="47"/>
      <c r="I61" s="157"/>
      <c r="J61" s="47"/>
      <c r="K61" s="51"/>
    </row>
    <row r="62" s="1" customFormat="1" ht="29.28" customHeight="1">
      <c r="B62" s="46"/>
      <c r="C62" s="185" t="s">
        <v>513</v>
      </c>
      <c r="D62" s="172"/>
      <c r="E62" s="172"/>
      <c r="F62" s="172"/>
      <c r="G62" s="172"/>
      <c r="H62" s="172"/>
      <c r="I62" s="186"/>
      <c r="J62" s="187" t="s">
        <v>514</v>
      </c>
      <c r="K62" s="188"/>
    </row>
    <row r="63" s="1" customFormat="1" ht="10.32" customHeight="1">
      <c r="B63" s="46"/>
      <c r="C63" s="47"/>
      <c r="D63" s="47"/>
      <c r="E63" s="47"/>
      <c r="F63" s="47"/>
      <c r="G63" s="47"/>
      <c r="H63" s="47"/>
      <c r="I63" s="157"/>
      <c r="J63" s="47"/>
      <c r="K63" s="51"/>
    </row>
    <row r="64" s="1" customFormat="1" ht="29.28" customHeight="1">
      <c r="B64" s="46"/>
      <c r="C64" s="189" t="s">
        <v>515</v>
      </c>
      <c r="D64" s="47"/>
      <c r="E64" s="47"/>
      <c r="F64" s="47"/>
      <c r="G64" s="47"/>
      <c r="H64" s="47"/>
      <c r="I64" s="157"/>
      <c r="J64" s="168">
        <f>J90</f>
        <v>0</v>
      </c>
      <c r="K64" s="51"/>
      <c r="AU64" s="24" t="s">
        <v>516</v>
      </c>
    </row>
    <row r="65" s="8" customFormat="1" ht="24.96" customHeight="1">
      <c r="B65" s="190"/>
      <c r="C65" s="191"/>
      <c r="D65" s="192" t="s">
        <v>598</v>
      </c>
      <c r="E65" s="193"/>
      <c r="F65" s="193"/>
      <c r="G65" s="193"/>
      <c r="H65" s="193"/>
      <c r="I65" s="194"/>
      <c r="J65" s="195">
        <f>J91</f>
        <v>0</v>
      </c>
      <c r="K65" s="196"/>
    </row>
    <row r="66" s="9" customFormat="1" ht="19.92" customHeight="1">
      <c r="B66" s="197"/>
      <c r="C66" s="198"/>
      <c r="D66" s="199" t="s">
        <v>668</v>
      </c>
      <c r="E66" s="200"/>
      <c r="F66" s="200"/>
      <c r="G66" s="200"/>
      <c r="H66" s="200"/>
      <c r="I66" s="201"/>
      <c r="J66" s="202">
        <f>J92</f>
        <v>0</v>
      </c>
      <c r="K66" s="203"/>
    </row>
    <row r="67" s="1" customFormat="1" ht="21.84" customHeight="1">
      <c r="B67" s="46"/>
      <c r="C67" s="47"/>
      <c r="D67" s="47"/>
      <c r="E67" s="47"/>
      <c r="F67" s="47"/>
      <c r="G67" s="47"/>
      <c r="H67" s="47"/>
      <c r="I67" s="157"/>
      <c r="J67" s="47"/>
      <c r="K67" s="51"/>
    </row>
    <row r="68" s="1" customFormat="1" ht="6.96" customHeight="1">
      <c r="B68" s="67"/>
      <c r="C68" s="68"/>
      <c r="D68" s="68"/>
      <c r="E68" s="68"/>
      <c r="F68" s="68"/>
      <c r="G68" s="68"/>
      <c r="H68" s="68"/>
      <c r="I68" s="179"/>
      <c r="J68" s="68"/>
      <c r="K68" s="69"/>
    </row>
    <row r="72" s="1" customFormat="1" ht="6.96" customHeight="1">
      <c r="B72" s="70"/>
      <c r="C72" s="71"/>
      <c r="D72" s="71"/>
      <c r="E72" s="71"/>
      <c r="F72" s="71"/>
      <c r="G72" s="71"/>
      <c r="H72" s="71"/>
      <c r="I72" s="182"/>
      <c r="J72" s="71"/>
      <c r="K72" s="71"/>
      <c r="L72" s="72"/>
    </row>
    <row r="73" s="1" customFormat="1" ht="36.96" customHeight="1">
      <c r="B73" s="46"/>
      <c r="C73" s="73" t="s">
        <v>525</v>
      </c>
      <c r="D73" s="74"/>
      <c r="E73" s="74"/>
      <c r="F73" s="74"/>
      <c r="G73" s="74"/>
      <c r="H73" s="74"/>
      <c r="I73" s="204"/>
      <c r="J73" s="74"/>
      <c r="K73" s="74"/>
      <c r="L73" s="72"/>
    </row>
    <row r="74" s="1" customFormat="1" ht="6.96" customHeight="1">
      <c r="B74" s="46"/>
      <c r="C74" s="74"/>
      <c r="D74" s="74"/>
      <c r="E74" s="74"/>
      <c r="F74" s="74"/>
      <c r="G74" s="74"/>
      <c r="H74" s="74"/>
      <c r="I74" s="204"/>
      <c r="J74" s="74"/>
      <c r="K74" s="74"/>
      <c r="L74" s="72"/>
    </row>
    <row r="75" s="1" customFormat="1" ht="14.4" customHeight="1">
      <c r="B75" s="46"/>
      <c r="C75" s="76" t="s">
        <v>18</v>
      </c>
      <c r="D75" s="74"/>
      <c r="E75" s="74"/>
      <c r="F75" s="74"/>
      <c r="G75" s="74"/>
      <c r="H75" s="74"/>
      <c r="I75" s="204"/>
      <c r="J75" s="74"/>
      <c r="K75" s="74"/>
      <c r="L75" s="72"/>
    </row>
    <row r="76" s="1" customFormat="1" ht="16.5" customHeight="1">
      <c r="B76" s="46"/>
      <c r="C76" s="74"/>
      <c r="D76" s="74"/>
      <c r="E76" s="205" t="str">
        <f>E7</f>
        <v>Celkové opravy zastávek na koridorové trati Vraňany - Děčín - státní hranice_ZMĚNA č. 1</v>
      </c>
      <c r="F76" s="76"/>
      <c r="G76" s="76"/>
      <c r="H76" s="76"/>
      <c r="I76" s="204"/>
      <c r="J76" s="74"/>
      <c r="K76" s="74"/>
      <c r="L76" s="72"/>
    </row>
    <row r="77">
      <c r="B77" s="28"/>
      <c r="C77" s="76" t="s">
        <v>506</v>
      </c>
      <c r="D77" s="206"/>
      <c r="E77" s="206"/>
      <c r="F77" s="206"/>
      <c r="G77" s="206"/>
      <c r="H77" s="206"/>
      <c r="I77" s="149"/>
      <c r="J77" s="206"/>
      <c r="K77" s="206"/>
      <c r="L77" s="207"/>
    </row>
    <row r="78" ht="16.5" customHeight="1">
      <c r="B78" s="28"/>
      <c r="C78" s="206"/>
      <c r="D78" s="206"/>
      <c r="E78" s="205" t="s">
        <v>877</v>
      </c>
      <c r="F78" s="206"/>
      <c r="G78" s="206"/>
      <c r="H78" s="206"/>
      <c r="I78" s="149"/>
      <c r="J78" s="206"/>
      <c r="K78" s="206"/>
      <c r="L78" s="207"/>
    </row>
    <row r="79">
      <c r="B79" s="28"/>
      <c r="C79" s="76" t="s">
        <v>508</v>
      </c>
      <c r="D79" s="206"/>
      <c r="E79" s="206"/>
      <c r="F79" s="206"/>
      <c r="G79" s="206"/>
      <c r="H79" s="206"/>
      <c r="I79" s="149"/>
      <c r="J79" s="206"/>
      <c r="K79" s="206"/>
      <c r="L79" s="207"/>
    </row>
    <row r="80" s="1" customFormat="1" ht="16.5" customHeight="1">
      <c r="B80" s="46"/>
      <c r="C80" s="74"/>
      <c r="D80" s="74"/>
      <c r="E80" s="208" t="s">
        <v>895</v>
      </c>
      <c r="F80" s="74"/>
      <c r="G80" s="74"/>
      <c r="H80" s="74"/>
      <c r="I80" s="204"/>
      <c r="J80" s="74"/>
      <c r="K80" s="74"/>
      <c r="L80" s="72"/>
    </row>
    <row r="81" s="1" customFormat="1" ht="14.4" customHeight="1">
      <c r="B81" s="46"/>
      <c r="C81" s="76" t="s">
        <v>510</v>
      </c>
      <c r="D81" s="74"/>
      <c r="E81" s="74"/>
      <c r="F81" s="74"/>
      <c r="G81" s="74"/>
      <c r="H81" s="74"/>
      <c r="I81" s="204"/>
      <c r="J81" s="74"/>
      <c r="K81" s="74"/>
      <c r="L81" s="72"/>
    </row>
    <row r="82" s="1" customFormat="1" ht="17.25" customHeight="1">
      <c r="B82" s="46"/>
      <c r="C82" s="74"/>
      <c r="D82" s="74"/>
      <c r="E82" s="82" t="str">
        <f>E13</f>
        <v>SO-08-04.2 - VRN</v>
      </c>
      <c r="F82" s="74"/>
      <c r="G82" s="74"/>
      <c r="H82" s="74"/>
      <c r="I82" s="204"/>
      <c r="J82" s="74"/>
      <c r="K82" s="74"/>
      <c r="L82" s="72"/>
    </row>
    <row r="83" s="1" customFormat="1" ht="6.96" customHeight="1">
      <c r="B83" s="46"/>
      <c r="C83" s="74"/>
      <c r="D83" s="74"/>
      <c r="E83" s="74"/>
      <c r="F83" s="74"/>
      <c r="G83" s="74"/>
      <c r="H83" s="74"/>
      <c r="I83" s="204"/>
      <c r="J83" s="74"/>
      <c r="K83" s="74"/>
      <c r="L83" s="72"/>
    </row>
    <row r="84" s="1" customFormat="1" ht="18" customHeight="1">
      <c r="B84" s="46"/>
      <c r="C84" s="76" t="s">
        <v>25</v>
      </c>
      <c r="D84" s="74"/>
      <c r="E84" s="74"/>
      <c r="F84" s="209" t="str">
        <f>F16</f>
        <v xml:space="preserve"> </v>
      </c>
      <c r="G84" s="74"/>
      <c r="H84" s="74"/>
      <c r="I84" s="210" t="s">
        <v>27</v>
      </c>
      <c r="J84" s="85" t="str">
        <f>IF(J16="","",J16)</f>
        <v>19. 9. 2018</v>
      </c>
      <c r="K84" s="74"/>
      <c r="L84" s="72"/>
    </row>
    <row r="85" s="1" customFormat="1" ht="6.96" customHeight="1">
      <c r="B85" s="46"/>
      <c r="C85" s="74"/>
      <c r="D85" s="74"/>
      <c r="E85" s="74"/>
      <c r="F85" s="74"/>
      <c r="G85" s="74"/>
      <c r="H85" s="74"/>
      <c r="I85" s="204"/>
      <c r="J85" s="74"/>
      <c r="K85" s="74"/>
      <c r="L85" s="72"/>
    </row>
    <row r="86" s="1" customFormat="1">
      <c r="B86" s="46"/>
      <c r="C86" s="76" t="s">
        <v>31</v>
      </c>
      <c r="D86" s="74"/>
      <c r="E86" s="74"/>
      <c r="F86" s="209" t="str">
        <f>E19</f>
        <v>SŽDC s.o., OŘ Ústí n.L., ST Ústí n.L.</v>
      </c>
      <c r="G86" s="74"/>
      <c r="H86" s="74"/>
      <c r="I86" s="210" t="s">
        <v>39</v>
      </c>
      <c r="J86" s="209" t="str">
        <f>E25</f>
        <v xml:space="preserve"> </v>
      </c>
      <c r="K86" s="74"/>
      <c r="L86" s="72"/>
    </row>
    <row r="87" s="1" customFormat="1" ht="14.4" customHeight="1">
      <c r="B87" s="46"/>
      <c r="C87" s="76" t="s">
        <v>37</v>
      </c>
      <c r="D87" s="74"/>
      <c r="E87" s="74"/>
      <c r="F87" s="209" t="str">
        <f>IF(E22="","",E22)</f>
        <v/>
      </c>
      <c r="G87" s="74"/>
      <c r="H87" s="74"/>
      <c r="I87" s="204"/>
      <c r="J87" s="74"/>
      <c r="K87" s="74"/>
      <c r="L87" s="72"/>
    </row>
    <row r="88" s="1" customFormat="1" ht="10.32" customHeight="1">
      <c r="B88" s="46"/>
      <c r="C88" s="74"/>
      <c r="D88" s="74"/>
      <c r="E88" s="74"/>
      <c r="F88" s="74"/>
      <c r="G88" s="74"/>
      <c r="H88" s="74"/>
      <c r="I88" s="204"/>
      <c r="J88" s="74"/>
      <c r="K88" s="74"/>
      <c r="L88" s="72"/>
    </row>
    <row r="89" s="10" customFormat="1" ht="29.28" customHeight="1">
      <c r="B89" s="211"/>
      <c r="C89" s="212" t="s">
        <v>526</v>
      </c>
      <c r="D89" s="213" t="s">
        <v>62</v>
      </c>
      <c r="E89" s="213" t="s">
        <v>58</v>
      </c>
      <c r="F89" s="213" t="s">
        <v>527</v>
      </c>
      <c r="G89" s="213" t="s">
        <v>528</v>
      </c>
      <c r="H89" s="213" t="s">
        <v>529</v>
      </c>
      <c r="I89" s="214" t="s">
        <v>530</v>
      </c>
      <c r="J89" s="213" t="s">
        <v>514</v>
      </c>
      <c r="K89" s="215" t="s">
        <v>531</v>
      </c>
      <c r="L89" s="216"/>
      <c r="M89" s="102" t="s">
        <v>532</v>
      </c>
      <c r="N89" s="103" t="s">
        <v>47</v>
      </c>
      <c r="O89" s="103" t="s">
        <v>533</v>
      </c>
      <c r="P89" s="103" t="s">
        <v>534</v>
      </c>
      <c r="Q89" s="103" t="s">
        <v>535</v>
      </c>
      <c r="R89" s="103" t="s">
        <v>536</v>
      </c>
      <c r="S89" s="103" t="s">
        <v>537</v>
      </c>
      <c r="T89" s="104" t="s">
        <v>538</v>
      </c>
    </row>
    <row r="90" s="1" customFormat="1" ht="29.28" customHeight="1">
      <c r="B90" s="46"/>
      <c r="C90" s="108" t="s">
        <v>515</v>
      </c>
      <c r="D90" s="74"/>
      <c r="E90" s="74"/>
      <c r="F90" s="74"/>
      <c r="G90" s="74"/>
      <c r="H90" s="74"/>
      <c r="I90" s="204"/>
      <c r="J90" s="217">
        <f>BK90</f>
        <v>0</v>
      </c>
      <c r="K90" s="74"/>
      <c r="L90" s="72"/>
      <c r="M90" s="105"/>
      <c r="N90" s="106"/>
      <c r="O90" s="106"/>
      <c r="P90" s="218">
        <f>P91</f>
        <v>0</v>
      </c>
      <c r="Q90" s="106"/>
      <c r="R90" s="218">
        <f>R91</f>
        <v>0</v>
      </c>
      <c r="S90" s="106"/>
      <c r="T90" s="219">
        <f>T91</f>
        <v>0</v>
      </c>
      <c r="AT90" s="24" t="s">
        <v>76</v>
      </c>
      <c r="AU90" s="24" t="s">
        <v>516</v>
      </c>
      <c r="BK90" s="220">
        <f>BK91</f>
        <v>0</v>
      </c>
    </row>
    <row r="91" s="11" customFormat="1" ht="37.44" customHeight="1">
      <c r="B91" s="221"/>
      <c r="C91" s="222"/>
      <c r="D91" s="223" t="s">
        <v>76</v>
      </c>
      <c r="E91" s="224" t="s">
        <v>96</v>
      </c>
      <c r="F91" s="224" t="s">
        <v>599</v>
      </c>
      <c r="G91" s="222"/>
      <c r="H91" s="222"/>
      <c r="I91" s="225"/>
      <c r="J91" s="226">
        <f>BK91</f>
        <v>0</v>
      </c>
      <c r="K91" s="222"/>
      <c r="L91" s="227"/>
      <c r="M91" s="228"/>
      <c r="N91" s="229"/>
      <c r="O91" s="229"/>
      <c r="P91" s="230">
        <f>P92</f>
        <v>0</v>
      </c>
      <c r="Q91" s="229"/>
      <c r="R91" s="230">
        <f>R92</f>
        <v>0</v>
      </c>
      <c r="S91" s="229"/>
      <c r="T91" s="231">
        <f>T92</f>
        <v>0</v>
      </c>
      <c r="AR91" s="232" t="s">
        <v>562</v>
      </c>
      <c r="AT91" s="233" t="s">
        <v>76</v>
      </c>
      <c r="AU91" s="233" t="s">
        <v>77</v>
      </c>
      <c r="AY91" s="232" t="s">
        <v>541</v>
      </c>
      <c r="BK91" s="234">
        <f>BK92</f>
        <v>0</v>
      </c>
    </row>
    <row r="92" s="11" customFormat="1" ht="19.92" customHeight="1">
      <c r="B92" s="221"/>
      <c r="C92" s="222"/>
      <c r="D92" s="223" t="s">
        <v>76</v>
      </c>
      <c r="E92" s="235" t="s">
        <v>669</v>
      </c>
      <c r="F92" s="235" t="s">
        <v>601</v>
      </c>
      <c r="G92" s="222"/>
      <c r="H92" s="222"/>
      <c r="I92" s="225"/>
      <c r="J92" s="236">
        <f>BK92</f>
        <v>0</v>
      </c>
      <c r="K92" s="222"/>
      <c r="L92" s="227"/>
      <c r="M92" s="228"/>
      <c r="N92" s="229"/>
      <c r="O92" s="229"/>
      <c r="P92" s="230">
        <f>P93</f>
        <v>0</v>
      </c>
      <c r="Q92" s="229"/>
      <c r="R92" s="230">
        <f>R93</f>
        <v>0</v>
      </c>
      <c r="S92" s="229"/>
      <c r="T92" s="231">
        <f>T93</f>
        <v>0</v>
      </c>
      <c r="AR92" s="232" t="s">
        <v>562</v>
      </c>
      <c r="AT92" s="233" t="s">
        <v>76</v>
      </c>
      <c r="AU92" s="233" t="s">
        <v>24</v>
      </c>
      <c r="AY92" s="232" t="s">
        <v>541</v>
      </c>
      <c r="BK92" s="234">
        <f>BK93</f>
        <v>0</v>
      </c>
    </row>
    <row r="93" s="1" customFormat="1" ht="16.5" customHeight="1">
      <c r="B93" s="46"/>
      <c r="C93" s="237" t="s">
        <v>24</v>
      </c>
      <c r="D93" s="237" t="s">
        <v>544</v>
      </c>
      <c r="E93" s="238" t="s">
        <v>670</v>
      </c>
      <c r="F93" s="239" t="s">
        <v>671</v>
      </c>
      <c r="G93" s="240" t="s">
        <v>672</v>
      </c>
      <c r="H93" s="280"/>
      <c r="I93" s="242"/>
      <c r="J93" s="243">
        <f>ROUND(I93*H93,2)</f>
        <v>0</v>
      </c>
      <c r="K93" s="239" t="s">
        <v>673</v>
      </c>
      <c r="L93" s="72"/>
      <c r="M93" s="244" t="s">
        <v>22</v>
      </c>
      <c r="N93" s="281" t="s">
        <v>48</v>
      </c>
      <c r="O93" s="277"/>
      <c r="P93" s="278">
        <f>O93*H93</f>
        <v>0</v>
      </c>
      <c r="Q93" s="278">
        <v>0</v>
      </c>
      <c r="R93" s="278">
        <f>Q93*H93</f>
        <v>0</v>
      </c>
      <c r="S93" s="278">
        <v>0</v>
      </c>
      <c r="T93" s="279">
        <f>S93*H93</f>
        <v>0</v>
      </c>
      <c r="AR93" s="24" t="s">
        <v>674</v>
      </c>
      <c r="AT93" s="24" t="s">
        <v>544</v>
      </c>
      <c r="AU93" s="24" t="s">
        <v>85</v>
      </c>
      <c r="AY93" s="24" t="s">
        <v>541</v>
      </c>
      <c r="BE93" s="248">
        <f>IF(N93="základní",J93,0)</f>
        <v>0</v>
      </c>
      <c r="BF93" s="248">
        <f>IF(N93="snížená",J93,0)</f>
        <v>0</v>
      </c>
      <c r="BG93" s="248">
        <f>IF(N93="zákl. přenesená",J93,0)</f>
        <v>0</v>
      </c>
      <c r="BH93" s="248">
        <f>IF(N93="sníž. přenesená",J93,0)</f>
        <v>0</v>
      </c>
      <c r="BI93" s="248">
        <f>IF(N93="nulová",J93,0)</f>
        <v>0</v>
      </c>
      <c r="BJ93" s="24" t="s">
        <v>24</v>
      </c>
      <c r="BK93" s="248">
        <f>ROUND(I93*H93,2)</f>
        <v>0</v>
      </c>
      <c r="BL93" s="24" t="s">
        <v>674</v>
      </c>
      <c r="BM93" s="24" t="s">
        <v>911</v>
      </c>
    </row>
    <row r="94" s="1" customFormat="1" ht="6.96" customHeight="1">
      <c r="B94" s="67"/>
      <c r="C94" s="68"/>
      <c r="D94" s="68"/>
      <c r="E94" s="68"/>
      <c r="F94" s="68"/>
      <c r="G94" s="68"/>
      <c r="H94" s="68"/>
      <c r="I94" s="179"/>
      <c r="J94" s="68"/>
      <c r="K94" s="68"/>
      <c r="L94" s="72"/>
    </row>
  </sheetData>
  <sheetProtection sheet="1" autoFilter="0" formatColumns="0" formatRows="0" objects="1" scenarios="1" spinCount="100000" saltValue="Uwk7MZGpTuySvRqNM0/BIk7yy2BdZwVWRfUokR/AgNBwMTVKnsgQpwEL5bKcUlS0rMcEDDDMov5JycSawso02Q==" hashValue="mRxzC9ZlMFRDCUx0HuQ4uwBsraEcFQAQiTba/ulBVBtbyj93yNSGgXgaaHSk6Yb7vaAUTr6bH3z7lnzWLqCqlg==" algorithmName="SHA-512" password="CC35"/>
  <autoFilter ref="C89:K93"/>
  <mergeCells count="16">
    <mergeCell ref="E7:H7"/>
    <mergeCell ref="E11:H11"/>
    <mergeCell ref="E9:H9"/>
    <mergeCell ref="E13:H13"/>
    <mergeCell ref="E28:H28"/>
    <mergeCell ref="E49:H49"/>
    <mergeCell ref="E53:H53"/>
    <mergeCell ref="E51:H51"/>
    <mergeCell ref="E55:H55"/>
    <mergeCell ref="J59:J60"/>
    <mergeCell ref="E76:H76"/>
    <mergeCell ref="E80:H80"/>
    <mergeCell ref="E78:H78"/>
    <mergeCell ref="E82:H82"/>
    <mergeCell ref="G1:H1"/>
    <mergeCell ref="L2:V2"/>
  </mergeCells>
  <hyperlinks>
    <hyperlink ref="F1:G1" location="C2" display="1) Krycí list soupisu"/>
    <hyperlink ref="G1:H1" location="C62" display="2) Rekapitulace"/>
    <hyperlink ref="J1" location="C89"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20.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175</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ht="16.5" customHeight="1">
      <c r="B9" s="28"/>
      <c r="C9" s="29"/>
      <c r="D9" s="29"/>
      <c r="E9" s="156" t="s">
        <v>877</v>
      </c>
      <c r="F9" s="29"/>
      <c r="G9" s="29"/>
      <c r="H9" s="29"/>
      <c r="I9" s="155"/>
      <c r="J9" s="29"/>
      <c r="K9" s="31"/>
    </row>
    <row r="10">
      <c r="B10" s="28"/>
      <c r="C10" s="29"/>
      <c r="D10" s="40" t="s">
        <v>508</v>
      </c>
      <c r="E10" s="29"/>
      <c r="F10" s="29"/>
      <c r="G10" s="29"/>
      <c r="H10" s="29"/>
      <c r="I10" s="155"/>
      <c r="J10" s="29"/>
      <c r="K10" s="31"/>
    </row>
    <row r="11" s="1" customFormat="1" ht="16.5" customHeight="1">
      <c r="B11" s="46"/>
      <c r="C11" s="47"/>
      <c r="D11" s="47"/>
      <c r="E11" s="55" t="s">
        <v>912</v>
      </c>
      <c r="F11" s="47"/>
      <c r="G11" s="47"/>
      <c r="H11" s="47"/>
      <c r="I11" s="157"/>
      <c r="J11" s="47"/>
      <c r="K11" s="51"/>
    </row>
    <row r="12" s="1" customFormat="1">
      <c r="B12" s="46"/>
      <c r="C12" s="47"/>
      <c r="D12" s="40" t="s">
        <v>510</v>
      </c>
      <c r="E12" s="47"/>
      <c r="F12" s="47"/>
      <c r="G12" s="47"/>
      <c r="H12" s="47"/>
      <c r="I12" s="157"/>
      <c r="J12" s="47"/>
      <c r="K12" s="51"/>
    </row>
    <row r="13" s="1" customFormat="1" ht="36.96" customHeight="1">
      <c r="B13" s="46"/>
      <c r="C13" s="47"/>
      <c r="D13" s="47"/>
      <c r="E13" s="158" t="s">
        <v>913</v>
      </c>
      <c r="F13" s="47"/>
      <c r="G13" s="47"/>
      <c r="H13" s="47"/>
      <c r="I13" s="157"/>
      <c r="J13" s="47"/>
      <c r="K13" s="51"/>
    </row>
    <row r="14" s="1" customFormat="1">
      <c r="B14" s="46"/>
      <c r="C14" s="47"/>
      <c r="D14" s="47"/>
      <c r="E14" s="47"/>
      <c r="F14" s="47"/>
      <c r="G14" s="47"/>
      <c r="H14" s="47"/>
      <c r="I14" s="157"/>
      <c r="J14" s="47"/>
      <c r="K14" s="51"/>
    </row>
    <row r="15" s="1" customFormat="1" ht="14.4" customHeight="1">
      <c r="B15" s="46"/>
      <c r="C15" s="47"/>
      <c r="D15" s="40" t="s">
        <v>21</v>
      </c>
      <c r="E15" s="47"/>
      <c r="F15" s="35" t="s">
        <v>22</v>
      </c>
      <c r="G15" s="47"/>
      <c r="H15" s="47"/>
      <c r="I15" s="159" t="s">
        <v>23</v>
      </c>
      <c r="J15" s="35" t="s">
        <v>22</v>
      </c>
      <c r="K15" s="51"/>
    </row>
    <row r="16" s="1" customFormat="1" ht="14.4" customHeight="1">
      <c r="B16" s="46"/>
      <c r="C16" s="47"/>
      <c r="D16" s="40" t="s">
        <v>25</v>
      </c>
      <c r="E16" s="47"/>
      <c r="F16" s="35" t="s">
        <v>40</v>
      </c>
      <c r="G16" s="47"/>
      <c r="H16" s="47"/>
      <c r="I16" s="159" t="s">
        <v>27</v>
      </c>
      <c r="J16" s="160" t="str">
        <f>'Rekapitulace stavby'!AN8</f>
        <v>19. 9. 2018</v>
      </c>
      <c r="K16" s="51"/>
    </row>
    <row r="17" s="1" customFormat="1" ht="10.8" customHeight="1">
      <c r="B17" s="46"/>
      <c r="C17" s="47"/>
      <c r="D17" s="47"/>
      <c r="E17" s="47"/>
      <c r="F17" s="47"/>
      <c r="G17" s="47"/>
      <c r="H17" s="47"/>
      <c r="I17" s="157"/>
      <c r="J17" s="47"/>
      <c r="K17" s="51"/>
    </row>
    <row r="18" s="1" customFormat="1" ht="14.4" customHeight="1">
      <c r="B18" s="46"/>
      <c r="C18" s="47"/>
      <c r="D18" s="40" t="s">
        <v>31</v>
      </c>
      <c r="E18" s="47"/>
      <c r="F18" s="47"/>
      <c r="G18" s="47"/>
      <c r="H18" s="47"/>
      <c r="I18" s="159" t="s">
        <v>32</v>
      </c>
      <c r="J18" s="35" t="str">
        <f>IF('Rekapitulace stavby'!AN10="","",'Rekapitulace stavby'!AN10)</f>
        <v>70994234</v>
      </c>
      <c r="K18" s="51"/>
    </row>
    <row r="19" s="1" customFormat="1" ht="18" customHeight="1">
      <c r="B19" s="46"/>
      <c r="C19" s="47"/>
      <c r="D19" s="47"/>
      <c r="E19" s="35" t="str">
        <f>IF('Rekapitulace stavby'!E11="","",'Rekapitulace stavby'!E11)</f>
        <v>SŽDC s.o., OŘ Ústí n.L., ST Ústí n.L.</v>
      </c>
      <c r="F19" s="47"/>
      <c r="G19" s="47"/>
      <c r="H19" s="47"/>
      <c r="I19" s="159" t="s">
        <v>35</v>
      </c>
      <c r="J19" s="35" t="str">
        <f>IF('Rekapitulace stavby'!AN11="","",'Rekapitulace stavby'!AN11)</f>
        <v>CZ70994234</v>
      </c>
      <c r="K19" s="51"/>
    </row>
    <row r="20" s="1" customFormat="1" ht="6.96" customHeight="1">
      <c r="B20" s="46"/>
      <c r="C20" s="47"/>
      <c r="D20" s="47"/>
      <c r="E20" s="47"/>
      <c r="F20" s="47"/>
      <c r="G20" s="47"/>
      <c r="H20" s="47"/>
      <c r="I20" s="157"/>
      <c r="J20" s="47"/>
      <c r="K20" s="51"/>
    </row>
    <row r="21" s="1" customFormat="1" ht="14.4" customHeight="1">
      <c r="B21" s="46"/>
      <c r="C21" s="47"/>
      <c r="D21" s="40" t="s">
        <v>37</v>
      </c>
      <c r="E21" s="47"/>
      <c r="F21" s="47"/>
      <c r="G21" s="47"/>
      <c r="H21" s="47"/>
      <c r="I21" s="159" t="s">
        <v>32</v>
      </c>
      <c r="J21" s="35" t="str">
        <f>IF('Rekapitulace stavby'!AN13="Vyplň údaj","",IF('Rekapitulace stavby'!AN13="","",'Rekapitulace stavby'!AN13))</f>
        <v/>
      </c>
      <c r="K21" s="51"/>
    </row>
    <row r="22" s="1" customFormat="1" ht="18" customHeight="1">
      <c r="B22" s="46"/>
      <c r="C22" s="47"/>
      <c r="D22" s="47"/>
      <c r="E22" s="35" t="str">
        <f>IF('Rekapitulace stavby'!E14="Vyplň údaj","",IF('Rekapitulace stavby'!E14="","",'Rekapitulace stavby'!E14))</f>
        <v/>
      </c>
      <c r="F22" s="47"/>
      <c r="G22" s="47"/>
      <c r="H22" s="47"/>
      <c r="I22" s="159" t="s">
        <v>35</v>
      </c>
      <c r="J22" s="35" t="str">
        <f>IF('Rekapitulace stavby'!AN14="Vyplň údaj","",IF('Rekapitulace stavby'!AN14="","",'Rekapitulace stavby'!AN14))</f>
        <v/>
      </c>
      <c r="K22" s="51"/>
    </row>
    <row r="23" s="1" customFormat="1" ht="6.96" customHeight="1">
      <c r="B23" s="46"/>
      <c r="C23" s="47"/>
      <c r="D23" s="47"/>
      <c r="E23" s="47"/>
      <c r="F23" s="47"/>
      <c r="G23" s="47"/>
      <c r="H23" s="47"/>
      <c r="I23" s="157"/>
      <c r="J23" s="47"/>
      <c r="K23" s="51"/>
    </row>
    <row r="24" s="1" customFormat="1" ht="14.4" customHeight="1">
      <c r="B24" s="46"/>
      <c r="C24" s="47"/>
      <c r="D24" s="40" t="s">
        <v>39</v>
      </c>
      <c r="E24" s="47"/>
      <c r="F24" s="47"/>
      <c r="G24" s="47"/>
      <c r="H24" s="47"/>
      <c r="I24" s="159" t="s">
        <v>32</v>
      </c>
      <c r="J24" s="35" t="str">
        <f>IF('Rekapitulace stavby'!AN16="","",'Rekapitulace stavby'!AN16)</f>
        <v/>
      </c>
      <c r="K24" s="51"/>
    </row>
    <row r="25" s="1" customFormat="1" ht="18" customHeight="1">
      <c r="B25" s="46"/>
      <c r="C25" s="47"/>
      <c r="D25" s="47"/>
      <c r="E25" s="35" t="str">
        <f>IF('Rekapitulace stavby'!E17="","",'Rekapitulace stavby'!E17)</f>
        <v xml:space="preserve"> </v>
      </c>
      <c r="F25" s="47"/>
      <c r="G25" s="47"/>
      <c r="H25" s="47"/>
      <c r="I25" s="159" t="s">
        <v>35</v>
      </c>
      <c r="J25" s="35" t="str">
        <f>IF('Rekapitulace stavby'!AN17="","",'Rekapitulace stavby'!AN17)</f>
        <v/>
      </c>
      <c r="K25" s="51"/>
    </row>
    <row r="26" s="1" customFormat="1" ht="6.96" customHeight="1">
      <c r="B26" s="46"/>
      <c r="C26" s="47"/>
      <c r="D26" s="47"/>
      <c r="E26" s="47"/>
      <c r="F26" s="47"/>
      <c r="G26" s="47"/>
      <c r="H26" s="47"/>
      <c r="I26" s="157"/>
      <c r="J26" s="47"/>
      <c r="K26" s="51"/>
    </row>
    <row r="27" s="1" customFormat="1" ht="14.4" customHeight="1">
      <c r="B27" s="46"/>
      <c r="C27" s="47"/>
      <c r="D27" s="40" t="s">
        <v>42</v>
      </c>
      <c r="E27" s="47"/>
      <c r="F27" s="47"/>
      <c r="G27" s="47"/>
      <c r="H27" s="47"/>
      <c r="I27" s="157"/>
      <c r="J27" s="47"/>
      <c r="K27" s="51"/>
    </row>
    <row r="28" s="7" customFormat="1" ht="16.5" customHeight="1">
      <c r="B28" s="161"/>
      <c r="C28" s="162"/>
      <c r="D28" s="162"/>
      <c r="E28" s="44" t="s">
        <v>22</v>
      </c>
      <c r="F28" s="44"/>
      <c r="G28" s="44"/>
      <c r="H28" s="44"/>
      <c r="I28" s="163"/>
      <c r="J28" s="162"/>
      <c r="K28" s="164"/>
    </row>
    <row r="29" s="1" customFormat="1" ht="6.96" customHeight="1">
      <c r="B29" s="46"/>
      <c r="C29" s="47"/>
      <c r="D29" s="47"/>
      <c r="E29" s="47"/>
      <c r="F29" s="47"/>
      <c r="G29" s="47"/>
      <c r="H29" s="47"/>
      <c r="I29" s="157"/>
      <c r="J29" s="47"/>
      <c r="K29" s="51"/>
    </row>
    <row r="30" s="1" customFormat="1" ht="6.96" customHeight="1">
      <c r="B30" s="46"/>
      <c r="C30" s="47"/>
      <c r="D30" s="106"/>
      <c r="E30" s="106"/>
      <c r="F30" s="106"/>
      <c r="G30" s="106"/>
      <c r="H30" s="106"/>
      <c r="I30" s="165"/>
      <c r="J30" s="106"/>
      <c r="K30" s="166"/>
    </row>
    <row r="31" s="1" customFormat="1" ht="25.44" customHeight="1">
      <c r="B31" s="46"/>
      <c r="C31" s="47"/>
      <c r="D31" s="167" t="s">
        <v>43</v>
      </c>
      <c r="E31" s="47"/>
      <c r="F31" s="47"/>
      <c r="G31" s="47"/>
      <c r="H31" s="47"/>
      <c r="I31" s="157"/>
      <c r="J31" s="168">
        <f>ROUND(J98,2)</f>
        <v>0</v>
      </c>
      <c r="K31" s="51"/>
    </row>
    <row r="32" s="1" customFormat="1" ht="6.96" customHeight="1">
      <c r="B32" s="46"/>
      <c r="C32" s="47"/>
      <c r="D32" s="106"/>
      <c r="E32" s="106"/>
      <c r="F32" s="106"/>
      <c r="G32" s="106"/>
      <c r="H32" s="106"/>
      <c r="I32" s="165"/>
      <c r="J32" s="106"/>
      <c r="K32" s="166"/>
    </row>
    <row r="33" s="1" customFormat="1" ht="14.4" customHeight="1">
      <c r="B33" s="46"/>
      <c r="C33" s="47"/>
      <c r="D33" s="47"/>
      <c r="E33" s="47"/>
      <c r="F33" s="52" t="s">
        <v>45</v>
      </c>
      <c r="G33" s="47"/>
      <c r="H33" s="47"/>
      <c r="I33" s="169" t="s">
        <v>44</v>
      </c>
      <c r="J33" s="52" t="s">
        <v>46</v>
      </c>
      <c r="K33" s="51"/>
    </row>
    <row r="34" s="1" customFormat="1" ht="14.4" customHeight="1">
      <c r="B34" s="46"/>
      <c r="C34" s="47"/>
      <c r="D34" s="55" t="s">
        <v>47</v>
      </c>
      <c r="E34" s="55" t="s">
        <v>48</v>
      </c>
      <c r="F34" s="170">
        <f>ROUND(SUM(BE98:BE152), 2)</f>
        <v>0</v>
      </c>
      <c r="G34" s="47"/>
      <c r="H34" s="47"/>
      <c r="I34" s="171">
        <v>0.20999999999999999</v>
      </c>
      <c r="J34" s="170">
        <f>ROUND(ROUND((SUM(BE98:BE152)), 2)*I34, 2)</f>
        <v>0</v>
      </c>
      <c r="K34" s="51"/>
    </row>
    <row r="35" s="1" customFormat="1" ht="14.4" customHeight="1">
      <c r="B35" s="46"/>
      <c r="C35" s="47"/>
      <c r="D35" s="47"/>
      <c r="E35" s="55" t="s">
        <v>49</v>
      </c>
      <c r="F35" s="170">
        <f>ROUND(SUM(BF98:BF152), 2)</f>
        <v>0</v>
      </c>
      <c r="G35" s="47"/>
      <c r="H35" s="47"/>
      <c r="I35" s="171">
        <v>0.14999999999999999</v>
      </c>
      <c r="J35" s="170">
        <f>ROUND(ROUND((SUM(BF98:BF152)), 2)*I35, 2)</f>
        <v>0</v>
      </c>
      <c r="K35" s="51"/>
    </row>
    <row r="36" hidden="1" s="1" customFormat="1" ht="14.4" customHeight="1">
      <c r="B36" s="46"/>
      <c r="C36" s="47"/>
      <c r="D36" s="47"/>
      <c r="E36" s="55" t="s">
        <v>50</v>
      </c>
      <c r="F36" s="170">
        <f>ROUND(SUM(BG98:BG152), 2)</f>
        <v>0</v>
      </c>
      <c r="G36" s="47"/>
      <c r="H36" s="47"/>
      <c r="I36" s="171">
        <v>0.20999999999999999</v>
      </c>
      <c r="J36" s="170">
        <v>0</v>
      </c>
      <c r="K36" s="51"/>
    </row>
    <row r="37" hidden="1" s="1" customFormat="1" ht="14.4" customHeight="1">
      <c r="B37" s="46"/>
      <c r="C37" s="47"/>
      <c r="D37" s="47"/>
      <c r="E37" s="55" t="s">
        <v>51</v>
      </c>
      <c r="F37" s="170">
        <f>ROUND(SUM(BH98:BH152), 2)</f>
        <v>0</v>
      </c>
      <c r="G37" s="47"/>
      <c r="H37" s="47"/>
      <c r="I37" s="171">
        <v>0.14999999999999999</v>
      </c>
      <c r="J37" s="170">
        <v>0</v>
      </c>
      <c r="K37" s="51"/>
    </row>
    <row r="38" hidden="1" s="1" customFormat="1" ht="14.4" customHeight="1">
      <c r="B38" s="46"/>
      <c r="C38" s="47"/>
      <c r="D38" s="47"/>
      <c r="E38" s="55" t="s">
        <v>52</v>
      </c>
      <c r="F38" s="170">
        <f>ROUND(SUM(BI98:BI152), 2)</f>
        <v>0</v>
      </c>
      <c r="G38" s="47"/>
      <c r="H38" s="47"/>
      <c r="I38" s="171">
        <v>0</v>
      </c>
      <c r="J38" s="170">
        <v>0</v>
      </c>
      <c r="K38" s="51"/>
    </row>
    <row r="39" s="1" customFormat="1" ht="6.96" customHeight="1">
      <c r="B39" s="46"/>
      <c r="C39" s="47"/>
      <c r="D39" s="47"/>
      <c r="E39" s="47"/>
      <c r="F39" s="47"/>
      <c r="G39" s="47"/>
      <c r="H39" s="47"/>
      <c r="I39" s="157"/>
      <c r="J39" s="47"/>
      <c r="K39" s="51"/>
    </row>
    <row r="40" s="1" customFormat="1" ht="25.44" customHeight="1">
      <c r="B40" s="46"/>
      <c r="C40" s="172"/>
      <c r="D40" s="173" t="s">
        <v>53</v>
      </c>
      <c r="E40" s="98"/>
      <c r="F40" s="98"/>
      <c r="G40" s="174" t="s">
        <v>54</v>
      </c>
      <c r="H40" s="175" t="s">
        <v>55</v>
      </c>
      <c r="I40" s="176"/>
      <c r="J40" s="177">
        <f>SUM(J31:J38)</f>
        <v>0</v>
      </c>
      <c r="K40" s="178"/>
    </row>
    <row r="41" s="1" customFormat="1" ht="14.4" customHeight="1">
      <c r="B41" s="67"/>
      <c r="C41" s="68"/>
      <c r="D41" s="68"/>
      <c r="E41" s="68"/>
      <c r="F41" s="68"/>
      <c r="G41" s="68"/>
      <c r="H41" s="68"/>
      <c r="I41" s="179"/>
      <c r="J41" s="68"/>
      <c r="K41" s="69"/>
    </row>
    <row r="45" s="1" customFormat="1" ht="6.96" customHeight="1">
      <c r="B45" s="180"/>
      <c r="C45" s="181"/>
      <c r="D45" s="181"/>
      <c r="E45" s="181"/>
      <c r="F45" s="181"/>
      <c r="G45" s="181"/>
      <c r="H45" s="181"/>
      <c r="I45" s="182"/>
      <c r="J45" s="181"/>
      <c r="K45" s="183"/>
    </row>
    <row r="46" s="1" customFormat="1" ht="36.96" customHeight="1">
      <c r="B46" s="46"/>
      <c r="C46" s="30" t="s">
        <v>512</v>
      </c>
      <c r="D46" s="47"/>
      <c r="E46" s="47"/>
      <c r="F46" s="47"/>
      <c r="G46" s="47"/>
      <c r="H46" s="47"/>
      <c r="I46" s="157"/>
      <c r="J46" s="47"/>
      <c r="K46" s="51"/>
    </row>
    <row r="47" s="1" customFormat="1" ht="6.96" customHeight="1">
      <c r="B47" s="46"/>
      <c r="C47" s="47"/>
      <c r="D47" s="47"/>
      <c r="E47" s="47"/>
      <c r="F47" s="47"/>
      <c r="G47" s="47"/>
      <c r="H47" s="47"/>
      <c r="I47" s="157"/>
      <c r="J47" s="47"/>
      <c r="K47" s="51"/>
    </row>
    <row r="48" s="1" customFormat="1" ht="14.4" customHeight="1">
      <c r="B48" s="46"/>
      <c r="C48" s="40" t="s">
        <v>18</v>
      </c>
      <c r="D48" s="47"/>
      <c r="E48" s="47"/>
      <c r="F48" s="47"/>
      <c r="G48" s="47"/>
      <c r="H48" s="47"/>
      <c r="I48" s="157"/>
      <c r="J48" s="47"/>
      <c r="K48" s="51"/>
    </row>
    <row r="49" s="1" customFormat="1" ht="16.5" customHeight="1">
      <c r="B49" s="46"/>
      <c r="C49" s="47"/>
      <c r="D49" s="47"/>
      <c r="E49" s="156" t="str">
        <f>E7</f>
        <v>Celkové opravy zastávek na koridorové trati Vraňany - Děčín - státní hranice_ZMĚNA č. 1</v>
      </c>
      <c r="F49" s="40"/>
      <c r="G49" s="40"/>
      <c r="H49" s="40"/>
      <c r="I49" s="157"/>
      <c r="J49" s="47"/>
      <c r="K49" s="51"/>
    </row>
    <row r="50">
      <c r="B50" s="28"/>
      <c r="C50" s="40" t="s">
        <v>506</v>
      </c>
      <c r="D50" s="29"/>
      <c r="E50" s="29"/>
      <c r="F50" s="29"/>
      <c r="G50" s="29"/>
      <c r="H50" s="29"/>
      <c r="I50" s="155"/>
      <c r="J50" s="29"/>
      <c r="K50" s="31"/>
    </row>
    <row r="51" ht="16.5" customHeight="1">
      <c r="B51" s="28"/>
      <c r="C51" s="29"/>
      <c r="D51" s="29"/>
      <c r="E51" s="156" t="s">
        <v>877</v>
      </c>
      <c r="F51" s="29"/>
      <c r="G51" s="29"/>
      <c r="H51" s="29"/>
      <c r="I51" s="155"/>
      <c r="J51" s="29"/>
      <c r="K51" s="31"/>
    </row>
    <row r="52">
      <c r="B52" s="28"/>
      <c r="C52" s="40" t="s">
        <v>508</v>
      </c>
      <c r="D52" s="29"/>
      <c r="E52" s="29"/>
      <c r="F52" s="29"/>
      <c r="G52" s="29"/>
      <c r="H52" s="29"/>
      <c r="I52" s="155"/>
      <c r="J52" s="29"/>
      <c r="K52" s="31"/>
    </row>
    <row r="53" s="1" customFormat="1" ht="16.5" customHeight="1">
      <c r="B53" s="46"/>
      <c r="C53" s="47"/>
      <c r="D53" s="47"/>
      <c r="E53" s="55" t="s">
        <v>912</v>
      </c>
      <c r="F53" s="47"/>
      <c r="G53" s="47"/>
      <c r="H53" s="47"/>
      <c r="I53" s="157"/>
      <c r="J53" s="47"/>
      <c r="K53" s="51"/>
    </row>
    <row r="54" s="1" customFormat="1" ht="14.4" customHeight="1">
      <c r="B54" s="46"/>
      <c r="C54" s="40" t="s">
        <v>510</v>
      </c>
      <c r="D54" s="47"/>
      <c r="E54" s="47"/>
      <c r="F54" s="47"/>
      <c r="G54" s="47"/>
      <c r="H54" s="47"/>
      <c r="I54" s="157"/>
      <c r="J54" s="47"/>
      <c r="K54" s="51"/>
    </row>
    <row r="55" s="1" customFormat="1" ht="17.25" customHeight="1">
      <c r="B55" s="46"/>
      <c r="C55" s="47"/>
      <c r="D55" s="47"/>
      <c r="E55" s="158" t="str">
        <f>E13</f>
        <v xml:space="preserve">SO-08-05.1 - km 481,486 - Hrobce </v>
      </c>
      <c r="F55" s="47"/>
      <c r="G55" s="47"/>
      <c r="H55" s="47"/>
      <c r="I55" s="157"/>
      <c r="J55" s="47"/>
      <c r="K55" s="51"/>
    </row>
    <row r="56" s="1" customFormat="1" ht="6.96" customHeight="1">
      <c r="B56" s="46"/>
      <c r="C56" s="47"/>
      <c r="D56" s="47"/>
      <c r="E56" s="47"/>
      <c r="F56" s="47"/>
      <c r="G56" s="47"/>
      <c r="H56" s="47"/>
      <c r="I56" s="157"/>
      <c r="J56" s="47"/>
      <c r="K56" s="51"/>
    </row>
    <row r="57" s="1" customFormat="1" ht="18" customHeight="1">
      <c r="B57" s="46"/>
      <c r="C57" s="40" t="s">
        <v>25</v>
      </c>
      <c r="D57" s="47"/>
      <c r="E57" s="47"/>
      <c r="F57" s="35" t="str">
        <f>F16</f>
        <v xml:space="preserve"> </v>
      </c>
      <c r="G57" s="47"/>
      <c r="H57" s="47"/>
      <c r="I57" s="159" t="s">
        <v>27</v>
      </c>
      <c r="J57" s="160" t="str">
        <f>IF(J16="","",J16)</f>
        <v>19. 9. 2018</v>
      </c>
      <c r="K57" s="51"/>
    </row>
    <row r="58" s="1" customFormat="1" ht="6.96" customHeight="1">
      <c r="B58" s="46"/>
      <c r="C58" s="47"/>
      <c r="D58" s="47"/>
      <c r="E58" s="47"/>
      <c r="F58" s="47"/>
      <c r="G58" s="47"/>
      <c r="H58" s="47"/>
      <c r="I58" s="157"/>
      <c r="J58" s="47"/>
      <c r="K58" s="51"/>
    </row>
    <row r="59" s="1" customFormat="1">
      <c r="B59" s="46"/>
      <c r="C59" s="40" t="s">
        <v>31</v>
      </c>
      <c r="D59" s="47"/>
      <c r="E59" s="47"/>
      <c r="F59" s="35" t="str">
        <f>E19</f>
        <v>SŽDC s.o., OŘ Ústí n.L., ST Ústí n.L.</v>
      </c>
      <c r="G59" s="47"/>
      <c r="H59" s="47"/>
      <c r="I59" s="159" t="s">
        <v>39</v>
      </c>
      <c r="J59" s="44" t="str">
        <f>E25</f>
        <v xml:space="preserve"> </v>
      </c>
      <c r="K59" s="51"/>
    </row>
    <row r="60" s="1" customFormat="1" ht="14.4" customHeight="1">
      <c r="B60" s="46"/>
      <c r="C60" s="40" t="s">
        <v>37</v>
      </c>
      <c r="D60" s="47"/>
      <c r="E60" s="47"/>
      <c r="F60" s="35" t="str">
        <f>IF(E22="","",E22)</f>
        <v/>
      </c>
      <c r="G60" s="47"/>
      <c r="H60" s="47"/>
      <c r="I60" s="157"/>
      <c r="J60" s="184"/>
      <c r="K60" s="51"/>
    </row>
    <row r="61" s="1" customFormat="1" ht="10.32" customHeight="1">
      <c r="B61" s="46"/>
      <c r="C61" s="47"/>
      <c r="D61" s="47"/>
      <c r="E61" s="47"/>
      <c r="F61" s="47"/>
      <c r="G61" s="47"/>
      <c r="H61" s="47"/>
      <c r="I61" s="157"/>
      <c r="J61" s="47"/>
      <c r="K61" s="51"/>
    </row>
    <row r="62" s="1" customFormat="1" ht="29.28" customHeight="1">
      <c r="B62" s="46"/>
      <c r="C62" s="185" t="s">
        <v>513</v>
      </c>
      <c r="D62" s="172"/>
      <c r="E62" s="172"/>
      <c r="F62" s="172"/>
      <c r="G62" s="172"/>
      <c r="H62" s="172"/>
      <c r="I62" s="186"/>
      <c r="J62" s="187" t="s">
        <v>514</v>
      </c>
      <c r="K62" s="188"/>
    </row>
    <row r="63" s="1" customFormat="1" ht="10.32" customHeight="1">
      <c r="B63" s="46"/>
      <c r="C63" s="47"/>
      <c r="D63" s="47"/>
      <c r="E63" s="47"/>
      <c r="F63" s="47"/>
      <c r="G63" s="47"/>
      <c r="H63" s="47"/>
      <c r="I63" s="157"/>
      <c r="J63" s="47"/>
      <c r="K63" s="51"/>
    </row>
    <row r="64" s="1" customFormat="1" ht="29.28" customHeight="1">
      <c r="B64" s="46"/>
      <c r="C64" s="189" t="s">
        <v>515</v>
      </c>
      <c r="D64" s="47"/>
      <c r="E64" s="47"/>
      <c r="F64" s="47"/>
      <c r="G64" s="47"/>
      <c r="H64" s="47"/>
      <c r="I64" s="157"/>
      <c r="J64" s="168">
        <f>J98</f>
        <v>0</v>
      </c>
      <c r="K64" s="51"/>
      <c r="AU64" s="24" t="s">
        <v>516</v>
      </c>
    </row>
    <row r="65" s="8" customFormat="1" ht="24.96" customHeight="1">
      <c r="B65" s="190"/>
      <c r="C65" s="191"/>
      <c r="D65" s="192" t="s">
        <v>517</v>
      </c>
      <c r="E65" s="193"/>
      <c r="F65" s="193"/>
      <c r="G65" s="193"/>
      <c r="H65" s="193"/>
      <c r="I65" s="194"/>
      <c r="J65" s="195">
        <f>J99</f>
        <v>0</v>
      </c>
      <c r="K65" s="196"/>
    </row>
    <row r="66" s="9" customFormat="1" ht="19.92" customHeight="1">
      <c r="B66" s="197"/>
      <c r="C66" s="198"/>
      <c r="D66" s="199" t="s">
        <v>914</v>
      </c>
      <c r="E66" s="200"/>
      <c r="F66" s="200"/>
      <c r="G66" s="200"/>
      <c r="H66" s="200"/>
      <c r="I66" s="201"/>
      <c r="J66" s="202">
        <f>J100</f>
        <v>0</v>
      </c>
      <c r="K66" s="203"/>
    </row>
    <row r="67" s="9" customFormat="1" ht="19.92" customHeight="1">
      <c r="B67" s="197"/>
      <c r="C67" s="198"/>
      <c r="D67" s="199" t="s">
        <v>519</v>
      </c>
      <c r="E67" s="200"/>
      <c r="F67" s="200"/>
      <c r="G67" s="200"/>
      <c r="H67" s="200"/>
      <c r="I67" s="201"/>
      <c r="J67" s="202">
        <f>J106</f>
        <v>0</v>
      </c>
      <c r="K67" s="203"/>
    </row>
    <row r="68" s="9" customFormat="1" ht="19.92" customHeight="1">
      <c r="B68" s="197"/>
      <c r="C68" s="198"/>
      <c r="D68" s="199" t="s">
        <v>520</v>
      </c>
      <c r="E68" s="200"/>
      <c r="F68" s="200"/>
      <c r="G68" s="200"/>
      <c r="H68" s="200"/>
      <c r="I68" s="201"/>
      <c r="J68" s="202">
        <f>J116</f>
        <v>0</v>
      </c>
      <c r="K68" s="203"/>
    </row>
    <row r="69" s="9" customFormat="1" ht="19.92" customHeight="1">
      <c r="B69" s="197"/>
      <c r="C69" s="198"/>
      <c r="D69" s="199" t="s">
        <v>522</v>
      </c>
      <c r="E69" s="200"/>
      <c r="F69" s="200"/>
      <c r="G69" s="200"/>
      <c r="H69" s="200"/>
      <c r="I69" s="201"/>
      <c r="J69" s="202">
        <f>J126</f>
        <v>0</v>
      </c>
      <c r="K69" s="203"/>
    </row>
    <row r="70" s="8" customFormat="1" ht="24.96" customHeight="1">
      <c r="B70" s="190"/>
      <c r="C70" s="191"/>
      <c r="D70" s="192" t="s">
        <v>523</v>
      </c>
      <c r="E70" s="193"/>
      <c r="F70" s="193"/>
      <c r="G70" s="193"/>
      <c r="H70" s="193"/>
      <c r="I70" s="194"/>
      <c r="J70" s="195">
        <f>J129</f>
        <v>0</v>
      </c>
      <c r="K70" s="196"/>
    </row>
    <row r="71" s="9" customFormat="1" ht="19.92" customHeight="1">
      <c r="B71" s="197"/>
      <c r="C71" s="198"/>
      <c r="D71" s="199" t="s">
        <v>678</v>
      </c>
      <c r="E71" s="200"/>
      <c r="F71" s="200"/>
      <c r="G71" s="200"/>
      <c r="H71" s="200"/>
      <c r="I71" s="201"/>
      <c r="J71" s="202">
        <f>J130</f>
        <v>0</v>
      </c>
      <c r="K71" s="203"/>
    </row>
    <row r="72" s="9" customFormat="1" ht="19.92" customHeight="1">
      <c r="B72" s="197"/>
      <c r="C72" s="198"/>
      <c r="D72" s="199" t="s">
        <v>679</v>
      </c>
      <c r="E72" s="200"/>
      <c r="F72" s="200"/>
      <c r="G72" s="200"/>
      <c r="H72" s="200"/>
      <c r="I72" s="201"/>
      <c r="J72" s="202">
        <f>J132</f>
        <v>0</v>
      </c>
      <c r="K72" s="203"/>
    </row>
    <row r="73" s="9" customFormat="1" ht="19.92" customHeight="1">
      <c r="B73" s="197"/>
      <c r="C73" s="198"/>
      <c r="D73" s="199" t="s">
        <v>680</v>
      </c>
      <c r="E73" s="200"/>
      <c r="F73" s="200"/>
      <c r="G73" s="200"/>
      <c r="H73" s="200"/>
      <c r="I73" s="201"/>
      <c r="J73" s="202">
        <f>J140</f>
        <v>0</v>
      </c>
      <c r="K73" s="203"/>
    </row>
    <row r="74" s="9" customFormat="1" ht="19.92" customHeight="1">
      <c r="B74" s="197"/>
      <c r="C74" s="198"/>
      <c r="D74" s="199" t="s">
        <v>681</v>
      </c>
      <c r="E74" s="200"/>
      <c r="F74" s="200"/>
      <c r="G74" s="200"/>
      <c r="H74" s="200"/>
      <c r="I74" s="201"/>
      <c r="J74" s="202">
        <f>J150</f>
        <v>0</v>
      </c>
      <c r="K74" s="203"/>
    </row>
    <row r="75" s="1" customFormat="1" ht="21.84" customHeight="1">
      <c r="B75" s="46"/>
      <c r="C75" s="47"/>
      <c r="D75" s="47"/>
      <c r="E75" s="47"/>
      <c r="F75" s="47"/>
      <c r="G75" s="47"/>
      <c r="H75" s="47"/>
      <c r="I75" s="157"/>
      <c r="J75" s="47"/>
      <c r="K75" s="51"/>
    </row>
    <row r="76" s="1" customFormat="1" ht="6.96" customHeight="1">
      <c r="B76" s="67"/>
      <c r="C76" s="68"/>
      <c r="D76" s="68"/>
      <c r="E76" s="68"/>
      <c r="F76" s="68"/>
      <c r="G76" s="68"/>
      <c r="H76" s="68"/>
      <c r="I76" s="179"/>
      <c r="J76" s="68"/>
      <c r="K76" s="69"/>
    </row>
    <row r="80" s="1" customFormat="1" ht="6.96" customHeight="1">
      <c r="B80" s="70"/>
      <c r="C80" s="71"/>
      <c r="D80" s="71"/>
      <c r="E80" s="71"/>
      <c r="F80" s="71"/>
      <c r="G80" s="71"/>
      <c r="H80" s="71"/>
      <c r="I80" s="182"/>
      <c r="J80" s="71"/>
      <c r="K80" s="71"/>
      <c r="L80" s="72"/>
    </row>
    <row r="81" s="1" customFormat="1" ht="36.96" customHeight="1">
      <c r="B81" s="46"/>
      <c r="C81" s="73" t="s">
        <v>525</v>
      </c>
      <c r="D81" s="74"/>
      <c r="E81" s="74"/>
      <c r="F81" s="74"/>
      <c r="G81" s="74"/>
      <c r="H81" s="74"/>
      <c r="I81" s="204"/>
      <c r="J81" s="74"/>
      <c r="K81" s="74"/>
      <c r="L81" s="72"/>
    </row>
    <row r="82" s="1" customFormat="1" ht="6.96" customHeight="1">
      <c r="B82" s="46"/>
      <c r="C82" s="74"/>
      <c r="D82" s="74"/>
      <c r="E82" s="74"/>
      <c r="F82" s="74"/>
      <c r="G82" s="74"/>
      <c r="H82" s="74"/>
      <c r="I82" s="204"/>
      <c r="J82" s="74"/>
      <c r="K82" s="74"/>
      <c r="L82" s="72"/>
    </row>
    <row r="83" s="1" customFormat="1" ht="14.4" customHeight="1">
      <c r="B83" s="46"/>
      <c r="C83" s="76" t="s">
        <v>18</v>
      </c>
      <c r="D83" s="74"/>
      <c r="E83" s="74"/>
      <c r="F83" s="74"/>
      <c r="G83" s="74"/>
      <c r="H83" s="74"/>
      <c r="I83" s="204"/>
      <c r="J83" s="74"/>
      <c r="K83" s="74"/>
      <c r="L83" s="72"/>
    </row>
    <row r="84" s="1" customFormat="1" ht="16.5" customHeight="1">
      <c r="B84" s="46"/>
      <c r="C84" s="74"/>
      <c r="D84" s="74"/>
      <c r="E84" s="205" t="str">
        <f>E7</f>
        <v>Celkové opravy zastávek na koridorové trati Vraňany - Děčín - státní hranice_ZMĚNA č. 1</v>
      </c>
      <c r="F84" s="76"/>
      <c r="G84" s="76"/>
      <c r="H84" s="76"/>
      <c r="I84" s="204"/>
      <c r="J84" s="74"/>
      <c r="K84" s="74"/>
      <c r="L84" s="72"/>
    </row>
    <row r="85">
      <c r="B85" s="28"/>
      <c r="C85" s="76" t="s">
        <v>506</v>
      </c>
      <c r="D85" s="206"/>
      <c r="E85" s="206"/>
      <c r="F85" s="206"/>
      <c r="G85" s="206"/>
      <c r="H85" s="206"/>
      <c r="I85" s="149"/>
      <c r="J85" s="206"/>
      <c r="K85" s="206"/>
      <c r="L85" s="207"/>
    </row>
    <row r="86" ht="16.5" customHeight="1">
      <c r="B86" s="28"/>
      <c r="C86" s="206"/>
      <c r="D86" s="206"/>
      <c r="E86" s="205" t="s">
        <v>877</v>
      </c>
      <c r="F86" s="206"/>
      <c r="G86" s="206"/>
      <c r="H86" s="206"/>
      <c r="I86" s="149"/>
      <c r="J86" s="206"/>
      <c r="K86" s="206"/>
      <c r="L86" s="207"/>
    </row>
    <row r="87">
      <c r="B87" s="28"/>
      <c r="C87" s="76" t="s">
        <v>508</v>
      </c>
      <c r="D87" s="206"/>
      <c r="E87" s="206"/>
      <c r="F87" s="206"/>
      <c r="G87" s="206"/>
      <c r="H87" s="206"/>
      <c r="I87" s="149"/>
      <c r="J87" s="206"/>
      <c r="K87" s="206"/>
      <c r="L87" s="207"/>
    </row>
    <row r="88" s="1" customFormat="1" ht="16.5" customHeight="1">
      <c r="B88" s="46"/>
      <c r="C88" s="74"/>
      <c r="D88" s="74"/>
      <c r="E88" s="208" t="s">
        <v>912</v>
      </c>
      <c r="F88" s="74"/>
      <c r="G88" s="74"/>
      <c r="H88" s="74"/>
      <c r="I88" s="204"/>
      <c r="J88" s="74"/>
      <c r="K88" s="74"/>
      <c r="L88" s="72"/>
    </row>
    <row r="89" s="1" customFormat="1" ht="14.4" customHeight="1">
      <c r="B89" s="46"/>
      <c r="C89" s="76" t="s">
        <v>510</v>
      </c>
      <c r="D89" s="74"/>
      <c r="E89" s="74"/>
      <c r="F89" s="74"/>
      <c r="G89" s="74"/>
      <c r="H89" s="74"/>
      <c r="I89" s="204"/>
      <c r="J89" s="74"/>
      <c r="K89" s="74"/>
      <c r="L89" s="72"/>
    </row>
    <row r="90" s="1" customFormat="1" ht="17.25" customHeight="1">
      <c r="B90" s="46"/>
      <c r="C90" s="74"/>
      <c r="D90" s="74"/>
      <c r="E90" s="82" t="str">
        <f>E13</f>
        <v xml:space="preserve">SO-08-05.1 - km 481,486 - Hrobce </v>
      </c>
      <c r="F90" s="74"/>
      <c r="G90" s="74"/>
      <c r="H90" s="74"/>
      <c r="I90" s="204"/>
      <c r="J90" s="74"/>
      <c r="K90" s="74"/>
      <c r="L90" s="72"/>
    </row>
    <row r="91" s="1" customFormat="1" ht="6.96" customHeight="1">
      <c r="B91" s="46"/>
      <c r="C91" s="74"/>
      <c r="D91" s="74"/>
      <c r="E91" s="74"/>
      <c r="F91" s="74"/>
      <c r="G91" s="74"/>
      <c r="H91" s="74"/>
      <c r="I91" s="204"/>
      <c r="J91" s="74"/>
      <c r="K91" s="74"/>
      <c r="L91" s="72"/>
    </row>
    <row r="92" s="1" customFormat="1" ht="18" customHeight="1">
      <c r="B92" s="46"/>
      <c r="C92" s="76" t="s">
        <v>25</v>
      </c>
      <c r="D92" s="74"/>
      <c r="E92" s="74"/>
      <c r="F92" s="209" t="str">
        <f>F16</f>
        <v xml:space="preserve"> </v>
      </c>
      <c r="G92" s="74"/>
      <c r="H92" s="74"/>
      <c r="I92" s="210" t="s">
        <v>27</v>
      </c>
      <c r="J92" s="85" t="str">
        <f>IF(J16="","",J16)</f>
        <v>19. 9. 2018</v>
      </c>
      <c r="K92" s="74"/>
      <c r="L92" s="72"/>
    </row>
    <row r="93" s="1" customFormat="1" ht="6.96" customHeight="1">
      <c r="B93" s="46"/>
      <c r="C93" s="74"/>
      <c r="D93" s="74"/>
      <c r="E93" s="74"/>
      <c r="F93" s="74"/>
      <c r="G93" s="74"/>
      <c r="H93" s="74"/>
      <c r="I93" s="204"/>
      <c r="J93" s="74"/>
      <c r="K93" s="74"/>
      <c r="L93" s="72"/>
    </row>
    <row r="94" s="1" customFormat="1">
      <c r="B94" s="46"/>
      <c r="C94" s="76" t="s">
        <v>31</v>
      </c>
      <c r="D94" s="74"/>
      <c r="E94" s="74"/>
      <c r="F94" s="209" t="str">
        <f>E19</f>
        <v>SŽDC s.o., OŘ Ústí n.L., ST Ústí n.L.</v>
      </c>
      <c r="G94" s="74"/>
      <c r="H94" s="74"/>
      <c r="I94" s="210" t="s">
        <v>39</v>
      </c>
      <c r="J94" s="209" t="str">
        <f>E25</f>
        <v xml:space="preserve"> </v>
      </c>
      <c r="K94" s="74"/>
      <c r="L94" s="72"/>
    </row>
    <row r="95" s="1" customFormat="1" ht="14.4" customHeight="1">
      <c r="B95" s="46"/>
      <c r="C95" s="76" t="s">
        <v>37</v>
      </c>
      <c r="D95" s="74"/>
      <c r="E95" s="74"/>
      <c r="F95" s="209" t="str">
        <f>IF(E22="","",E22)</f>
        <v/>
      </c>
      <c r="G95" s="74"/>
      <c r="H95" s="74"/>
      <c r="I95" s="204"/>
      <c r="J95" s="74"/>
      <c r="K95" s="74"/>
      <c r="L95" s="72"/>
    </row>
    <row r="96" s="1" customFormat="1" ht="10.32" customHeight="1">
      <c r="B96" s="46"/>
      <c r="C96" s="74"/>
      <c r="D96" s="74"/>
      <c r="E96" s="74"/>
      <c r="F96" s="74"/>
      <c r="G96" s="74"/>
      <c r="H96" s="74"/>
      <c r="I96" s="204"/>
      <c r="J96" s="74"/>
      <c r="K96" s="74"/>
      <c r="L96" s="72"/>
    </row>
    <row r="97" s="10" customFormat="1" ht="29.28" customHeight="1">
      <c r="B97" s="211"/>
      <c r="C97" s="212" t="s">
        <v>526</v>
      </c>
      <c r="D97" s="213" t="s">
        <v>62</v>
      </c>
      <c r="E97" s="213" t="s">
        <v>58</v>
      </c>
      <c r="F97" s="213" t="s">
        <v>527</v>
      </c>
      <c r="G97" s="213" t="s">
        <v>528</v>
      </c>
      <c r="H97" s="213" t="s">
        <v>529</v>
      </c>
      <c r="I97" s="214" t="s">
        <v>530</v>
      </c>
      <c r="J97" s="213" t="s">
        <v>514</v>
      </c>
      <c r="K97" s="215" t="s">
        <v>531</v>
      </c>
      <c r="L97" s="216"/>
      <c r="M97" s="102" t="s">
        <v>532</v>
      </c>
      <c r="N97" s="103" t="s">
        <v>47</v>
      </c>
      <c r="O97" s="103" t="s">
        <v>533</v>
      </c>
      <c r="P97" s="103" t="s">
        <v>534</v>
      </c>
      <c r="Q97" s="103" t="s">
        <v>535</v>
      </c>
      <c r="R97" s="103" t="s">
        <v>536</v>
      </c>
      <c r="S97" s="103" t="s">
        <v>537</v>
      </c>
      <c r="T97" s="104" t="s">
        <v>538</v>
      </c>
    </row>
    <row r="98" s="1" customFormat="1" ht="29.28" customHeight="1">
      <c r="B98" s="46"/>
      <c r="C98" s="108" t="s">
        <v>515</v>
      </c>
      <c r="D98" s="74"/>
      <c r="E98" s="74"/>
      <c r="F98" s="74"/>
      <c r="G98" s="74"/>
      <c r="H98" s="74"/>
      <c r="I98" s="204"/>
      <c r="J98" s="217">
        <f>BK98</f>
        <v>0</v>
      </c>
      <c r="K98" s="74"/>
      <c r="L98" s="72"/>
      <c r="M98" s="105"/>
      <c r="N98" s="106"/>
      <c r="O98" s="106"/>
      <c r="P98" s="218">
        <f>P99+P129</f>
        <v>0</v>
      </c>
      <c r="Q98" s="106"/>
      <c r="R98" s="218">
        <f>R99+R129</f>
        <v>7.6279800451040014</v>
      </c>
      <c r="S98" s="106"/>
      <c r="T98" s="219">
        <f>T99+T129</f>
        <v>0.77764499999999992</v>
      </c>
      <c r="AT98" s="24" t="s">
        <v>76</v>
      </c>
      <c r="AU98" s="24" t="s">
        <v>516</v>
      </c>
      <c r="BK98" s="220">
        <f>BK99+BK129</f>
        <v>0</v>
      </c>
    </row>
    <row r="99" s="11" customFormat="1" ht="37.44" customHeight="1">
      <c r="B99" s="221"/>
      <c r="C99" s="222"/>
      <c r="D99" s="223" t="s">
        <v>76</v>
      </c>
      <c r="E99" s="224" t="s">
        <v>539</v>
      </c>
      <c r="F99" s="224" t="s">
        <v>540</v>
      </c>
      <c r="G99" s="222"/>
      <c r="H99" s="222"/>
      <c r="I99" s="225"/>
      <c r="J99" s="226">
        <f>BK99</f>
        <v>0</v>
      </c>
      <c r="K99" s="222"/>
      <c r="L99" s="227"/>
      <c r="M99" s="228"/>
      <c r="N99" s="229"/>
      <c r="O99" s="229"/>
      <c r="P99" s="230">
        <f>P100+P106+P116+P126</f>
        <v>0</v>
      </c>
      <c r="Q99" s="229"/>
      <c r="R99" s="230">
        <f>R100+R106+R116+R126</f>
        <v>6.444725883158001</v>
      </c>
      <c r="S99" s="229"/>
      <c r="T99" s="231">
        <f>T100+T106+T116+T126</f>
        <v>0.048685000000000006</v>
      </c>
      <c r="AR99" s="232" t="s">
        <v>24</v>
      </c>
      <c r="AT99" s="233" t="s">
        <v>76</v>
      </c>
      <c r="AU99" s="233" t="s">
        <v>77</v>
      </c>
      <c r="AY99" s="232" t="s">
        <v>541</v>
      </c>
      <c r="BK99" s="234">
        <f>BK100+BK106+BK116+BK126</f>
        <v>0</v>
      </c>
    </row>
    <row r="100" s="11" customFormat="1" ht="19.92" customHeight="1">
      <c r="B100" s="221"/>
      <c r="C100" s="222"/>
      <c r="D100" s="223" t="s">
        <v>76</v>
      </c>
      <c r="E100" s="235" t="s">
        <v>85</v>
      </c>
      <c r="F100" s="235" t="s">
        <v>915</v>
      </c>
      <c r="G100" s="222"/>
      <c r="H100" s="222"/>
      <c r="I100" s="225"/>
      <c r="J100" s="236">
        <f>BK100</f>
        <v>0</v>
      </c>
      <c r="K100" s="222"/>
      <c r="L100" s="227"/>
      <c r="M100" s="228"/>
      <c r="N100" s="229"/>
      <c r="O100" s="229"/>
      <c r="P100" s="230">
        <f>SUM(P101:P105)</f>
        <v>0</v>
      </c>
      <c r="Q100" s="229"/>
      <c r="R100" s="230">
        <f>SUM(R101:R105)</f>
        <v>0.038919435500000002</v>
      </c>
      <c r="S100" s="229"/>
      <c r="T100" s="231">
        <f>SUM(T101:T105)</f>
        <v>0</v>
      </c>
      <c r="AR100" s="232" t="s">
        <v>24</v>
      </c>
      <c r="AT100" s="233" t="s">
        <v>76</v>
      </c>
      <c r="AU100" s="233" t="s">
        <v>24</v>
      </c>
      <c r="AY100" s="232" t="s">
        <v>541</v>
      </c>
      <c r="BK100" s="234">
        <f>SUM(BK101:BK105)</f>
        <v>0</v>
      </c>
    </row>
    <row r="101" s="1" customFormat="1" ht="16.5" customHeight="1">
      <c r="B101" s="46"/>
      <c r="C101" s="237" t="s">
        <v>24</v>
      </c>
      <c r="D101" s="237" t="s">
        <v>544</v>
      </c>
      <c r="E101" s="238" t="s">
        <v>916</v>
      </c>
      <c r="F101" s="239" t="s">
        <v>917</v>
      </c>
      <c r="G101" s="240" t="s">
        <v>918</v>
      </c>
      <c r="H101" s="241">
        <v>15</v>
      </c>
      <c r="I101" s="242"/>
      <c r="J101" s="243">
        <f>ROUND(I101*H101,2)</f>
        <v>0</v>
      </c>
      <c r="K101" s="239" t="s">
        <v>684</v>
      </c>
      <c r="L101" s="72"/>
      <c r="M101" s="244" t="s">
        <v>22</v>
      </c>
      <c r="N101" s="245" t="s">
        <v>48</v>
      </c>
      <c r="O101" s="47"/>
      <c r="P101" s="246">
        <f>O101*H101</f>
        <v>0</v>
      </c>
      <c r="Q101" s="246">
        <v>6.1295699999999997E-05</v>
      </c>
      <c r="R101" s="246">
        <f>Q101*H101</f>
        <v>0.00091943549999999998</v>
      </c>
      <c r="S101" s="246">
        <v>0</v>
      </c>
      <c r="T101" s="247">
        <f>S101*H101</f>
        <v>0</v>
      </c>
      <c r="AR101" s="24" t="s">
        <v>542</v>
      </c>
      <c r="AT101" s="24" t="s">
        <v>544</v>
      </c>
      <c r="AU101" s="24" t="s">
        <v>85</v>
      </c>
      <c r="AY101" s="24" t="s">
        <v>541</v>
      </c>
      <c r="BE101" s="248">
        <f>IF(N101="základní",J101,0)</f>
        <v>0</v>
      </c>
      <c r="BF101" s="248">
        <f>IF(N101="snížená",J101,0)</f>
        <v>0</v>
      </c>
      <c r="BG101" s="248">
        <f>IF(N101="zákl. přenesená",J101,0)</f>
        <v>0</v>
      </c>
      <c r="BH101" s="248">
        <f>IF(N101="sníž. přenesená",J101,0)</f>
        <v>0</v>
      </c>
      <c r="BI101" s="248">
        <f>IF(N101="nulová",J101,0)</f>
        <v>0</v>
      </c>
      <c r="BJ101" s="24" t="s">
        <v>24</v>
      </c>
      <c r="BK101" s="248">
        <f>ROUND(I101*H101,2)</f>
        <v>0</v>
      </c>
      <c r="BL101" s="24" t="s">
        <v>542</v>
      </c>
      <c r="BM101" s="24" t="s">
        <v>919</v>
      </c>
    </row>
    <row r="102" s="1" customFormat="1">
      <c r="B102" s="46"/>
      <c r="C102" s="74"/>
      <c r="D102" s="251" t="s">
        <v>703</v>
      </c>
      <c r="E102" s="74"/>
      <c r="F102" s="274" t="s">
        <v>920</v>
      </c>
      <c r="G102" s="74"/>
      <c r="H102" s="74"/>
      <c r="I102" s="204"/>
      <c r="J102" s="74"/>
      <c r="K102" s="74"/>
      <c r="L102" s="72"/>
      <c r="M102" s="275"/>
      <c r="N102" s="47"/>
      <c r="O102" s="47"/>
      <c r="P102" s="47"/>
      <c r="Q102" s="47"/>
      <c r="R102" s="47"/>
      <c r="S102" s="47"/>
      <c r="T102" s="95"/>
      <c r="AT102" s="24" t="s">
        <v>703</v>
      </c>
      <c r="AU102" s="24" t="s">
        <v>85</v>
      </c>
    </row>
    <row r="103" s="12" customFormat="1">
      <c r="B103" s="249"/>
      <c r="C103" s="250"/>
      <c r="D103" s="251" t="s">
        <v>549</v>
      </c>
      <c r="E103" s="252" t="s">
        <v>22</v>
      </c>
      <c r="F103" s="253" t="s">
        <v>921</v>
      </c>
      <c r="G103" s="250"/>
      <c r="H103" s="254">
        <v>15</v>
      </c>
      <c r="I103" s="255"/>
      <c r="J103" s="250"/>
      <c r="K103" s="250"/>
      <c r="L103" s="256"/>
      <c r="M103" s="257"/>
      <c r="N103" s="258"/>
      <c r="O103" s="258"/>
      <c r="P103" s="258"/>
      <c r="Q103" s="258"/>
      <c r="R103" s="258"/>
      <c r="S103" s="258"/>
      <c r="T103" s="259"/>
      <c r="AT103" s="260" t="s">
        <v>549</v>
      </c>
      <c r="AU103" s="260" t="s">
        <v>85</v>
      </c>
      <c r="AV103" s="12" t="s">
        <v>85</v>
      </c>
      <c r="AW103" s="12" t="s">
        <v>41</v>
      </c>
      <c r="AX103" s="12" t="s">
        <v>24</v>
      </c>
      <c r="AY103" s="260" t="s">
        <v>541</v>
      </c>
    </row>
    <row r="104" s="1" customFormat="1" ht="16.5" customHeight="1">
      <c r="B104" s="46"/>
      <c r="C104" s="264" t="s">
        <v>85</v>
      </c>
      <c r="D104" s="264" t="s">
        <v>622</v>
      </c>
      <c r="E104" s="265" t="s">
        <v>922</v>
      </c>
      <c r="F104" s="266" t="s">
        <v>923</v>
      </c>
      <c r="G104" s="267" t="s">
        <v>924</v>
      </c>
      <c r="H104" s="268">
        <v>40</v>
      </c>
      <c r="I104" s="269"/>
      <c r="J104" s="270">
        <f>ROUND(I104*H104,2)</f>
        <v>0</v>
      </c>
      <c r="K104" s="266" t="s">
        <v>684</v>
      </c>
      <c r="L104" s="271"/>
      <c r="M104" s="272" t="s">
        <v>22</v>
      </c>
      <c r="N104" s="273" t="s">
        <v>48</v>
      </c>
      <c r="O104" s="47"/>
      <c r="P104" s="246">
        <f>O104*H104</f>
        <v>0</v>
      </c>
      <c r="Q104" s="246">
        <v>0.00095</v>
      </c>
      <c r="R104" s="246">
        <f>Q104*H104</f>
        <v>0.037999999999999999</v>
      </c>
      <c r="S104" s="246">
        <v>0</v>
      </c>
      <c r="T104" s="247">
        <f>S104*H104</f>
        <v>0</v>
      </c>
      <c r="AR104" s="24" t="s">
        <v>561</v>
      </c>
      <c r="AT104" s="24" t="s">
        <v>622</v>
      </c>
      <c r="AU104" s="24" t="s">
        <v>85</v>
      </c>
      <c r="AY104" s="24" t="s">
        <v>541</v>
      </c>
      <c r="BE104" s="248">
        <f>IF(N104="základní",J104,0)</f>
        <v>0</v>
      </c>
      <c r="BF104" s="248">
        <f>IF(N104="snížená",J104,0)</f>
        <v>0</v>
      </c>
      <c r="BG104" s="248">
        <f>IF(N104="zákl. přenesená",J104,0)</f>
        <v>0</v>
      </c>
      <c r="BH104" s="248">
        <f>IF(N104="sníž. přenesená",J104,0)</f>
        <v>0</v>
      </c>
      <c r="BI104" s="248">
        <f>IF(N104="nulová",J104,0)</f>
        <v>0</v>
      </c>
      <c r="BJ104" s="24" t="s">
        <v>24</v>
      </c>
      <c r="BK104" s="248">
        <f>ROUND(I104*H104,2)</f>
        <v>0</v>
      </c>
      <c r="BL104" s="24" t="s">
        <v>542</v>
      </c>
      <c r="BM104" s="24" t="s">
        <v>925</v>
      </c>
    </row>
    <row r="105" s="1" customFormat="1">
      <c r="B105" s="46"/>
      <c r="C105" s="74"/>
      <c r="D105" s="251" t="s">
        <v>626</v>
      </c>
      <c r="E105" s="74"/>
      <c r="F105" s="274" t="s">
        <v>926</v>
      </c>
      <c r="G105" s="74"/>
      <c r="H105" s="74"/>
      <c r="I105" s="204"/>
      <c r="J105" s="74"/>
      <c r="K105" s="74"/>
      <c r="L105" s="72"/>
      <c r="M105" s="275"/>
      <c r="N105" s="47"/>
      <c r="O105" s="47"/>
      <c r="P105" s="47"/>
      <c r="Q105" s="47"/>
      <c r="R105" s="47"/>
      <c r="S105" s="47"/>
      <c r="T105" s="95"/>
      <c r="AT105" s="24" t="s">
        <v>626</v>
      </c>
      <c r="AU105" s="24" t="s">
        <v>85</v>
      </c>
    </row>
    <row r="106" s="11" customFormat="1" ht="29.88" customHeight="1">
      <c r="B106" s="221"/>
      <c r="C106" s="222"/>
      <c r="D106" s="223" t="s">
        <v>76</v>
      </c>
      <c r="E106" s="235" t="s">
        <v>552</v>
      </c>
      <c r="F106" s="235" t="s">
        <v>553</v>
      </c>
      <c r="G106" s="222"/>
      <c r="H106" s="222"/>
      <c r="I106" s="225"/>
      <c r="J106" s="236">
        <f>BK106</f>
        <v>0</v>
      </c>
      <c r="K106" s="222"/>
      <c r="L106" s="227"/>
      <c r="M106" s="228"/>
      <c r="N106" s="229"/>
      <c r="O106" s="229"/>
      <c r="P106" s="230">
        <f>SUM(P107:P115)</f>
        <v>0</v>
      </c>
      <c r="Q106" s="229"/>
      <c r="R106" s="230">
        <f>SUM(R107:R115)</f>
        <v>6.2973083876580009</v>
      </c>
      <c r="S106" s="229"/>
      <c r="T106" s="231">
        <f>SUM(T107:T115)</f>
        <v>0</v>
      </c>
      <c r="AR106" s="232" t="s">
        <v>24</v>
      </c>
      <c r="AT106" s="233" t="s">
        <v>76</v>
      </c>
      <c r="AU106" s="233" t="s">
        <v>24</v>
      </c>
      <c r="AY106" s="232" t="s">
        <v>541</v>
      </c>
      <c r="BK106" s="234">
        <f>SUM(BK107:BK115)</f>
        <v>0</v>
      </c>
    </row>
    <row r="107" s="1" customFormat="1" ht="25.5" customHeight="1">
      <c r="B107" s="46"/>
      <c r="C107" s="237" t="s">
        <v>93</v>
      </c>
      <c r="D107" s="237" t="s">
        <v>544</v>
      </c>
      <c r="E107" s="238" t="s">
        <v>682</v>
      </c>
      <c r="F107" s="239" t="s">
        <v>683</v>
      </c>
      <c r="G107" s="240" t="s">
        <v>547</v>
      </c>
      <c r="H107" s="241">
        <v>122.962</v>
      </c>
      <c r="I107" s="242"/>
      <c r="J107" s="243">
        <f>ROUND(I107*H107,2)</f>
        <v>0</v>
      </c>
      <c r="K107" s="239" t="s">
        <v>684</v>
      </c>
      <c r="L107" s="72"/>
      <c r="M107" s="244" t="s">
        <v>22</v>
      </c>
      <c r="N107" s="245" t="s">
        <v>48</v>
      </c>
      <c r="O107" s="47"/>
      <c r="P107" s="246">
        <f>O107*H107</f>
        <v>0</v>
      </c>
      <c r="Q107" s="246">
        <v>0.0041799999999999997</v>
      </c>
      <c r="R107" s="246">
        <f>Q107*H107</f>
        <v>0.51398115999999994</v>
      </c>
      <c r="S107" s="246">
        <v>0</v>
      </c>
      <c r="T107" s="247">
        <f>S107*H107</f>
        <v>0</v>
      </c>
      <c r="AR107" s="24" t="s">
        <v>542</v>
      </c>
      <c r="AT107" s="24" t="s">
        <v>544</v>
      </c>
      <c r="AU107" s="24" t="s">
        <v>85</v>
      </c>
      <c r="AY107" s="24" t="s">
        <v>541</v>
      </c>
      <c r="BE107" s="248">
        <f>IF(N107="základní",J107,0)</f>
        <v>0</v>
      </c>
      <c r="BF107" s="248">
        <f>IF(N107="snížená",J107,0)</f>
        <v>0</v>
      </c>
      <c r="BG107" s="248">
        <f>IF(N107="zákl. přenesená",J107,0)</f>
        <v>0</v>
      </c>
      <c r="BH107" s="248">
        <f>IF(N107="sníž. přenesená",J107,0)</f>
        <v>0</v>
      </c>
      <c r="BI107" s="248">
        <f>IF(N107="nulová",J107,0)</f>
        <v>0</v>
      </c>
      <c r="BJ107" s="24" t="s">
        <v>24</v>
      </c>
      <c r="BK107" s="248">
        <f>ROUND(I107*H107,2)</f>
        <v>0</v>
      </c>
      <c r="BL107" s="24" t="s">
        <v>542</v>
      </c>
      <c r="BM107" s="24" t="s">
        <v>818</v>
      </c>
    </row>
    <row r="108" s="1" customFormat="1" ht="25.5" customHeight="1">
      <c r="B108" s="46"/>
      <c r="C108" s="237" t="s">
        <v>542</v>
      </c>
      <c r="D108" s="237" t="s">
        <v>544</v>
      </c>
      <c r="E108" s="238" t="s">
        <v>687</v>
      </c>
      <c r="F108" s="239" t="s">
        <v>688</v>
      </c>
      <c r="G108" s="240" t="s">
        <v>547</v>
      </c>
      <c r="H108" s="241">
        <v>1068.3520000000001</v>
      </c>
      <c r="I108" s="242"/>
      <c r="J108" s="243">
        <f>ROUND(I108*H108,2)</f>
        <v>0</v>
      </c>
      <c r="K108" s="239" t="s">
        <v>684</v>
      </c>
      <c r="L108" s="72"/>
      <c r="M108" s="244" t="s">
        <v>22</v>
      </c>
      <c r="N108" s="245" t="s">
        <v>48</v>
      </c>
      <c r="O108" s="47"/>
      <c r="P108" s="246">
        <f>O108*H108</f>
        <v>0</v>
      </c>
      <c r="Q108" s="246">
        <v>0.0041799999999999997</v>
      </c>
      <c r="R108" s="246">
        <f>Q108*H108</f>
        <v>4.4657113600000002</v>
      </c>
      <c r="S108" s="246">
        <v>0</v>
      </c>
      <c r="T108" s="247">
        <f>S108*H108</f>
        <v>0</v>
      </c>
      <c r="AR108" s="24" t="s">
        <v>542</v>
      </c>
      <c r="AT108" s="24" t="s">
        <v>544</v>
      </c>
      <c r="AU108" s="24" t="s">
        <v>85</v>
      </c>
      <c r="AY108" s="24" t="s">
        <v>541</v>
      </c>
      <c r="BE108" s="248">
        <f>IF(N108="základní",J108,0)</f>
        <v>0</v>
      </c>
      <c r="BF108" s="248">
        <f>IF(N108="snížená",J108,0)</f>
        <v>0</v>
      </c>
      <c r="BG108" s="248">
        <f>IF(N108="zákl. přenesená",J108,0)</f>
        <v>0</v>
      </c>
      <c r="BH108" s="248">
        <f>IF(N108="sníž. přenesená",J108,0)</f>
        <v>0</v>
      </c>
      <c r="BI108" s="248">
        <f>IF(N108="nulová",J108,0)</f>
        <v>0</v>
      </c>
      <c r="BJ108" s="24" t="s">
        <v>24</v>
      </c>
      <c r="BK108" s="248">
        <f>ROUND(I108*H108,2)</f>
        <v>0</v>
      </c>
      <c r="BL108" s="24" t="s">
        <v>542</v>
      </c>
      <c r="BM108" s="24" t="s">
        <v>820</v>
      </c>
    </row>
    <row r="109" s="12" customFormat="1">
      <c r="B109" s="249"/>
      <c r="C109" s="250"/>
      <c r="D109" s="251" t="s">
        <v>549</v>
      </c>
      <c r="E109" s="252" t="s">
        <v>22</v>
      </c>
      <c r="F109" s="253" t="s">
        <v>927</v>
      </c>
      <c r="G109" s="250"/>
      <c r="H109" s="254">
        <v>1068.3520000000001</v>
      </c>
      <c r="I109" s="255"/>
      <c r="J109" s="250"/>
      <c r="K109" s="250"/>
      <c r="L109" s="256"/>
      <c r="M109" s="257"/>
      <c r="N109" s="258"/>
      <c r="O109" s="258"/>
      <c r="P109" s="258"/>
      <c r="Q109" s="258"/>
      <c r="R109" s="258"/>
      <c r="S109" s="258"/>
      <c r="T109" s="259"/>
      <c r="AT109" s="260" t="s">
        <v>549</v>
      </c>
      <c r="AU109" s="260" t="s">
        <v>85</v>
      </c>
      <c r="AV109" s="12" t="s">
        <v>85</v>
      </c>
      <c r="AW109" s="12" t="s">
        <v>41</v>
      </c>
      <c r="AX109" s="12" t="s">
        <v>77</v>
      </c>
      <c r="AY109" s="260" t="s">
        <v>541</v>
      </c>
    </row>
    <row r="110" s="14" customFormat="1">
      <c r="B110" s="292"/>
      <c r="C110" s="293"/>
      <c r="D110" s="251" t="s">
        <v>549</v>
      </c>
      <c r="E110" s="294" t="s">
        <v>22</v>
      </c>
      <c r="F110" s="295" t="s">
        <v>710</v>
      </c>
      <c r="G110" s="293"/>
      <c r="H110" s="296">
        <v>1068.3520000000001</v>
      </c>
      <c r="I110" s="297"/>
      <c r="J110" s="293"/>
      <c r="K110" s="293"/>
      <c r="L110" s="298"/>
      <c r="M110" s="299"/>
      <c r="N110" s="300"/>
      <c r="O110" s="300"/>
      <c r="P110" s="300"/>
      <c r="Q110" s="300"/>
      <c r="R110" s="300"/>
      <c r="S110" s="300"/>
      <c r="T110" s="301"/>
      <c r="AT110" s="302" t="s">
        <v>549</v>
      </c>
      <c r="AU110" s="302" t="s">
        <v>85</v>
      </c>
      <c r="AV110" s="14" t="s">
        <v>542</v>
      </c>
      <c r="AW110" s="14" t="s">
        <v>41</v>
      </c>
      <c r="AX110" s="14" t="s">
        <v>24</v>
      </c>
      <c r="AY110" s="302" t="s">
        <v>541</v>
      </c>
    </row>
    <row r="111" s="1" customFormat="1" ht="25.5" customHeight="1">
      <c r="B111" s="46"/>
      <c r="C111" s="237" t="s">
        <v>562</v>
      </c>
      <c r="D111" s="237" t="s">
        <v>544</v>
      </c>
      <c r="E111" s="238" t="s">
        <v>691</v>
      </c>
      <c r="F111" s="239" t="s">
        <v>692</v>
      </c>
      <c r="G111" s="240" t="s">
        <v>547</v>
      </c>
      <c r="H111" s="241">
        <v>1191.3140000000001</v>
      </c>
      <c r="I111" s="242"/>
      <c r="J111" s="243">
        <f>ROUND(I111*H111,2)</f>
        <v>0</v>
      </c>
      <c r="K111" s="239" t="s">
        <v>684</v>
      </c>
      <c r="L111" s="72"/>
      <c r="M111" s="244" t="s">
        <v>22</v>
      </c>
      <c r="N111" s="245" t="s">
        <v>48</v>
      </c>
      <c r="O111" s="47"/>
      <c r="P111" s="246">
        <f>O111*H111</f>
        <v>0</v>
      </c>
      <c r="Q111" s="246">
        <v>0.0010198399999999999</v>
      </c>
      <c r="R111" s="246">
        <f>Q111*H111</f>
        <v>1.21494966976</v>
      </c>
      <c r="S111" s="246">
        <v>0</v>
      </c>
      <c r="T111" s="247">
        <f>S111*H111</f>
        <v>0</v>
      </c>
      <c r="AR111" s="24" t="s">
        <v>542</v>
      </c>
      <c r="AT111" s="24" t="s">
        <v>544</v>
      </c>
      <c r="AU111" s="24" t="s">
        <v>85</v>
      </c>
      <c r="AY111" s="24" t="s">
        <v>541</v>
      </c>
      <c r="BE111" s="248">
        <f>IF(N111="základní",J111,0)</f>
        <v>0</v>
      </c>
      <c r="BF111" s="248">
        <f>IF(N111="snížená",J111,0)</f>
        <v>0</v>
      </c>
      <c r="BG111" s="248">
        <f>IF(N111="zákl. přenesená",J111,0)</f>
        <v>0</v>
      </c>
      <c r="BH111" s="248">
        <f>IF(N111="sníž. přenesená",J111,0)</f>
        <v>0</v>
      </c>
      <c r="BI111" s="248">
        <f>IF(N111="nulová",J111,0)</f>
        <v>0</v>
      </c>
      <c r="BJ111" s="24" t="s">
        <v>24</v>
      </c>
      <c r="BK111" s="248">
        <f>ROUND(I111*H111,2)</f>
        <v>0</v>
      </c>
      <c r="BL111" s="24" t="s">
        <v>542</v>
      </c>
      <c r="BM111" s="24" t="s">
        <v>822</v>
      </c>
    </row>
    <row r="112" s="1" customFormat="1" ht="25.5" customHeight="1">
      <c r="B112" s="46"/>
      <c r="C112" s="237" t="s">
        <v>552</v>
      </c>
      <c r="D112" s="237" t="s">
        <v>544</v>
      </c>
      <c r="E112" s="238" t="s">
        <v>554</v>
      </c>
      <c r="F112" s="239" t="s">
        <v>555</v>
      </c>
      <c r="G112" s="240" t="s">
        <v>547</v>
      </c>
      <c r="H112" s="241">
        <v>61.756999999999998</v>
      </c>
      <c r="I112" s="242"/>
      <c r="J112" s="243">
        <f>ROUND(I112*H112,2)</f>
        <v>0</v>
      </c>
      <c r="K112" s="239" t="s">
        <v>684</v>
      </c>
      <c r="L112" s="72"/>
      <c r="M112" s="244" t="s">
        <v>22</v>
      </c>
      <c r="N112" s="245" t="s">
        <v>48</v>
      </c>
      <c r="O112" s="47"/>
      <c r="P112" s="246">
        <f>O112*H112</f>
        <v>0</v>
      </c>
      <c r="Q112" s="246">
        <v>0.001110364</v>
      </c>
      <c r="R112" s="246">
        <f>Q112*H112</f>
        <v>0.068572749547999995</v>
      </c>
      <c r="S112" s="246">
        <v>0</v>
      </c>
      <c r="T112" s="247">
        <f>S112*H112</f>
        <v>0</v>
      </c>
      <c r="AR112" s="24" t="s">
        <v>542</v>
      </c>
      <c r="AT112" s="24" t="s">
        <v>544</v>
      </c>
      <c r="AU112" s="24" t="s">
        <v>85</v>
      </c>
      <c r="AY112" s="24" t="s">
        <v>541</v>
      </c>
      <c r="BE112" s="248">
        <f>IF(N112="základní",J112,0)</f>
        <v>0</v>
      </c>
      <c r="BF112" s="248">
        <f>IF(N112="snížená",J112,0)</f>
        <v>0</v>
      </c>
      <c r="BG112" s="248">
        <f>IF(N112="zákl. přenesená",J112,0)</f>
        <v>0</v>
      </c>
      <c r="BH112" s="248">
        <f>IF(N112="sníž. přenesená",J112,0)</f>
        <v>0</v>
      </c>
      <c r="BI112" s="248">
        <f>IF(N112="nulová",J112,0)</f>
        <v>0</v>
      </c>
      <c r="BJ112" s="24" t="s">
        <v>24</v>
      </c>
      <c r="BK112" s="248">
        <f>ROUND(I112*H112,2)</f>
        <v>0</v>
      </c>
      <c r="BL112" s="24" t="s">
        <v>542</v>
      </c>
      <c r="BM112" s="24" t="s">
        <v>823</v>
      </c>
    </row>
    <row r="113" s="13" customFormat="1">
      <c r="B113" s="282"/>
      <c r="C113" s="283"/>
      <c r="D113" s="251" t="s">
        <v>549</v>
      </c>
      <c r="E113" s="284" t="s">
        <v>22</v>
      </c>
      <c r="F113" s="285" t="s">
        <v>695</v>
      </c>
      <c r="G113" s="283"/>
      <c r="H113" s="284" t="s">
        <v>22</v>
      </c>
      <c r="I113" s="286"/>
      <c r="J113" s="283"/>
      <c r="K113" s="283"/>
      <c r="L113" s="287"/>
      <c r="M113" s="288"/>
      <c r="N113" s="289"/>
      <c r="O113" s="289"/>
      <c r="P113" s="289"/>
      <c r="Q113" s="289"/>
      <c r="R113" s="289"/>
      <c r="S113" s="289"/>
      <c r="T113" s="290"/>
      <c r="AT113" s="291" t="s">
        <v>549</v>
      </c>
      <c r="AU113" s="291" t="s">
        <v>85</v>
      </c>
      <c r="AV113" s="13" t="s">
        <v>24</v>
      </c>
      <c r="AW113" s="13" t="s">
        <v>41</v>
      </c>
      <c r="AX113" s="13" t="s">
        <v>77</v>
      </c>
      <c r="AY113" s="291" t="s">
        <v>541</v>
      </c>
    </row>
    <row r="114" s="12" customFormat="1">
      <c r="B114" s="249"/>
      <c r="C114" s="250"/>
      <c r="D114" s="251" t="s">
        <v>549</v>
      </c>
      <c r="E114" s="252" t="s">
        <v>22</v>
      </c>
      <c r="F114" s="253" t="s">
        <v>928</v>
      </c>
      <c r="G114" s="250"/>
      <c r="H114" s="254">
        <v>61.756999999999998</v>
      </c>
      <c r="I114" s="255"/>
      <c r="J114" s="250"/>
      <c r="K114" s="250"/>
      <c r="L114" s="256"/>
      <c r="M114" s="257"/>
      <c r="N114" s="258"/>
      <c r="O114" s="258"/>
      <c r="P114" s="258"/>
      <c r="Q114" s="258"/>
      <c r="R114" s="258"/>
      <c r="S114" s="258"/>
      <c r="T114" s="259"/>
      <c r="AT114" s="260" t="s">
        <v>549</v>
      </c>
      <c r="AU114" s="260" t="s">
        <v>85</v>
      </c>
      <c r="AV114" s="12" t="s">
        <v>85</v>
      </c>
      <c r="AW114" s="12" t="s">
        <v>41</v>
      </c>
      <c r="AX114" s="12" t="s">
        <v>24</v>
      </c>
      <c r="AY114" s="260" t="s">
        <v>541</v>
      </c>
    </row>
    <row r="115" s="1" customFormat="1" ht="51" customHeight="1">
      <c r="B115" s="46"/>
      <c r="C115" s="237" t="s">
        <v>571</v>
      </c>
      <c r="D115" s="237" t="s">
        <v>544</v>
      </c>
      <c r="E115" s="238" t="s">
        <v>697</v>
      </c>
      <c r="F115" s="239" t="s">
        <v>698</v>
      </c>
      <c r="G115" s="240" t="s">
        <v>651</v>
      </c>
      <c r="H115" s="241">
        <v>48.100000000000001</v>
      </c>
      <c r="I115" s="242"/>
      <c r="J115" s="243">
        <f>ROUND(I115*H115,2)</f>
        <v>0</v>
      </c>
      <c r="K115" s="239" t="s">
        <v>684</v>
      </c>
      <c r="L115" s="72"/>
      <c r="M115" s="244" t="s">
        <v>22</v>
      </c>
      <c r="N115" s="245" t="s">
        <v>48</v>
      </c>
      <c r="O115" s="47"/>
      <c r="P115" s="246">
        <f>O115*H115</f>
        <v>0</v>
      </c>
      <c r="Q115" s="246">
        <v>0.00070880349999999999</v>
      </c>
      <c r="R115" s="246">
        <f>Q115*H115</f>
        <v>0.03409344835</v>
      </c>
      <c r="S115" s="246">
        <v>0</v>
      </c>
      <c r="T115" s="247">
        <f>S115*H115</f>
        <v>0</v>
      </c>
      <c r="AR115" s="24" t="s">
        <v>542</v>
      </c>
      <c r="AT115" s="24" t="s">
        <v>544</v>
      </c>
      <c r="AU115" s="24" t="s">
        <v>85</v>
      </c>
      <c r="AY115" s="24" t="s">
        <v>541</v>
      </c>
      <c r="BE115" s="248">
        <f>IF(N115="základní",J115,0)</f>
        <v>0</v>
      </c>
      <c r="BF115" s="248">
        <f>IF(N115="snížená",J115,0)</f>
        <v>0</v>
      </c>
      <c r="BG115" s="248">
        <f>IF(N115="zákl. přenesená",J115,0)</f>
        <v>0</v>
      </c>
      <c r="BH115" s="248">
        <f>IF(N115="sníž. přenesená",J115,0)</f>
        <v>0</v>
      </c>
      <c r="BI115" s="248">
        <f>IF(N115="nulová",J115,0)</f>
        <v>0</v>
      </c>
      <c r="BJ115" s="24" t="s">
        <v>24</v>
      </c>
      <c r="BK115" s="248">
        <f>ROUND(I115*H115,2)</f>
        <v>0</v>
      </c>
      <c r="BL115" s="24" t="s">
        <v>542</v>
      </c>
      <c r="BM115" s="24" t="s">
        <v>825</v>
      </c>
    </row>
    <row r="116" s="11" customFormat="1" ht="29.88" customHeight="1">
      <c r="B116" s="221"/>
      <c r="C116" s="222"/>
      <c r="D116" s="223" t="s">
        <v>76</v>
      </c>
      <c r="E116" s="235" t="s">
        <v>557</v>
      </c>
      <c r="F116" s="235" t="s">
        <v>558</v>
      </c>
      <c r="G116" s="222"/>
      <c r="H116" s="222"/>
      <c r="I116" s="225"/>
      <c r="J116" s="236">
        <f>BK116</f>
        <v>0</v>
      </c>
      <c r="K116" s="222"/>
      <c r="L116" s="227"/>
      <c r="M116" s="228"/>
      <c r="N116" s="229"/>
      <c r="O116" s="229"/>
      <c r="P116" s="230">
        <f>SUM(P117:P125)</f>
        <v>0</v>
      </c>
      <c r="Q116" s="229"/>
      <c r="R116" s="230">
        <f>SUM(R117:R125)</f>
        <v>0.10849806000000001</v>
      </c>
      <c r="S116" s="229"/>
      <c r="T116" s="231">
        <f>SUM(T117:T125)</f>
        <v>0.048685000000000006</v>
      </c>
      <c r="AR116" s="232" t="s">
        <v>24</v>
      </c>
      <c r="AT116" s="233" t="s">
        <v>76</v>
      </c>
      <c r="AU116" s="233" t="s">
        <v>24</v>
      </c>
      <c r="AY116" s="232" t="s">
        <v>541</v>
      </c>
      <c r="BK116" s="234">
        <f>SUM(BK117:BK125)</f>
        <v>0</v>
      </c>
    </row>
    <row r="117" s="1" customFormat="1" ht="25.5" customHeight="1">
      <c r="B117" s="46"/>
      <c r="C117" s="237" t="s">
        <v>561</v>
      </c>
      <c r="D117" s="237" t="s">
        <v>544</v>
      </c>
      <c r="E117" s="238" t="s">
        <v>700</v>
      </c>
      <c r="F117" s="239" t="s">
        <v>701</v>
      </c>
      <c r="G117" s="240" t="s">
        <v>547</v>
      </c>
      <c r="H117" s="241">
        <v>514.80600000000004</v>
      </c>
      <c r="I117" s="242"/>
      <c r="J117" s="243">
        <f>ROUND(I117*H117,2)</f>
        <v>0</v>
      </c>
      <c r="K117" s="239" t="s">
        <v>684</v>
      </c>
      <c r="L117" s="72"/>
      <c r="M117" s="244" t="s">
        <v>22</v>
      </c>
      <c r="N117" s="245" t="s">
        <v>48</v>
      </c>
      <c r="O117" s="47"/>
      <c r="P117" s="246">
        <f>O117*H117</f>
        <v>0</v>
      </c>
      <c r="Q117" s="246">
        <v>0.00021000000000000001</v>
      </c>
      <c r="R117" s="246">
        <f>Q117*H117</f>
        <v>0.10810926000000001</v>
      </c>
      <c r="S117" s="246">
        <v>0</v>
      </c>
      <c r="T117" s="247">
        <f>S117*H117</f>
        <v>0</v>
      </c>
      <c r="AR117" s="24" t="s">
        <v>542</v>
      </c>
      <c r="AT117" s="24" t="s">
        <v>544</v>
      </c>
      <c r="AU117" s="24" t="s">
        <v>85</v>
      </c>
      <c r="AY117" s="24" t="s">
        <v>541</v>
      </c>
      <c r="BE117" s="248">
        <f>IF(N117="základní",J117,0)</f>
        <v>0</v>
      </c>
      <c r="BF117" s="248">
        <f>IF(N117="snížená",J117,0)</f>
        <v>0</v>
      </c>
      <c r="BG117" s="248">
        <f>IF(N117="zákl. přenesená",J117,0)</f>
        <v>0</v>
      </c>
      <c r="BH117" s="248">
        <f>IF(N117="sníž. přenesená",J117,0)</f>
        <v>0</v>
      </c>
      <c r="BI117" s="248">
        <f>IF(N117="nulová",J117,0)</f>
        <v>0</v>
      </c>
      <c r="BJ117" s="24" t="s">
        <v>24</v>
      </c>
      <c r="BK117" s="248">
        <f>ROUND(I117*H117,2)</f>
        <v>0</v>
      </c>
      <c r="BL117" s="24" t="s">
        <v>542</v>
      </c>
      <c r="BM117" s="24" t="s">
        <v>826</v>
      </c>
    </row>
    <row r="118" s="1" customFormat="1">
      <c r="B118" s="46"/>
      <c r="C118" s="74"/>
      <c r="D118" s="251" t="s">
        <v>703</v>
      </c>
      <c r="E118" s="74"/>
      <c r="F118" s="274" t="s">
        <v>704</v>
      </c>
      <c r="G118" s="74"/>
      <c r="H118" s="74"/>
      <c r="I118" s="204"/>
      <c r="J118" s="74"/>
      <c r="K118" s="74"/>
      <c r="L118" s="72"/>
      <c r="M118" s="275"/>
      <c r="N118" s="47"/>
      <c r="O118" s="47"/>
      <c r="P118" s="47"/>
      <c r="Q118" s="47"/>
      <c r="R118" s="47"/>
      <c r="S118" s="47"/>
      <c r="T118" s="95"/>
      <c r="AT118" s="24" t="s">
        <v>703</v>
      </c>
      <c r="AU118" s="24" t="s">
        <v>85</v>
      </c>
    </row>
    <row r="119" s="1" customFormat="1" ht="16.5" customHeight="1">
      <c r="B119" s="46"/>
      <c r="C119" s="237" t="s">
        <v>557</v>
      </c>
      <c r="D119" s="237" t="s">
        <v>544</v>
      </c>
      <c r="E119" s="238" t="s">
        <v>705</v>
      </c>
      <c r="F119" s="239" t="s">
        <v>706</v>
      </c>
      <c r="G119" s="240" t="s">
        <v>651</v>
      </c>
      <c r="H119" s="241">
        <v>61.369999999999997</v>
      </c>
      <c r="I119" s="242"/>
      <c r="J119" s="243">
        <f>ROUND(I119*H119,2)</f>
        <v>0</v>
      </c>
      <c r="K119" s="239" t="s">
        <v>684</v>
      </c>
      <c r="L119" s="72"/>
      <c r="M119" s="244" t="s">
        <v>22</v>
      </c>
      <c r="N119" s="245" t="s">
        <v>48</v>
      </c>
      <c r="O119" s="47"/>
      <c r="P119" s="246">
        <f>O119*H119</f>
        <v>0</v>
      </c>
      <c r="Q119" s="246">
        <v>0</v>
      </c>
      <c r="R119" s="246">
        <f>Q119*H119</f>
        <v>0</v>
      </c>
      <c r="S119" s="246">
        <v>0.00050000000000000001</v>
      </c>
      <c r="T119" s="247">
        <f>S119*H119</f>
        <v>0.030685</v>
      </c>
      <c r="AR119" s="24" t="s">
        <v>542</v>
      </c>
      <c r="AT119" s="24" t="s">
        <v>544</v>
      </c>
      <c r="AU119" s="24" t="s">
        <v>85</v>
      </c>
      <c r="AY119" s="24" t="s">
        <v>541</v>
      </c>
      <c r="BE119" s="248">
        <f>IF(N119="základní",J119,0)</f>
        <v>0</v>
      </c>
      <c r="BF119" s="248">
        <f>IF(N119="snížená",J119,0)</f>
        <v>0</v>
      </c>
      <c r="BG119" s="248">
        <f>IF(N119="zákl. přenesená",J119,0)</f>
        <v>0</v>
      </c>
      <c r="BH119" s="248">
        <f>IF(N119="sníž. přenesená",J119,0)</f>
        <v>0</v>
      </c>
      <c r="BI119" s="248">
        <f>IF(N119="nulová",J119,0)</f>
        <v>0</v>
      </c>
      <c r="BJ119" s="24" t="s">
        <v>24</v>
      </c>
      <c r="BK119" s="248">
        <f>ROUND(I119*H119,2)</f>
        <v>0</v>
      </c>
      <c r="BL119" s="24" t="s">
        <v>542</v>
      </c>
      <c r="BM119" s="24" t="s">
        <v>827</v>
      </c>
    </row>
    <row r="120" s="1" customFormat="1">
      <c r="B120" s="46"/>
      <c r="C120" s="74"/>
      <c r="D120" s="251" t="s">
        <v>703</v>
      </c>
      <c r="E120" s="74"/>
      <c r="F120" s="274" t="s">
        <v>708</v>
      </c>
      <c r="G120" s="74"/>
      <c r="H120" s="74"/>
      <c r="I120" s="204"/>
      <c r="J120" s="74"/>
      <c r="K120" s="74"/>
      <c r="L120" s="72"/>
      <c r="M120" s="275"/>
      <c r="N120" s="47"/>
      <c r="O120" s="47"/>
      <c r="P120" s="47"/>
      <c r="Q120" s="47"/>
      <c r="R120" s="47"/>
      <c r="S120" s="47"/>
      <c r="T120" s="95"/>
      <c r="AT120" s="24" t="s">
        <v>703</v>
      </c>
      <c r="AU120" s="24" t="s">
        <v>85</v>
      </c>
    </row>
    <row r="121" s="12" customFormat="1">
      <c r="B121" s="249"/>
      <c r="C121" s="250"/>
      <c r="D121" s="251" t="s">
        <v>549</v>
      </c>
      <c r="E121" s="252" t="s">
        <v>22</v>
      </c>
      <c r="F121" s="253" t="s">
        <v>929</v>
      </c>
      <c r="G121" s="250"/>
      <c r="H121" s="254">
        <v>61.369999999999997</v>
      </c>
      <c r="I121" s="255"/>
      <c r="J121" s="250"/>
      <c r="K121" s="250"/>
      <c r="L121" s="256"/>
      <c r="M121" s="257"/>
      <c r="N121" s="258"/>
      <c r="O121" s="258"/>
      <c r="P121" s="258"/>
      <c r="Q121" s="258"/>
      <c r="R121" s="258"/>
      <c r="S121" s="258"/>
      <c r="T121" s="259"/>
      <c r="AT121" s="260" t="s">
        <v>549</v>
      </c>
      <c r="AU121" s="260" t="s">
        <v>85</v>
      </c>
      <c r="AV121" s="12" t="s">
        <v>85</v>
      </c>
      <c r="AW121" s="12" t="s">
        <v>41</v>
      </c>
      <c r="AX121" s="12" t="s">
        <v>77</v>
      </c>
      <c r="AY121" s="260" t="s">
        <v>541</v>
      </c>
    </row>
    <row r="122" s="14" customFormat="1">
      <c r="B122" s="292"/>
      <c r="C122" s="293"/>
      <c r="D122" s="251" t="s">
        <v>549</v>
      </c>
      <c r="E122" s="294" t="s">
        <v>22</v>
      </c>
      <c r="F122" s="295" t="s">
        <v>710</v>
      </c>
      <c r="G122" s="293"/>
      <c r="H122" s="296">
        <v>61.369999999999997</v>
      </c>
      <c r="I122" s="297"/>
      <c r="J122" s="293"/>
      <c r="K122" s="293"/>
      <c r="L122" s="298"/>
      <c r="M122" s="299"/>
      <c r="N122" s="300"/>
      <c r="O122" s="300"/>
      <c r="P122" s="300"/>
      <c r="Q122" s="300"/>
      <c r="R122" s="300"/>
      <c r="S122" s="300"/>
      <c r="T122" s="301"/>
      <c r="AT122" s="302" t="s">
        <v>549</v>
      </c>
      <c r="AU122" s="302" t="s">
        <v>85</v>
      </c>
      <c r="AV122" s="14" t="s">
        <v>542</v>
      </c>
      <c r="AW122" s="14" t="s">
        <v>41</v>
      </c>
      <c r="AX122" s="14" t="s">
        <v>24</v>
      </c>
      <c r="AY122" s="302" t="s">
        <v>541</v>
      </c>
    </row>
    <row r="123" s="1" customFormat="1" ht="25.5" customHeight="1">
      <c r="B123" s="46"/>
      <c r="C123" s="237" t="s">
        <v>29</v>
      </c>
      <c r="D123" s="237" t="s">
        <v>544</v>
      </c>
      <c r="E123" s="238" t="s">
        <v>930</v>
      </c>
      <c r="F123" s="239" t="s">
        <v>931</v>
      </c>
      <c r="G123" s="240" t="s">
        <v>651</v>
      </c>
      <c r="H123" s="241">
        <v>18</v>
      </c>
      <c r="I123" s="242"/>
      <c r="J123" s="243">
        <f>ROUND(I123*H123,2)</f>
        <v>0</v>
      </c>
      <c r="K123" s="239" t="s">
        <v>684</v>
      </c>
      <c r="L123" s="72"/>
      <c r="M123" s="244" t="s">
        <v>22</v>
      </c>
      <c r="N123" s="245" t="s">
        <v>48</v>
      </c>
      <c r="O123" s="47"/>
      <c r="P123" s="246">
        <f>O123*H123</f>
        <v>0</v>
      </c>
      <c r="Q123" s="246">
        <v>2.16E-05</v>
      </c>
      <c r="R123" s="246">
        <f>Q123*H123</f>
        <v>0.00038880000000000002</v>
      </c>
      <c r="S123" s="246">
        <v>0.001</v>
      </c>
      <c r="T123" s="247">
        <f>S123*H123</f>
        <v>0.018000000000000002</v>
      </c>
      <c r="AR123" s="24" t="s">
        <v>542</v>
      </c>
      <c r="AT123" s="24" t="s">
        <v>544</v>
      </c>
      <c r="AU123" s="24" t="s">
        <v>85</v>
      </c>
      <c r="AY123" s="24" t="s">
        <v>541</v>
      </c>
      <c r="BE123" s="248">
        <f>IF(N123="základní",J123,0)</f>
        <v>0</v>
      </c>
      <c r="BF123" s="248">
        <f>IF(N123="snížená",J123,0)</f>
        <v>0</v>
      </c>
      <c r="BG123" s="248">
        <f>IF(N123="zákl. přenesená",J123,0)</f>
        <v>0</v>
      </c>
      <c r="BH123" s="248">
        <f>IF(N123="sníž. přenesená",J123,0)</f>
        <v>0</v>
      </c>
      <c r="BI123" s="248">
        <f>IF(N123="nulová",J123,0)</f>
        <v>0</v>
      </c>
      <c r="BJ123" s="24" t="s">
        <v>24</v>
      </c>
      <c r="BK123" s="248">
        <f>ROUND(I123*H123,2)</f>
        <v>0</v>
      </c>
      <c r="BL123" s="24" t="s">
        <v>542</v>
      </c>
      <c r="BM123" s="24" t="s">
        <v>932</v>
      </c>
    </row>
    <row r="124" s="1" customFormat="1">
      <c r="B124" s="46"/>
      <c r="C124" s="74"/>
      <c r="D124" s="251" t="s">
        <v>703</v>
      </c>
      <c r="E124" s="74"/>
      <c r="F124" s="274" t="s">
        <v>933</v>
      </c>
      <c r="G124" s="74"/>
      <c r="H124" s="74"/>
      <c r="I124" s="204"/>
      <c r="J124" s="74"/>
      <c r="K124" s="74"/>
      <c r="L124" s="72"/>
      <c r="M124" s="275"/>
      <c r="N124" s="47"/>
      <c r="O124" s="47"/>
      <c r="P124" s="47"/>
      <c r="Q124" s="47"/>
      <c r="R124" s="47"/>
      <c r="S124" s="47"/>
      <c r="T124" s="95"/>
      <c r="AT124" s="24" t="s">
        <v>703</v>
      </c>
      <c r="AU124" s="24" t="s">
        <v>85</v>
      </c>
    </row>
    <row r="125" s="12" customFormat="1">
      <c r="B125" s="249"/>
      <c r="C125" s="250"/>
      <c r="D125" s="251" t="s">
        <v>549</v>
      </c>
      <c r="E125" s="252" t="s">
        <v>22</v>
      </c>
      <c r="F125" s="253" t="s">
        <v>934</v>
      </c>
      <c r="G125" s="250"/>
      <c r="H125" s="254">
        <v>18</v>
      </c>
      <c r="I125" s="255"/>
      <c r="J125" s="250"/>
      <c r="K125" s="250"/>
      <c r="L125" s="256"/>
      <c r="M125" s="257"/>
      <c r="N125" s="258"/>
      <c r="O125" s="258"/>
      <c r="P125" s="258"/>
      <c r="Q125" s="258"/>
      <c r="R125" s="258"/>
      <c r="S125" s="258"/>
      <c r="T125" s="259"/>
      <c r="AT125" s="260" t="s">
        <v>549</v>
      </c>
      <c r="AU125" s="260" t="s">
        <v>85</v>
      </c>
      <c r="AV125" s="12" t="s">
        <v>85</v>
      </c>
      <c r="AW125" s="12" t="s">
        <v>41</v>
      </c>
      <c r="AX125" s="12" t="s">
        <v>24</v>
      </c>
      <c r="AY125" s="260" t="s">
        <v>541</v>
      </c>
    </row>
    <row r="126" s="11" customFormat="1" ht="29.88" customHeight="1">
      <c r="B126" s="221"/>
      <c r="C126" s="222"/>
      <c r="D126" s="223" t="s">
        <v>76</v>
      </c>
      <c r="E126" s="235" t="s">
        <v>581</v>
      </c>
      <c r="F126" s="235" t="s">
        <v>582</v>
      </c>
      <c r="G126" s="222"/>
      <c r="H126" s="222"/>
      <c r="I126" s="225"/>
      <c r="J126" s="236">
        <f>BK126</f>
        <v>0</v>
      </c>
      <c r="K126" s="222"/>
      <c r="L126" s="227"/>
      <c r="M126" s="228"/>
      <c r="N126" s="229"/>
      <c r="O126" s="229"/>
      <c r="P126" s="230">
        <f>SUM(P127:P128)</f>
        <v>0</v>
      </c>
      <c r="Q126" s="229"/>
      <c r="R126" s="230">
        <f>SUM(R127:R128)</f>
        <v>0</v>
      </c>
      <c r="S126" s="229"/>
      <c r="T126" s="231">
        <f>SUM(T127:T128)</f>
        <v>0</v>
      </c>
      <c r="AR126" s="232" t="s">
        <v>24</v>
      </c>
      <c r="AT126" s="233" t="s">
        <v>76</v>
      </c>
      <c r="AU126" s="233" t="s">
        <v>24</v>
      </c>
      <c r="AY126" s="232" t="s">
        <v>541</v>
      </c>
      <c r="BK126" s="234">
        <f>SUM(BK127:BK128)</f>
        <v>0</v>
      </c>
    </row>
    <row r="127" s="1" customFormat="1" ht="38.25" customHeight="1">
      <c r="B127" s="46"/>
      <c r="C127" s="237" t="s">
        <v>590</v>
      </c>
      <c r="D127" s="237" t="s">
        <v>544</v>
      </c>
      <c r="E127" s="238" t="s">
        <v>583</v>
      </c>
      <c r="F127" s="239" t="s">
        <v>711</v>
      </c>
      <c r="G127" s="240" t="s">
        <v>569</v>
      </c>
      <c r="H127" s="241">
        <v>6.4450000000000003</v>
      </c>
      <c r="I127" s="242"/>
      <c r="J127" s="243">
        <f>ROUND(I127*H127,2)</f>
        <v>0</v>
      </c>
      <c r="K127" s="239" t="s">
        <v>684</v>
      </c>
      <c r="L127" s="72"/>
      <c r="M127" s="244" t="s">
        <v>22</v>
      </c>
      <c r="N127" s="245" t="s">
        <v>48</v>
      </c>
      <c r="O127" s="47"/>
      <c r="P127" s="246">
        <f>O127*H127</f>
        <v>0</v>
      </c>
      <c r="Q127" s="246">
        <v>0</v>
      </c>
      <c r="R127" s="246">
        <f>Q127*H127</f>
        <v>0</v>
      </c>
      <c r="S127" s="246">
        <v>0</v>
      </c>
      <c r="T127" s="247">
        <f>S127*H127</f>
        <v>0</v>
      </c>
      <c r="AR127" s="24" t="s">
        <v>542</v>
      </c>
      <c r="AT127" s="24" t="s">
        <v>544</v>
      </c>
      <c r="AU127" s="24" t="s">
        <v>85</v>
      </c>
      <c r="AY127" s="24" t="s">
        <v>541</v>
      </c>
      <c r="BE127" s="248">
        <f>IF(N127="základní",J127,0)</f>
        <v>0</v>
      </c>
      <c r="BF127" s="248">
        <f>IF(N127="snížená",J127,0)</f>
        <v>0</v>
      </c>
      <c r="BG127" s="248">
        <f>IF(N127="zákl. přenesená",J127,0)</f>
        <v>0</v>
      </c>
      <c r="BH127" s="248">
        <f>IF(N127="sníž. přenesená",J127,0)</f>
        <v>0</v>
      </c>
      <c r="BI127" s="248">
        <f>IF(N127="nulová",J127,0)</f>
        <v>0</v>
      </c>
      <c r="BJ127" s="24" t="s">
        <v>24</v>
      </c>
      <c r="BK127" s="248">
        <f>ROUND(I127*H127,2)</f>
        <v>0</v>
      </c>
      <c r="BL127" s="24" t="s">
        <v>542</v>
      </c>
      <c r="BM127" s="24" t="s">
        <v>935</v>
      </c>
    </row>
    <row r="128" s="1" customFormat="1">
      <c r="B128" s="46"/>
      <c r="C128" s="74"/>
      <c r="D128" s="251" t="s">
        <v>703</v>
      </c>
      <c r="E128" s="74"/>
      <c r="F128" s="274" t="s">
        <v>713</v>
      </c>
      <c r="G128" s="74"/>
      <c r="H128" s="74"/>
      <c r="I128" s="204"/>
      <c r="J128" s="74"/>
      <c r="K128" s="74"/>
      <c r="L128" s="72"/>
      <c r="M128" s="275"/>
      <c r="N128" s="47"/>
      <c r="O128" s="47"/>
      <c r="P128" s="47"/>
      <c r="Q128" s="47"/>
      <c r="R128" s="47"/>
      <c r="S128" s="47"/>
      <c r="T128" s="95"/>
      <c r="AT128" s="24" t="s">
        <v>703</v>
      </c>
      <c r="AU128" s="24" t="s">
        <v>85</v>
      </c>
    </row>
    <row r="129" s="11" customFormat="1" ht="37.44" customHeight="1">
      <c r="B129" s="221"/>
      <c r="C129" s="222"/>
      <c r="D129" s="223" t="s">
        <v>76</v>
      </c>
      <c r="E129" s="224" t="s">
        <v>586</v>
      </c>
      <c r="F129" s="224" t="s">
        <v>587</v>
      </c>
      <c r="G129" s="222"/>
      <c r="H129" s="222"/>
      <c r="I129" s="225"/>
      <c r="J129" s="226">
        <f>BK129</f>
        <v>0</v>
      </c>
      <c r="K129" s="222"/>
      <c r="L129" s="227"/>
      <c r="M129" s="228"/>
      <c r="N129" s="229"/>
      <c r="O129" s="229"/>
      <c r="P129" s="230">
        <f>P130+P132+P140+P150</f>
        <v>0</v>
      </c>
      <c r="Q129" s="229"/>
      <c r="R129" s="230">
        <f>R130+R132+R140+R150</f>
        <v>1.183254161946</v>
      </c>
      <c r="S129" s="229"/>
      <c r="T129" s="231">
        <f>T130+T132+T140+T150</f>
        <v>0.72895999999999994</v>
      </c>
      <c r="AR129" s="232" t="s">
        <v>85</v>
      </c>
      <c r="AT129" s="233" t="s">
        <v>76</v>
      </c>
      <c r="AU129" s="233" t="s">
        <v>77</v>
      </c>
      <c r="AY129" s="232" t="s">
        <v>541</v>
      </c>
      <c r="BK129" s="234">
        <f>BK130+BK132+BK140+BK150</f>
        <v>0</v>
      </c>
    </row>
    <row r="130" s="11" customFormat="1" ht="19.92" customHeight="1">
      <c r="B130" s="221"/>
      <c r="C130" s="222"/>
      <c r="D130" s="223" t="s">
        <v>76</v>
      </c>
      <c r="E130" s="235" t="s">
        <v>714</v>
      </c>
      <c r="F130" s="235" t="s">
        <v>715</v>
      </c>
      <c r="G130" s="222"/>
      <c r="H130" s="222"/>
      <c r="I130" s="225"/>
      <c r="J130" s="236">
        <f>BK130</f>
        <v>0</v>
      </c>
      <c r="K130" s="222"/>
      <c r="L130" s="227"/>
      <c r="M130" s="228"/>
      <c r="N130" s="229"/>
      <c r="O130" s="229"/>
      <c r="P130" s="230">
        <f>P131</f>
        <v>0</v>
      </c>
      <c r="Q130" s="229"/>
      <c r="R130" s="230">
        <f>R131</f>
        <v>0.0019200000000000003</v>
      </c>
      <c r="S130" s="229"/>
      <c r="T130" s="231">
        <f>T131</f>
        <v>0</v>
      </c>
      <c r="AR130" s="232" t="s">
        <v>85</v>
      </c>
      <c r="AT130" s="233" t="s">
        <v>76</v>
      </c>
      <c r="AU130" s="233" t="s">
        <v>24</v>
      </c>
      <c r="AY130" s="232" t="s">
        <v>541</v>
      </c>
      <c r="BK130" s="234">
        <f>BK131</f>
        <v>0</v>
      </c>
    </row>
    <row r="131" s="1" customFormat="1" ht="16.5" customHeight="1">
      <c r="B131" s="46"/>
      <c r="C131" s="237" t="s">
        <v>570</v>
      </c>
      <c r="D131" s="237" t="s">
        <v>544</v>
      </c>
      <c r="E131" s="238" t="s">
        <v>716</v>
      </c>
      <c r="F131" s="239" t="s">
        <v>717</v>
      </c>
      <c r="G131" s="240" t="s">
        <v>651</v>
      </c>
      <c r="H131" s="241">
        <v>24</v>
      </c>
      <c r="I131" s="242"/>
      <c r="J131" s="243">
        <f>ROUND(I131*H131,2)</f>
        <v>0</v>
      </c>
      <c r="K131" s="239" t="s">
        <v>22</v>
      </c>
      <c r="L131" s="72"/>
      <c r="M131" s="244" t="s">
        <v>22</v>
      </c>
      <c r="N131" s="245" t="s">
        <v>48</v>
      </c>
      <c r="O131" s="47"/>
      <c r="P131" s="246">
        <f>O131*H131</f>
        <v>0</v>
      </c>
      <c r="Q131" s="246">
        <v>8.0000000000000007E-05</v>
      </c>
      <c r="R131" s="246">
        <f>Q131*H131</f>
        <v>0.0019200000000000003</v>
      </c>
      <c r="S131" s="246">
        <v>0</v>
      </c>
      <c r="T131" s="247">
        <f>S131*H131</f>
        <v>0</v>
      </c>
      <c r="AR131" s="24" t="s">
        <v>577</v>
      </c>
      <c r="AT131" s="24" t="s">
        <v>544</v>
      </c>
      <c r="AU131" s="24" t="s">
        <v>85</v>
      </c>
      <c r="AY131" s="24" t="s">
        <v>541</v>
      </c>
      <c r="BE131" s="248">
        <f>IF(N131="základní",J131,0)</f>
        <v>0</v>
      </c>
      <c r="BF131" s="248">
        <f>IF(N131="snížená",J131,0)</f>
        <v>0</v>
      </c>
      <c r="BG131" s="248">
        <f>IF(N131="zákl. přenesená",J131,0)</f>
        <v>0</v>
      </c>
      <c r="BH131" s="248">
        <f>IF(N131="sníž. přenesená",J131,0)</f>
        <v>0</v>
      </c>
      <c r="BI131" s="248">
        <f>IF(N131="nulová",J131,0)</f>
        <v>0</v>
      </c>
      <c r="BJ131" s="24" t="s">
        <v>24</v>
      </c>
      <c r="BK131" s="248">
        <f>ROUND(I131*H131,2)</f>
        <v>0</v>
      </c>
      <c r="BL131" s="24" t="s">
        <v>577</v>
      </c>
      <c r="BM131" s="24" t="s">
        <v>936</v>
      </c>
    </row>
    <row r="132" s="11" customFormat="1" ht="29.88" customHeight="1">
      <c r="B132" s="221"/>
      <c r="C132" s="222"/>
      <c r="D132" s="223" t="s">
        <v>76</v>
      </c>
      <c r="E132" s="235" t="s">
        <v>719</v>
      </c>
      <c r="F132" s="235" t="s">
        <v>720</v>
      </c>
      <c r="G132" s="222"/>
      <c r="H132" s="222"/>
      <c r="I132" s="225"/>
      <c r="J132" s="236">
        <f>BK132</f>
        <v>0</v>
      </c>
      <c r="K132" s="222"/>
      <c r="L132" s="227"/>
      <c r="M132" s="228"/>
      <c r="N132" s="229"/>
      <c r="O132" s="229"/>
      <c r="P132" s="230">
        <f>SUM(P133:P139)</f>
        <v>0</v>
      </c>
      <c r="Q132" s="229"/>
      <c r="R132" s="230">
        <f>SUM(R133:R139)</f>
        <v>0.68275680000000005</v>
      </c>
      <c r="S132" s="229"/>
      <c r="T132" s="231">
        <f>SUM(T133:T139)</f>
        <v>0.72895999999999994</v>
      </c>
      <c r="AR132" s="232" t="s">
        <v>85</v>
      </c>
      <c r="AT132" s="233" t="s">
        <v>76</v>
      </c>
      <c r="AU132" s="233" t="s">
        <v>24</v>
      </c>
      <c r="AY132" s="232" t="s">
        <v>541</v>
      </c>
      <c r="BK132" s="234">
        <f>SUM(BK133:BK139)</f>
        <v>0</v>
      </c>
    </row>
    <row r="133" s="1" customFormat="1" ht="25.5" customHeight="1">
      <c r="B133" s="46"/>
      <c r="C133" s="237" t="s">
        <v>653</v>
      </c>
      <c r="D133" s="237" t="s">
        <v>544</v>
      </c>
      <c r="E133" s="238" t="s">
        <v>721</v>
      </c>
      <c r="F133" s="239" t="s">
        <v>722</v>
      </c>
      <c r="G133" s="240" t="s">
        <v>547</v>
      </c>
      <c r="H133" s="241">
        <v>26.800000000000001</v>
      </c>
      <c r="I133" s="242"/>
      <c r="J133" s="243">
        <f>ROUND(I133*H133,2)</f>
        <v>0</v>
      </c>
      <c r="K133" s="239" t="s">
        <v>684</v>
      </c>
      <c r="L133" s="72"/>
      <c r="M133" s="244" t="s">
        <v>22</v>
      </c>
      <c r="N133" s="245" t="s">
        <v>48</v>
      </c>
      <c r="O133" s="47"/>
      <c r="P133" s="246">
        <f>O133*H133</f>
        <v>0</v>
      </c>
      <c r="Q133" s="246">
        <v>0.0030000000000000001</v>
      </c>
      <c r="R133" s="246">
        <f>Q133*H133</f>
        <v>0.080399999999999999</v>
      </c>
      <c r="S133" s="246">
        <v>0</v>
      </c>
      <c r="T133" s="247">
        <f>S133*H133</f>
        <v>0</v>
      </c>
      <c r="AR133" s="24" t="s">
        <v>577</v>
      </c>
      <c r="AT133" s="24" t="s">
        <v>544</v>
      </c>
      <c r="AU133" s="24" t="s">
        <v>85</v>
      </c>
      <c r="AY133" s="24" t="s">
        <v>541</v>
      </c>
      <c r="BE133" s="248">
        <f>IF(N133="základní",J133,0)</f>
        <v>0</v>
      </c>
      <c r="BF133" s="248">
        <f>IF(N133="snížená",J133,0)</f>
        <v>0</v>
      </c>
      <c r="BG133" s="248">
        <f>IF(N133="zákl. přenesená",J133,0)</f>
        <v>0</v>
      </c>
      <c r="BH133" s="248">
        <f>IF(N133="sníž. přenesená",J133,0)</f>
        <v>0</v>
      </c>
      <c r="BI133" s="248">
        <f>IF(N133="nulová",J133,0)</f>
        <v>0</v>
      </c>
      <c r="BJ133" s="24" t="s">
        <v>24</v>
      </c>
      <c r="BK133" s="248">
        <f>ROUND(I133*H133,2)</f>
        <v>0</v>
      </c>
      <c r="BL133" s="24" t="s">
        <v>577</v>
      </c>
      <c r="BM133" s="24" t="s">
        <v>831</v>
      </c>
    </row>
    <row r="134" s="1" customFormat="1" ht="25.5" customHeight="1">
      <c r="B134" s="46"/>
      <c r="C134" s="264" t="s">
        <v>574</v>
      </c>
      <c r="D134" s="264" t="s">
        <v>622</v>
      </c>
      <c r="E134" s="265" t="s">
        <v>724</v>
      </c>
      <c r="F134" s="266" t="s">
        <v>725</v>
      </c>
      <c r="G134" s="267" t="s">
        <v>547</v>
      </c>
      <c r="H134" s="268">
        <v>30.954000000000001</v>
      </c>
      <c r="I134" s="269"/>
      <c r="J134" s="270">
        <f>ROUND(I134*H134,2)</f>
        <v>0</v>
      </c>
      <c r="K134" s="266" t="s">
        <v>684</v>
      </c>
      <c r="L134" s="271"/>
      <c r="M134" s="272" t="s">
        <v>22</v>
      </c>
      <c r="N134" s="273" t="s">
        <v>48</v>
      </c>
      <c r="O134" s="47"/>
      <c r="P134" s="246">
        <f>O134*H134</f>
        <v>0</v>
      </c>
      <c r="Q134" s="246">
        <v>0.019199999999999998</v>
      </c>
      <c r="R134" s="246">
        <f>Q134*H134</f>
        <v>0.59431679999999998</v>
      </c>
      <c r="S134" s="246">
        <v>0</v>
      </c>
      <c r="T134" s="247">
        <f>S134*H134</f>
        <v>0</v>
      </c>
      <c r="AR134" s="24" t="s">
        <v>726</v>
      </c>
      <c r="AT134" s="24" t="s">
        <v>622</v>
      </c>
      <c r="AU134" s="24" t="s">
        <v>85</v>
      </c>
      <c r="AY134" s="24" t="s">
        <v>541</v>
      </c>
      <c r="BE134" s="248">
        <f>IF(N134="základní",J134,0)</f>
        <v>0</v>
      </c>
      <c r="BF134" s="248">
        <f>IF(N134="snížená",J134,0)</f>
        <v>0</v>
      </c>
      <c r="BG134" s="248">
        <f>IF(N134="zákl. přenesená",J134,0)</f>
        <v>0</v>
      </c>
      <c r="BH134" s="248">
        <f>IF(N134="sníž. přenesená",J134,0)</f>
        <v>0</v>
      </c>
      <c r="BI134" s="248">
        <f>IF(N134="nulová",J134,0)</f>
        <v>0</v>
      </c>
      <c r="BJ134" s="24" t="s">
        <v>24</v>
      </c>
      <c r="BK134" s="248">
        <f>ROUND(I134*H134,2)</f>
        <v>0</v>
      </c>
      <c r="BL134" s="24" t="s">
        <v>577</v>
      </c>
      <c r="BM134" s="24" t="s">
        <v>832</v>
      </c>
    </row>
    <row r="135" s="12" customFormat="1">
      <c r="B135" s="249"/>
      <c r="C135" s="250"/>
      <c r="D135" s="251" t="s">
        <v>549</v>
      </c>
      <c r="E135" s="252" t="s">
        <v>22</v>
      </c>
      <c r="F135" s="253" t="s">
        <v>937</v>
      </c>
      <c r="G135" s="250"/>
      <c r="H135" s="254">
        <v>28.140000000000001</v>
      </c>
      <c r="I135" s="255"/>
      <c r="J135" s="250"/>
      <c r="K135" s="250"/>
      <c r="L135" s="256"/>
      <c r="M135" s="257"/>
      <c r="N135" s="258"/>
      <c r="O135" s="258"/>
      <c r="P135" s="258"/>
      <c r="Q135" s="258"/>
      <c r="R135" s="258"/>
      <c r="S135" s="258"/>
      <c r="T135" s="259"/>
      <c r="AT135" s="260" t="s">
        <v>549</v>
      </c>
      <c r="AU135" s="260" t="s">
        <v>85</v>
      </c>
      <c r="AV135" s="12" t="s">
        <v>85</v>
      </c>
      <c r="AW135" s="12" t="s">
        <v>41</v>
      </c>
      <c r="AX135" s="12" t="s">
        <v>24</v>
      </c>
      <c r="AY135" s="260" t="s">
        <v>541</v>
      </c>
    </row>
    <row r="136" s="12" customFormat="1">
      <c r="B136" s="249"/>
      <c r="C136" s="250"/>
      <c r="D136" s="251" t="s">
        <v>549</v>
      </c>
      <c r="E136" s="250"/>
      <c r="F136" s="253" t="s">
        <v>938</v>
      </c>
      <c r="G136" s="250"/>
      <c r="H136" s="254">
        <v>30.954000000000001</v>
      </c>
      <c r="I136" s="255"/>
      <c r="J136" s="250"/>
      <c r="K136" s="250"/>
      <c r="L136" s="256"/>
      <c r="M136" s="257"/>
      <c r="N136" s="258"/>
      <c r="O136" s="258"/>
      <c r="P136" s="258"/>
      <c r="Q136" s="258"/>
      <c r="R136" s="258"/>
      <c r="S136" s="258"/>
      <c r="T136" s="259"/>
      <c r="AT136" s="260" t="s">
        <v>549</v>
      </c>
      <c r="AU136" s="260" t="s">
        <v>85</v>
      </c>
      <c r="AV136" s="12" t="s">
        <v>85</v>
      </c>
      <c r="AW136" s="12" t="s">
        <v>6</v>
      </c>
      <c r="AX136" s="12" t="s">
        <v>24</v>
      </c>
      <c r="AY136" s="260" t="s">
        <v>541</v>
      </c>
    </row>
    <row r="137" s="1" customFormat="1" ht="16.5" customHeight="1">
      <c r="B137" s="46"/>
      <c r="C137" s="237" t="s">
        <v>10</v>
      </c>
      <c r="D137" s="237" t="s">
        <v>544</v>
      </c>
      <c r="E137" s="238" t="s">
        <v>730</v>
      </c>
      <c r="F137" s="239" t="s">
        <v>731</v>
      </c>
      <c r="G137" s="240" t="s">
        <v>547</v>
      </c>
      <c r="H137" s="241">
        <v>26.800000000000001</v>
      </c>
      <c r="I137" s="242"/>
      <c r="J137" s="243">
        <f>ROUND(I137*H137,2)</f>
        <v>0</v>
      </c>
      <c r="K137" s="239" t="s">
        <v>684</v>
      </c>
      <c r="L137" s="72"/>
      <c r="M137" s="244" t="s">
        <v>22</v>
      </c>
      <c r="N137" s="245" t="s">
        <v>48</v>
      </c>
      <c r="O137" s="47"/>
      <c r="P137" s="246">
        <f>O137*H137</f>
        <v>0</v>
      </c>
      <c r="Q137" s="246">
        <v>0</v>
      </c>
      <c r="R137" s="246">
        <f>Q137*H137</f>
        <v>0</v>
      </c>
      <c r="S137" s="246">
        <v>0.027199999999999998</v>
      </c>
      <c r="T137" s="247">
        <f>S137*H137</f>
        <v>0.72895999999999994</v>
      </c>
      <c r="AR137" s="24" t="s">
        <v>577</v>
      </c>
      <c r="AT137" s="24" t="s">
        <v>544</v>
      </c>
      <c r="AU137" s="24" t="s">
        <v>85</v>
      </c>
      <c r="AY137" s="24" t="s">
        <v>541</v>
      </c>
      <c r="BE137" s="248">
        <f>IF(N137="základní",J137,0)</f>
        <v>0</v>
      </c>
      <c r="BF137" s="248">
        <f>IF(N137="snížená",J137,0)</f>
        <v>0</v>
      </c>
      <c r="BG137" s="248">
        <f>IF(N137="zákl. přenesená",J137,0)</f>
        <v>0</v>
      </c>
      <c r="BH137" s="248">
        <f>IF(N137="sníž. přenesená",J137,0)</f>
        <v>0</v>
      </c>
      <c r="BI137" s="248">
        <f>IF(N137="nulová",J137,0)</f>
        <v>0</v>
      </c>
      <c r="BJ137" s="24" t="s">
        <v>24</v>
      </c>
      <c r="BK137" s="248">
        <f>ROUND(I137*H137,2)</f>
        <v>0</v>
      </c>
      <c r="BL137" s="24" t="s">
        <v>577</v>
      </c>
      <c r="BM137" s="24" t="s">
        <v>835</v>
      </c>
    </row>
    <row r="138" s="1" customFormat="1" ht="16.5" customHeight="1">
      <c r="B138" s="46"/>
      <c r="C138" s="237" t="s">
        <v>577</v>
      </c>
      <c r="D138" s="237" t="s">
        <v>544</v>
      </c>
      <c r="E138" s="238" t="s">
        <v>733</v>
      </c>
      <c r="F138" s="239" t="s">
        <v>734</v>
      </c>
      <c r="G138" s="240" t="s">
        <v>547</v>
      </c>
      <c r="H138" s="241">
        <v>26.800000000000001</v>
      </c>
      <c r="I138" s="242"/>
      <c r="J138" s="243">
        <f>ROUND(I138*H138,2)</f>
        <v>0</v>
      </c>
      <c r="K138" s="239" t="s">
        <v>684</v>
      </c>
      <c r="L138" s="72"/>
      <c r="M138" s="244" t="s">
        <v>22</v>
      </c>
      <c r="N138" s="245" t="s">
        <v>48</v>
      </c>
      <c r="O138" s="47"/>
      <c r="P138" s="246">
        <f>O138*H138</f>
        <v>0</v>
      </c>
      <c r="Q138" s="246">
        <v>0.00029999999999999997</v>
      </c>
      <c r="R138" s="246">
        <f>Q138*H138</f>
        <v>0.0080400000000000003</v>
      </c>
      <c r="S138" s="246">
        <v>0</v>
      </c>
      <c r="T138" s="247">
        <f>S138*H138</f>
        <v>0</v>
      </c>
      <c r="AR138" s="24" t="s">
        <v>577</v>
      </c>
      <c r="AT138" s="24" t="s">
        <v>544</v>
      </c>
      <c r="AU138" s="24" t="s">
        <v>85</v>
      </c>
      <c r="AY138" s="24" t="s">
        <v>541</v>
      </c>
      <c r="BE138" s="248">
        <f>IF(N138="základní",J138,0)</f>
        <v>0</v>
      </c>
      <c r="BF138" s="248">
        <f>IF(N138="snížená",J138,0)</f>
        <v>0</v>
      </c>
      <c r="BG138" s="248">
        <f>IF(N138="zákl. přenesená",J138,0)</f>
        <v>0</v>
      </c>
      <c r="BH138" s="248">
        <f>IF(N138="sníž. přenesená",J138,0)</f>
        <v>0</v>
      </c>
      <c r="BI138" s="248">
        <f>IF(N138="nulová",J138,0)</f>
        <v>0</v>
      </c>
      <c r="BJ138" s="24" t="s">
        <v>24</v>
      </c>
      <c r="BK138" s="248">
        <f>ROUND(I138*H138,2)</f>
        <v>0</v>
      </c>
      <c r="BL138" s="24" t="s">
        <v>577</v>
      </c>
      <c r="BM138" s="24" t="s">
        <v>836</v>
      </c>
    </row>
    <row r="139" s="1" customFormat="1">
      <c r="B139" s="46"/>
      <c r="C139" s="74"/>
      <c r="D139" s="251" t="s">
        <v>703</v>
      </c>
      <c r="E139" s="74"/>
      <c r="F139" s="274" t="s">
        <v>736</v>
      </c>
      <c r="G139" s="74"/>
      <c r="H139" s="74"/>
      <c r="I139" s="204"/>
      <c r="J139" s="74"/>
      <c r="K139" s="74"/>
      <c r="L139" s="72"/>
      <c r="M139" s="275"/>
      <c r="N139" s="47"/>
      <c r="O139" s="47"/>
      <c r="P139" s="47"/>
      <c r="Q139" s="47"/>
      <c r="R139" s="47"/>
      <c r="S139" s="47"/>
      <c r="T139" s="95"/>
      <c r="AT139" s="24" t="s">
        <v>703</v>
      </c>
      <c r="AU139" s="24" t="s">
        <v>85</v>
      </c>
    </row>
    <row r="140" s="11" customFormat="1" ht="29.88" customHeight="1">
      <c r="B140" s="221"/>
      <c r="C140" s="222"/>
      <c r="D140" s="223" t="s">
        <v>76</v>
      </c>
      <c r="E140" s="235" t="s">
        <v>737</v>
      </c>
      <c r="F140" s="235" t="s">
        <v>738</v>
      </c>
      <c r="G140" s="222"/>
      <c r="H140" s="222"/>
      <c r="I140" s="225"/>
      <c r="J140" s="236">
        <f>BK140</f>
        <v>0</v>
      </c>
      <c r="K140" s="222"/>
      <c r="L140" s="227"/>
      <c r="M140" s="228"/>
      <c r="N140" s="229"/>
      <c r="O140" s="229"/>
      <c r="P140" s="230">
        <f>SUM(P141:P149)</f>
        <v>0</v>
      </c>
      <c r="Q140" s="229"/>
      <c r="R140" s="230">
        <f>SUM(R141:R149)</f>
        <v>0.49246404069600003</v>
      </c>
      <c r="S140" s="229"/>
      <c r="T140" s="231">
        <f>SUM(T141:T149)</f>
        <v>0</v>
      </c>
      <c r="AR140" s="232" t="s">
        <v>85</v>
      </c>
      <c r="AT140" s="233" t="s">
        <v>76</v>
      </c>
      <c r="AU140" s="233" t="s">
        <v>24</v>
      </c>
      <c r="AY140" s="232" t="s">
        <v>541</v>
      </c>
      <c r="BK140" s="234">
        <f>SUM(BK141:BK149)</f>
        <v>0</v>
      </c>
    </row>
    <row r="141" s="1" customFormat="1" ht="25.5" customHeight="1">
      <c r="B141" s="46"/>
      <c r="C141" s="237" t="s">
        <v>750</v>
      </c>
      <c r="D141" s="237" t="s">
        <v>544</v>
      </c>
      <c r="E141" s="238" t="s">
        <v>739</v>
      </c>
      <c r="F141" s="239" t="s">
        <v>740</v>
      </c>
      <c r="G141" s="240" t="s">
        <v>547</v>
      </c>
      <c r="H141" s="241">
        <v>514.80600000000004</v>
      </c>
      <c r="I141" s="242"/>
      <c r="J141" s="243">
        <f>ROUND(I141*H141,2)</f>
        <v>0</v>
      </c>
      <c r="K141" s="239" t="s">
        <v>684</v>
      </c>
      <c r="L141" s="72"/>
      <c r="M141" s="244" t="s">
        <v>22</v>
      </c>
      <c r="N141" s="245" t="s">
        <v>48</v>
      </c>
      <c r="O141" s="47"/>
      <c r="P141" s="246">
        <f>O141*H141</f>
        <v>0</v>
      </c>
      <c r="Q141" s="246">
        <v>0</v>
      </c>
      <c r="R141" s="246">
        <f>Q141*H141</f>
        <v>0</v>
      </c>
      <c r="S141" s="246">
        <v>0</v>
      </c>
      <c r="T141" s="247">
        <f>S141*H141</f>
        <v>0</v>
      </c>
      <c r="AR141" s="24" t="s">
        <v>577</v>
      </c>
      <c r="AT141" s="24" t="s">
        <v>544</v>
      </c>
      <c r="AU141" s="24" t="s">
        <v>85</v>
      </c>
      <c r="AY141" s="24" t="s">
        <v>541</v>
      </c>
      <c r="BE141" s="248">
        <f>IF(N141="základní",J141,0)</f>
        <v>0</v>
      </c>
      <c r="BF141" s="248">
        <f>IF(N141="snížená",J141,0)</f>
        <v>0</v>
      </c>
      <c r="BG141" s="248">
        <f>IF(N141="zákl. přenesená",J141,0)</f>
        <v>0</v>
      </c>
      <c r="BH141" s="248">
        <f>IF(N141="sníž. přenesená",J141,0)</f>
        <v>0</v>
      </c>
      <c r="BI141" s="248">
        <f>IF(N141="nulová",J141,0)</f>
        <v>0</v>
      </c>
      <c r="BJ141" s="24" t="s">
        <v>24</v>
      </c>
      <c r="BK141" s="248">
        <f>ROUND(I141*H141,2)</f>
        <v>0</v>
      </c>
      <c r="BL141" s="24" t="s">
        <v>577</v>
      </c>
      <c r="BM141" s="24" t="s">
        <v>837</v>
      </c>
    </row>
    <row r="142" s="1" customFormat="1">
      <c r="B142" s="46"/>
      <c r="C142" s="74"/>
      <c r="D142" s="251" t="s">
        <v>703</v>
      </c>
      <c r="E142" s="74"/>
      <c r="F142" s="274" t="s">
        <v>742</v>
      </c>
      <c r="G142" s="74"/>
      <c r="H142" s="74"/>
      <c r="I142" s="204"/>
      <c r="J142" s="74"/>
      <c r="K142" s="74"/>
      <c r="L142" s="72"/>
      <c r="M142" s="275"/>
      <c r="N142" s="47"/>
      <c r="O142" s="47"/>
      <c r="P142" s="47"/>
      <c r="Q142" s="47"/>
      <c r="R142" s="47"/>
      <c r="S142" s="47"/>
      <c r="T142" s="95"/>
      <c r="AT142" s="24" t="s">
        <v>703</v>
      </c>
      <c r="AU142" s="24" t="s">
        <v>85</v>
      </c>
    </row>
    <row r="143" s="1" customFormat="1" ht="16.5" customHeight="1">
      <c r="B143" s="46"/>
      <c r="C143" s="264" t="s">
        <v>580</v>
      </c>
      <c r="D143" s="264" t="s">
        <v>622</v>
      </c>
      <c r="E143" s="265" t="s">
        <v>743</v>
      </c>
      <c r="F143" s="266" t="s">
        <v>744</v>
      </c>
      <c r="G143" s="267" t="s">
        <v>547</v>
      </c>
      <c r="H143" s="268">
        <v>540.54600000000005</v>
      </c>
      <c r="I143" s="269"/>
      <c r="J143" s="270">
        <f>ROUND(I143*H143,2)</f>
        <v>0</v>
      </c>
      <c r="K143" s="266" t="s">
        <v>684</v>
      </c>
      <c r="L143" s="271"/>
      <c r="M143" s="272" t="s">
        <v>22</v>
      </c>
      <c r="N143" s="273" t="s">
        <v>48</v>
      </c>
      <c r="O143" s="47"/>
      <c r="P143" s="246">
        <f>O143*H143</f>
        <v>0</v>
      </c>
      <c r="Q143" s="246">
        <v>0</v>
      </c>
      <c r="R143" s="246">
        <f>Q143*H143</f>
        <v>0</v>
      </c>
      <c r="S143" s="246">
        <v>0</v>
      </c>
      <c r="T143" s="247">
        <f>S143*H143</f>
        <v>0</v>
      </c>
      <c r="AR143" s="24" t="s">
        <v>726</v>
      </c>
      <c r="AT143" s="24" t="s">
        <v>622</v>
      </c>
      <c r="AU143" s="24" t="s">
        <v>85</v>
      </c>
      <c r="AY143" s="24" t="s">
        <v>541</v>
      </c>
      <c r="BE143" s="248">
        <f>IF(N143="základní",J143,0)</f>
        <v>0</v>
      </c>
      <c r="BF143" s="248">
        <f>IF(N143="snížená",J143,0)</f>
        <v>0</v>
      </c>
      <c r="BG143" s="248">
        <f>IF(N143="zákl. přenesená",J143,0)</f>
        <v>0</v>
      </c>
      <c r="BH143" s="248">
        <f>IF(N143="sníž. přenesená",J143,0)</f>
        <v>0</v>
      </c>
      <c r="BI143" s="248">
        <f>IF(N143="nulová",J143,0)</f>
        <v>0</v>
      </c>
      <c r="BJ143" s="24" t="s">
        <v>24</v>
      </c>
      <c r="BK143" s="248">
        <f>ROUND(I143*H143,2)</f>
        <v>0</v>
      </c>
      <c r="BL143" s="24" t="s">
        <v>577</v>
      </c>
      <c r="BM143" s="24" t="s">
        <v>838</v>
      </c>
    </row>
    <row r="144" s="12" customFormat="1">
      <c r="B144" s="249"/>
      <c r="C144" s="250"/>
      <c r="D144" s="251" t="s">
        <v>549</v>
      </c>
      <c r="E144" s="250"/>
      <c r="F144" s="253" t="s">
        <v>939</v>
      </c>
      <c r="G144" s="250"/>
      <c r="H144" s="254">
        <v>540.54600000000005</v>
      </c>
      <c r="I144" s="255"/>
      <c r="J144" s="250"/>
      <c r="K144" s="250"/>
      <c r="L144" s="256"/>
      <c r="M144" s="257"/>
      <c r="N144" s="258"/>
      <c r="O144" s="258"/>
      <c r="P144" s="258"/>
      <c r="Q144" s="258"/>
      <c r="R144" s="258"/>
      <c r="S144" s="258"/>
      <c r="T144" s="259"/>
      <c r="AT144" s="260" t="s">
        <v>549</v>
      </c>
      <c r="AU144" s="260" t="s">
        <v>85</v>
      </c>
      <c r="AV144" s="12" t="s">
        <v>85</v>
      </c>
      <c r="AW144" s="12" t="s">
        <v>6</v>
      </c>
      <c r="AX144" s="12" t="s">
        <v>24</v>
      </c>
      <c r="AY144" s="260" t="s">
        <v>541</v>
      </c>
    </row>
    <row r="145" s="1" customFormat="1" ht="16.5" customHeight="1">
      <c r="B145" s="46"/>
      <c r="C145" s="237" t="s">
        <v>759</v>
      </c>
      <c r="D145" s="237" t="s">
        <v>544</v>
      </c>
      <c r="E145" s="238" t="s">
        <v>747</v>
      </c>
      <c r="F145" s="239" t="s">
        <v>748</v>
      </c>
      <c r="G145" s="240" t="s">
        <v>547</v>
      </c>
      <c r="H145" s="241">
        <v>61.756999999999998</v>
      </c>
      <c r="I145" s="242"/>
      <c r="J145" s="243">
        <f>ROUND(I145*H145,2)</f>
        <v>0</v>
      </c>
      <c r="K145" s="239" t="s">
        <v>684</v>
      </c>
      <c r="L145" s="72"/>
      <c r="M145" s="244" t="s">
        <v>22</v>
      </c>
      <c r="N145" s="245" t="s">
        <v>48</v>
      </c>
      <c r="O145" s="47"/>
      <c r="P145" s="246">
        <f>O145*H145</f>
        <v>0</v>
      </c>
      <c r="Q145" s="246">
        <v>6.0528000000000001E-05</v>
      </c>
      <c r="R145" s="246">
        <f>Q145*H145</f>
        <v>0.0037380276959999999</v>
      </c>
      <c r="S145" s="246">
        <v>0</v>
      </c>
      <c r="T145" s="247">
        <f>S145*H145</f>
        <v>0</v>
      </c>
      <c r="AR145" s="24" t="s">
        <v>577</v>
      </c>
      <c r="AT145" s="24" t="s">
        <v>544</v>
      </c>
      <c r="AU145" s="24" t="s">
        <v>85</v>
      </c>
      <c r="AY145" s="24" t="s">
        <v>541</v>
      </c>
      <c r="BE145" s="248">
        <f>IF(N145="základní",J145,0)</f>
        <v>0</v>
      </c>
      <c r="BF145" s="248">
        <f>IF(N145="snížená",J145,0)</f>
        <v>0</v>
      </c>
      <c r="BG145" s="248">
        <f>IF(N145="zákl. přenesená",J145,0)</f>
        <v>0</v>
      </c>
      <c r="BH145" s="248">
        <f>IF(N145="sníž. přenesená",J145,0)</f>
        <v>0</v>
      </c>
      <c r="BI145" s="248">
        <f>IF(N145="nulová",J145,0)</f>
        <v>0</v>
      </c>
      <c r="BJ145" s="24" t="s">
        <v>24</v>
      </c>
      <c r="BK145" s="248">
        <f>ROUND(I145*H145,2)</f>
        <v>0</v>
      </c>
      <c r="BL145" s="24" t="s">
        <v>577</v>
      </c>
      <c r="BM145" s="24" t="s">
        <v>840</v>
      </c>
    </row>
    <row r="146" s="12" customFormat="1">
      <c r="B146" s="249"/>
      <c r="C146" s="250"/>
      <c r="D146" s="251" t="s">
        <v>549</v>
      </c>
      <c r="E146" s="252" t="s">
        <v>22</v>
      </c>
      <c r="F146" s="253" t="s">
        <v>940</v>
      </c>
      <c r="G146" s="250"/>
      <c r="H146" s="254">
        <v>61.756999999999998</v>
      </c>
      <c r="I146" s="255"/>
      <c r="J146" s="250"/>
      <c r="K146" s="250"/>
      <c r="L146" s="256"/>
      <c r="M146" s="257"/>
      <c r="N146" s="258"/>
      <c r="O146" s="258"/>
      <c r="P146" s="258"/>
      <c r="Q146" s="258"/>
      <c r="R146" s="258"/>
      <c r="S146" s="258"/>
      <c r="T146" s="259"/>
      <c r="AT146" s="260" t="s">
        <v>549</v>
      </c>
      <c r="AU146" s="260" t="s">
        <v>85</v>
      </c>
      <c r="AV146" s="12" t="s">
        <v>85</v>
      </c>
      <c r="AW146" s="12" t="s">
        <v>41</v>
      </c>
      <c r="AX146" s="12" t="s">
        <v>77</v>
      </c>
      <c r="AY146" s="260" t="s">
        <v>541</v>
      </c>
    </row>
    <row r="147" s="14" customFormat="1">
      <c r="B147" s="292"/>
      <c r="C147" s="293"/>
      <c r="D147" s="251" t="s">
        <v>549</v>
      </c>
      <c r="E147" s="294" t="s">
        <v>22</v>
      </c>
      <c r="F147" s="295" t="s">
        <v>710</v>
      </c>
      <c r="G147" s="293"/>
      <c r="H147" s="296">
        <v>61.756999999999998</v>
      </c>
      <c r="I147" s="297"/>
      <c r="J147" s="293"/>
      <c r="K147" s="293"/>
      <c r="L147" s="298"/>
      <c r="M147" s="299"/>
      <c r="N147" s="300"/>
      <c r="O147" s="300"/>
      <c r="P147" s="300"/>
      <c r="Q147" s="300"/>
      <c r="R147" s="300"/>
      <c r="S147" s="300"/>
      <c r="T147" s="301"/>
      <c r="AT147" s="302" t="s">
        <v>549</v>
      </c>
      <c r="AU147" s="302" t="s">
        <v>85</v>
      </c>
      <c r="AV147" s="14" t="s">
        <v>542</v>
      </c>
      <c r="AW147" s="14" t="s">
        <v>41</v>
      </c>
      <c r="AX147" s="14" t="s">
        <v>24</v>
      </c>
      <c r="AY147" s="302" t="s">
        <v>541</v>
      </c>
    </row>
    <row r="148" s="1" customFormat="1" ht="38.25" customHeight="1">
      <c r="B148" s="46"/>
      <c r="C148" s="237" t="s">
        <v>585</v>
      </c>
      <c r="D148" s="237" t="s">
        <v>544</v>
      </c>
      <c r="E148" s="238" t="s">
        <v>751</v>
      </c>
      <c r="F148" s="239" t="s">
        <v>752</v>
      </c>
      <c r="G148" s="240" t="s">
        <v>547</v>
      </c>
      <c r="H148" s="241">
        <v>13</v>
      </c>
      <c r="I148" s="242"/>
      <c r="J148" s="243">
        <f>ROUND(I148*H148,2)</f>
        <v>0</v>
      </c>
      <c r="K148" s="239" t="s">
        <v>684</v>
      </c>
      <c r="L148" s="72"/>
      <c r="M148" s="244" t="s">
        <v>22</v>
      </c>
      <c r="N148" s="245" t="s">
        <v>48</v>
      </c>
      <c r="O148" s="47"/>
      <c r="P148" s="246">
        <f>O148*H148</f>
        <v>0</v>
      </c>
      <c r="Q148" s="246">
        <v>0.023435999999999998</v>
      </c>
      <c r="R148" s="246">
        <f>Q148*H148</f>
        <v>0.30466799999999999</v>
      </c>
      <c r="S148" s="246">
        <v>0</v>
      </c>
      <c r="T148" s="247">
        <f>S148*H148</f>
        <v>0</v>
      </c>
      <c r="AR148" s="24" t="s">
        <v>577</v>
      </c>
      <c r="AT148" s="24" t="s">
        <v>544</v>
      </c>
      <c r="AU148" s="24" t="s">
        <v>85</v>
      </c>
      <c r="AY148" s="24" t="s">
        <v>541</v>
      </c>
      <c r="BE148" s="248">
        <f>IF(N148="základní",J148,0)</f>
        <v>0</v>
      </c>
      <c r="BF148" s="248">
        <f>IF(N148="snížená",J148,0)</f>
        <v>0</v>
      </c>
      <c r="BG148" s="248">
        <f>IF(N148="zákl. přenesená",J148,0)</f>
        <v>0</v>
      </c>
      <c r="BH148" s="248">
        <f>IF(N148="sníž. přenesená",J148,0)</f>
        <v>0</v>
      </c>
      <c r="BI148" s="248">
        <f>IF(N148="nulová",J148,0)</f>
        <v>0</v>
      </c>
      <c r="BJ148" s="24" t="s">
        <v>24</v>
      </c>
      <c r="BK148" s="248">
        <f>ROUND(I148*H148,2)</f>
        <v>0</v>
      </c>
      <c r="BL148" s="24" t="s">
        <v>577</v>
      </c>
      <c r="BM148" s="24" t="s">
        <v>842</v>
      </c>
    </row>
    <row r="149" s="1" customFormat="1" ht="25.5" customHeight="1">
      <c r="B149" s="46"/>
      <c r="C149" s="237" t="s">
        <v>596</v>
      </c>
      <c r="D149" s="237" t="s">
        <v>544</v>
      </c>
      <c r="E149" s="238" t="s">
        <v>754</v>
      </c>
      <c r="F149" s="239" t="s">
        <v>755</v>
      </c>
      <c r="G149" s="240" t="s">
        <v>547</v>
      </c>
      <c r="H149" s="241">
        <v>1191.3140000000001</v>
      </c>
      <c r="I149" s="242"/>
      <c r="J149" s="243">
        <f>ROUND(I149*H149,2)</f>
        <v>0</v>
      </c>
      <c r="K149" s="239" t="s">
        <v>684</v>
      </c>
      <c r="L149" s="72"/>
      <c r="M149" s="244" t="s">
        <v>22</v>
      </c>
      <c r="N149" s="245" t="s">
        <v>48</v>
      </c>
      <c r="O149" s="47"/>
      <c r="P149" s="246">
        <f>O149*H149</f>
        <v>0</v>
      </c>
      <c r="Q149" s="246">
        <v>0.00015449999999999999</v>
      </c>
      <c r="R149" s="246">
        <f>Q149*H149</f>
        <v>0.18405801299999999</v>
      </c>
      <c r="S149" s="246">
        <v>0</v>
      </c>
      <c r="T149" s="247">
        <f>S149*H149</f>
        <v>0</v>
      </c>
      <c r="AR149" s="24" t="s">
        <v>577</v>
      </c>
      <c r="AT149" s="24" t="s">
        <v>544</v>
      </c>
      <c r="AU149" s="24" t="s">
        <v>85</v>
      </c>
      <c r="AY149" s="24" t="s">
        <v>541</v>
      </c>
      <c r="BE149" s="248">
        <f>IF(N149="základní",J149,0)</f>
        <v>0</v>
      </c>
      <c r="BF149" s="248">
        <f>IF(N149="snížená",J149,0)</f>
        <v>0</v>
      </c>
      <c r="BG149" s="248">
        <f>IF(N149="zákl. přenesená",J149,0)</f>
        <v>0</v>
      </c>
      <c r="BH149" s="248">
        <f>IF(N149="sníž. přenesená",J149,0)</f>
        <v>0</v>
      </c>
      <c r="BI149" s="248">
        <f>IF(N149="nulová",J149,0)</f>
        <v>0</v>
      </c>
      <c r="BJ149" s="24" t="s">
        <v>24</v>
      </c>
      <c r="BK149" s="248">
        <f>ROUND(I149*H149,2)</f>
        <v>0</v>
      </c>
      <c r="BL149" s="24" t="s">
        <v>577</v>
      </c>
      <c r="BM149" s="24" t="s">
        <v>941</v>
      </c>
    </row>
    <row r="150" s="11" customFormat="1" ht="29.88" customHeight="1">
      <c r="B150" s="221"/>
      <c r="C150" s="222"/>
      <c r="D150" s="223" t="s">
        <v>76</v>
      </c>
      <c r="E150" s="235" t="s">
        <v>757</v>
      </c>
      <c r="F150" s="235" t="s">
        <v>758</v>
      </c>
      <c r="G150" s="222"/>
      <c r="H150" s="222"/>
      <c r="I150" s="225"/>
      <c r="J150" s="236">
        <f>BK150</f>
        <v>0</v>
      </c>
      <c r="K150" s="222"/>
      <c r="L150" s="227"/>
      <c r="M150" s="228"/>
      <c r="N150" s="229"/>
      <c r="O150" s="229"/>
      <c r="P150" s="230">
        <f>SUM(P151:P152)</f>
        <v>0</v>
      </c>
      <c r="Q150" s="229"/>
      <c r="R150" s="230">
        <f>SUM(R151:R152)</f>
        <v>0.0061133212500000004</v>
      </c>
      <c r="S150" s="229"/>
      <c r="T150" s="231">
        <f>SUM(T151:T152)</f>
        <v>0</v>
      </c>
      <c r="AR150" s="232" t="s">
        <v>85</v>
      </c>
      <c r="AT150" s="233" t="s">
        <v>76</v>
      </c>
      <c r="AU150" s="233" t="s">
        <v>24</v>
      </c>
      <c r="AY150" s="232" t="s">
        <v>541</v>
      </c>
      <c r="BK150" s="234">
        <f>SUM(BK151:BK152)</f>
        <v>0</v>
      </c>
    </row>
    <row r="151" s="1" customFormat="1" ht="16.5" customHeight="1">
      <c r="B151" s="46"/>
      <c r="C151" s="237" t="s">
        <v>593</v>
      </c>
      <c r="D151" s="237" t="s">
        <v>544</v>
      </c>
      <c r="E151" s="238" t="s">
        <v>760</v>
      </c>
      <c r="F151" s="239" t="s">
        <v>761</v>
      </c>
      <c r="G151" s="240" t="s">
        <v>547</v>
      </c>
      <c r="H151" s="241">
        <v>1191.3140000000001</v>
      </c>
      <c r="I151" s="242"/>
      <c r="J151" s="243">
        <f>ROUND(I151*H151,2)</f>
        <v>0</v>
      </c>
      <c r="K151" s="239" t="s">
        <v>684</v>
      </c>
      <c r="L151" s="72"/>
      <c r="M151" s="244" t="s">
        <v>22</v>
      </c>
      <c r="N151" s="245" t="s">
        <v>48</v>
      </c>
      <c r="O151" s="47"/>
      <c r="P151" s="246">
        <f>O151*H151</f>
        <v>0</v>
      </c>
      <c r="Q151" s="246">
        <v>0</v>
      </c>
      <c r="R151" s="246">
        <f>Q151*H151</f>
        <v>0</v>
      </c>
      <c r="S151" s="246">
        <v>0</v>
      </c>
      <c r="T151" s="247">
        <f>S151*H151</f>
        <v>0</v>
      </c>
      <c r="AR151" s="24" t="s">
        <v>577</v>
      </c>
      <c r="AT151" s="24" t="s">
        <v>544</v>
      </c>
      <c r="AU151" s="24" t="s">
        <v>85</v>
      </c>
      <c r="AY151" s="24" t="s">
        <v>541</v>
      </c>
      <c r="BE151" s="248">
        <f>IF(N151="základní",J151,0)</f>
        <v>0</v>
      </c>
      <c r="BF151" s="248">
        <f>IF(N151="snížená",J151,0)</f>
        <v>0</v>
      </c>
      <c r="BG151" s="248">
        <f>IF(N151="zákl. přenesená",J151,0)</f>
        <v>0</v>
      </c>
      <c r="BH151" s="248">
        <f>IF(N151="sníž. přenesená",J151,0)</f>
        <v>0</v>
      </c>
      <c r="BI151" s="248">
        <f>IF(N151="nulová",J151,0)</f>
        <v>0</v>
      </c>
      <c r="BJ151" s="24" t="s">
        <v>24</v>
      </c>
      <c r="BK151" s="248">
        <f>ROUND(I151*H151,2)</f>
        <v>0</v>
      </c>
      <c r="BL151" s="24" t="s">
        <v>577</v>
      </c>
      <c r="BM151" s="24" t="s">
        <v>844</v>
      </c>
    </row>
    <row r="152" s="1" customFormat="1" ht="25.5" customHeight="1">
      <c r="B152" s="46"/>
      <c r="C152" s="237" t="s">
        <v>942</v>
      </c>
      <c r="D152" s="237" t="s">
        <v>544</v>
      </c>
      <c r="E152" s="238" t="s">
        <v>763</v>
      </c>
      <c r="F152" s="239" t="s">
        <v>764</v>
      </c>
      <c r="G152" s="240" t="s">
        <v>547</v>
      </c>
      <c r="H152" s="241">
        <v>514.80600000000004</v>
      </c>
      <c r="I152" s="242"/>
      <c r="J152" s="243">
        <f>ROUND(I152*H152,2)</f>
        <v>0</v>
      </c>
      <c r="K152" s="239" t="s">
        <v>684</v>
      </c>
      <c r="L152" s="72"/>
      <c r="M152" s="244" t="s">
        <v>22</v>
      </c>
      <c r="N152" s="281" t="s">
        <v>48</v>
      </c>
      <c r="O152" s="277"/>
      <c r="P152" s="278">
        <f>O152*H152</f>
        <v>0</v>
      </c>
      <c r="Q152" s="278">
        <v>1.1875000000000001E-05</v>
      </c>
      <c r="R152" s="278">
        <f>Q152*H152</f>
        <v>0.0061133212500000004</v>
      </c>
      <c r="S152" s="278">
        <v>0</v>
      </c>
      <c r="T152" s="279">
        <f>S152*H152</f>
        <v>0</v>
      </c>
      <c r="AR152" s="24" t="s">
        <v>577</v>
      </c>
      <c r="AT152" s="24" t="s">
        <v>544</v>
      </c>
      <c r="AU152" s="24" t="s">
        <v>85</v>
      </c>
      <c r="AY152" s="24" t="s">
        <v>541</v>
      </c>
      <c r="BE152" s="248">
        <f>IF(N152="základní",J152,0)</f>
        <v>0</v>
      </c>
      <c r="BF152" s="248">
        <f>IF(N152="snížená",J152,0)</f>
        <v>0</v>
      </c>
      <c r="BG152" s="248">
        <f>IF(N152="zákl. přenesená",J152,0)</f>
        <v>0</v>
      </c>
      <c r="BH152" s="248">
        <f>IF(N152="sníž. přenesená",J152,0)</f>
        <v>0</v>
      </c>
      <c r="BI152" s="248">
        <f>IF(N152="nulová",J152,0)</f>
        <v>0</v>
      </c>
      <c r="BJ152" s="24" t="s">
        <v>24</v>
      </c>
      <c r="BK152" s="248">
        <f>ROUND(I152*H152,2)</f>
        <v>0</v>
      </c>
      <c r="BL152" s="24" t="s">
        <v>577</v>
      </c>
      <c r="BM152" s="24" t="s">
        <v>845</v>
      </c>
    </row>
    <row r="153" s="1" customFormat="1" ht="6.96" customHeight="1">
      <c r="B153" s="67"/>
      <c r="C153" s="68"/>
      <c r="D153" s="68"/>
      <c r="E153" s="68"/>
      <c r="F153" s="68"/>
      <c r="G153" s="68"/>
      <c r="H153" s="68"/>
      <c r="I153" s="179"/>
      <c r="J153" s="68"/>
      <c r="K153" s="68"/>
      <c r="L153" s="72"/>
    </row>
  </sheetData>
  <sheetProtection sheet="1" autoFilter="0" formatColumns="0" formatRows="0" objects="1" scenarios="1" spinCount="100000" saltValue="aMq3JpE1wGrorsfBZhAI9pyqxjzXzQ2a4WPXi0KLZwKB7+AmFKASGM2ixc4lt6HxRyJKKMhrsZWk6vZ7lh0ehQ==" hashValue="sKj6SkBzjSYMnjzKL+VEpxP/Xr9pHN89vTklh28h8YY1GjnhbYq3yj6nrX7+ZvahBXic1dmzXsgiiFr9Yb9dcQ==" algorithmName="SHA-512" password="CC35"/>
  <autoFilter ref="C97:K152"/>
  <mergeCells count="16">
    <mergeCell ref="E7:H7"/>
    <mergeCell ref="E11:H11"/>
    <mergeCell ref="E9:H9"/>
    <mergeCell ref="E13:H13"/>
    <mergeCell ref="E28:H28"/>
    <mergeCell ref="E49:H49"/>
    <mergeCell ref="E53:H53"/>
    <mergeCell ref="E51:H51"/>
    <mergeCell ref="E55:H55"/>
    <mergeCell ref="J59:J60"/>
    <mergeCell ref="E84:H84"/>
    <mergeCell ref="E88:H88"/>
    <mergeCell ref="E86:H86"/>
    <mergeCell ref="E90:H90"/>
    <mergeCell ref="G1:H1"/>
    <mergeCell ref="L2:V2"/>
  </mergeCells>
  <hyperlinks>
    <hyperlink ref="F1:G1" location="C2" display="1) Krycí list soupisu"/>
    <hyperlink ref="G1:H1" location="C62" display="2) Rekapitulace"/>
    <hyperlink ref="J1" location="C97"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21.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178</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ht="16.5" customHeight="1">
      <c r="B9" s="28"/>
      <c r="C9" s="29"/>
      <c r="D9" s="29"/>
      <c r="E9" s="156" t="s">
        <v>877</v>
      </c>
      <c r="F9" s="29"/>
      <c r="G9" s="29"/>
      <c r="H9" s="29"/>
      <c r="I9" s="155"/>
      <c r="J9" s="29"/>
      <c r="K9" s="31"/>
    </row>
    <row r="10">
      <c r="B10" s="28"/>
      <c r="C10" s="29"/>
      <c r="D10" s="40" t="s">
        <v>508</v>
      </c>
      <c r="E10" s="29"/>
      <c r="F10" s="29"/>
      <c r="G10" s="29"/>
      <c r="H10" s="29"/>
      <c r="I10" s="155"/>
      <c r="J10" s="29"/>
      <c r="K10" s="31"/>
    </row>
    <row r="11" s="1" customFormat="1" ht="16.5" customHeight="1">
      <c r="B11" s="46"/>
      <c r="C11" s="47"/>
      <c r="D11" s="47"/>
      <c r="E11" s="55" t="s">
        <v>912</v>
      </c>
      <c r="F11" s="47"/>
      <c r="G11" s="47"/>
      <c r="H11" s="47"/>
      <c r="I11" s="157"/>
      <c r="J11" s="47"/>
      <c r="K11" s="51"/>
    </row>
    <row r="12" s="1" customFormat="1">
      <c r="B12" s="46"/>
      <c r="C12" s="47"/>
      <c r="D12" s="40" t="s">
        <v>510</v>
      </c>
      <c r="E12" s="47"/>
      <c r="F12" s="47"/>
      <c r="G12" s="47"/>
      <c r="H12" s="47"/>
      <c r="I12" s="157"/>
      <c r="J12" s="47"/>
      <c r="K12" s="51"/>
    </row>
    <row r="13" s="1" customFormat="1" ht="36.96" customHeight="1">
      <c r="B13" s="46"/>
      <c r="C13" s="47"/>
      <c r="D13" s="47"/>
      <c r="E13" s="158" t="s">
        <v>943</v>
      </c>
      <c r="F13" s="47"/>
      <c r="G13" s="47"/>
      <c r="H13" s="47"/>
      <c r="I13" s="157"/>
      <c r="J13" s="47"/>
      <c r="K13" s="51"/>
    </row>
    <row r="14" s="1" customFormat="1">
      <c r="B14" s="46"/>
      <c r="C14" s="47"/>
      <c r="D14" s="47"/>
      <c r="E14" s="47"/>
      <c r="F14" s="47"/>
      <c r="G14" s="47"/>
      <c r="H14" s="47"/>
      <c r="I14" s="157"/>
      <c r="J14" s="47"/>
      <c r="K14" s="51"/>
    </row>
    <row r="15" s="1" customFormat="1" ht="14.4" customHeight="1">
      <c r="B15" s="46"/>
      <c r="C15" s="47"/>
      <c r="D15" s="40" t="s">
        <v>21</v>
      </c>
      <c r="E15" s="47"/>
      <c r="F15" s="35" t="s">
        <v>22</v>
      </c>
      <c r="G15" s="47"/>
      <c r="H15" s="47"/>
      <c r="I15" s="159" t="s">
        <v>23</v>
      </c>
      <c r="J15" s="35" t="s">
        <v>22</v>
      </c>
      <c r="K15" s="51"/>
    </row>
    <row r="16" s="1" customFormat="1" ht="14.4" customHeight="1">
      <c r="B16" s="46"/>
      <c r="C16" s="47"/>
      <c r="D16" s="40" t="s">
        <v>25</v>
      </c>
      <c r="E16" s="47"/>
      <c r="F16" s="35" t="s">
        <v>40</v>
      </c>
      <c r="G16" s="47"/>
      <c r="H16" s="47"/>
      <c r="I16" s="159" t="s">
        <v>27</v>
      </c>
      <c r="J16" s="160" t="str">
        <f>'Rekapitulace stavby'!AN8</f>
        <v>19. 9. 2018</v>
      </c>
      <c r="K16" s="51"/>
    </row>
    <row r="17" s="1" customFormat="1" ht="10.8" customHeight="1">
      <c r="B17" s="46"/>
      <c r="C17" s="47"/>
      <c r="D17" s="47"/>
      <c r="E17" s="47"/>
      <c r="F17" s="47"/>
      <c r="G17" s="47"/>
      <c r="H17" s="47"/>
      <c r="I17" s="157"/>
      <c r="J17" s="47"/>
      <c r="K17" s="51"/>
    </row>
    <row r="18" s="1" customFormat="1" ht="14.4" customHeight="1">
      <c r="B18" s="46"/>
      <c r="C18" s="47"/>
      <c r="D18" s="40" t="s">
        <v>31</v>
      </c>
      <c r="E18" s="47"/>
      <c r="F18" s="47"/>
      <c r="G18" s="47"/>
      <c r="H18" s="47"/>
      <c r="I18" s="159" t="s">
        <v>32</v>
      </c>
      <c r="J18" s="35" t="str">
        <f>IF('Rekapitulace stavby'!AN10="","",'Rekapitulace stavby'!AN10)</f>
        <v>70994234</v>
      </c>
      <c r="K18" s="51"/>
    </row>
    <row r="19" s="1" customFormat="1" ht="18" customHeight="1">
      <c r="B19" s="46"/>
      <c r="C19" s="47"/>
      <c r="D19" s="47"/>
      <c r="E19" s="35" t="str">
        <f>IF('Rekapitulace stavby'!E11="","",'Rekapitulace stavby'!E11)</f>
        <v>SŽDC s.o., OŘ Ústí n.L., ST Ústí n.L.</v>
      </c>
      <c r="F19" s="47"/>
      <c r="G19" s="47"/>
      <c r="H19" s="47"/>
      <c r="I19" s="159" t="s">
        <v>35</v>
      </c>
      <c r="J19" s="35" t="str">
        <f>IF('Rekapitulace stavby'!AN11="","",'Rekapitulace stavby'!AN11)</f>
        <v>CZ70994234</v>
      </c>
      <c r="K19" s="51"/>
    </row>
    <row r="20" s="1" customFormat="1" ht="6.96" customHeight="1">
      <c r="B20" s="46"/>
      <c r="C20" s="47"/>
      <c r="D20" s="47"/>
      <c r="E20" s="47"/>
      <c r="F20" s="47"/>
      <c r="G20" s="47"/>
      <c r="H20" s="47"/>
      <c r="I20" s="157"/>
      <c r="J20" s="47"/>
      <c r="K20" s="51"/>
    </row>
    <row r="21" s="1" customFormat="1" ht="14.4" customHeight="1">
      <c r="B21" s="46"/>
      <c r="C21" s="47"/>
      <c r="D21" s="40" t="s">
        <v>37</v>
      </c>
      <c r="E21" s="47"/>
      <c r="F21" s="47"/>
      <c r="G21" s="47"/>
      <c r="H21" s="47"/>
      <c r="I21" s="159" t="s">
        <v>32</v>
      </c>
      <c r="J21" s="35" t="str">
        <f>IF('Rekapitulace stavby'!AN13="Vyplň údaj","",IF('Rekapitulace stavby'!AN13="","",'Rekapitulace stavby'!AN13))</f>
        <v/>
      </c>
      <c r="K21" s="51"/>
    </row>
    <row r="22" s="1" customFormat="1" ht="18" customHeight="1">
      <c r="B22" s="46"/>
      <c r="C22" s="47"/>
      <c r="D22" s="47"/>
      <c r="E22" s="35" t="str">
        <f>IF('Rekapitulace stavby'!E14="Vyplň údaj","",IF('Rekapitulace stavby'!E14="","",'Rekapitulace stavby'!E14))</f>
        <v/>
      </c>
      <c r="F22" s="47"/>
      <c r="G22" s="47"/>
      <c r="H22" s="47"/>
      <c r="I22" s="159" t="s">
        <v>35</v>
      </c>
      <c r="J22" s="35" t="str">
        <f>IF('Rekapitulace stavby'!AN14="Vyplň údaj","",IF('Rekapitulace stavby'!AN14="","",'Rekapitulace stavby'!AN14))</f>
        <v/>
      </c>
      <c r="K22" s="51"/>
    </row>
    <row r="23" s="1" customFormat="1" ht="6.96" customHeight="1">
      <c r="B23" s="46"/>
      <c r="C23" s="47"/>
      <c r="D23" s="47"/>
      <c r="E23" s="47"/>
      <c r="F23" s="47"/>
      <c r="G23" s="47"/>
      <c r="H23" s="47"/>
      <c r="I23" s="157"/>
      <c r="J23" s="47"/>
      <c r="K23" s="51"/>
    </row>
    <row r="24" s="1" customFormat="1" ht="14.4" customHeight="1">
      <c r="B24" s="46"/>
      <c r="C24" s="47"/>
      <c r="D24" s="40" t="s">
        <v>39</v>
      </c>
      <c r="E24" s="47"/>
      <c r="F24" s="47"/>
      <c r="G24" s="47"/>
      <c r="H24" s="47"/>
      <c r="I24" s="159" t="s">
        <v>32</v>
      </c>
      <c r="J24" s="35" t="str">
        <f>IF('Rekapitulace stavby'!AN16="","",'Rekapitulace stavby'!AN16)</f>
        <v/>
      </c>
      <c r="K24" s="51"/>
    </row>
    <row r="25" s="1" customFormat="1" ht="18" customHeight="1">
      <c r="B25" s="46"/>
      <c r="C25" s="47"/>
      <c r="D25" s="47"/>
      <c r="E25" s="35" t="str">
        <f>IF('Rekapitulace stavby'!E17="","",'Rekapitulace stavby'!E17)</f>
        <v xml:space="preserve"> </v>
      </c>
      <c r="F25" s="47"/>
      <c r="G25" s="47"/>
      <c r="H25" s="47"/>
      <c r="I25" s="159" t="s">
        <v>35</v>
      </c>
      <c r="J25" s="35" t="str">
        <f>IF('Rekapitulace stavby'!AN17="","",'Rekapitulace stavby'!AN17)</f>
        <v/>
      </c>
      <c r="K25" s="51"/>
    </row>
    <row r="26" s="1" customFormat="1" ht="6.96" customHeight="1">
      <c r="B26" s="46"/>
      <c r="C26" s="47"/>
      <c r="D26" s="47"/>
      <c r="E26" s="47"/>
      <c r="F26" s="47"/>
      <c r="G26" s="47"/>
      <c r="H26" s="47"/>
      <c r="I26" s="157"/>
      <c r="J26" s="47"/>
      <c r="K26" s="51"/>
    </row>
    <row r="27" s="1" customFormat="1" ht="14.4" customHeight="1">
      <c r="B27" s="46"/>
      <c r="C27" s="47"/>
      <c r="D27" s="40" t="s">
        <v>42</v>
      </c>
      <c r="E27" s="47"/>
      <c r="F27" s="47"/>
      <c r="G27" s="47"/>
      <c r="H27" s="47"/>
      <c r="I27" s="157"/>
      <c r="J27" s="47"/>
      <c r="K27" s="51"/>
    </row>
    <row r="28" s="7" customFormat="1" ht="16.5" customHeight="1">
      <c r="B28" s="161"/>
      <c r="C28" s="162"/>
      <c r="D28" s="162"/>
      <c r="E28" s="44" t="s">
        <v>22</v>
      </c>
      <c r="F28" s="44"/>
      <c r="G28" s="44"/>
      <c r="H28" s="44"/>
      <c r="I28" s="163"/>
      <c r="J28" s="162"/>
      <c r="K28" s="164"/>
    </row>
    <row r="29" s="1" customFormat="1" ht="6.96" customHeight="1">
      <c r="B29" s="46"/>
      <c r="C29" s="47"/>
      <c r="D29" s="47"/>
      <c r="E29" s="47"/>
      <c r="F29" s="47"/>
      <c r="G29" s="47"/>
      <c r="H29" s="47"/>
      <c r="I29" s="157"/>
      <c r="J29" s="47"/>
      <c r="K29" s="51"/>
    </row>
    <row r="30" s="1" customFormat="1" ht="6.96" customHeight="1">
      <c r="B30" s="46"/>
      <c r="C30" s="47"/>
      <c r="D30" s="106"/>
      <c r="E30" s="106"/>
      <c r="F30" s="106"/>
      <c r="G30" s="106"/>
      <c r="H30" s="106"/>
      <c r="I30" s="165"/>
      <c r="J30" s="106"/>
      <c r="K30" s="166"/>
    </row>
    <row r="31" s="1" customFormat="1" ht="25.44" customHeight="1">
      <c r="B31" s="46"/>
      <c r="C31" s="47"/>
      <c r="D31" s="167" t="s">
        <v>43</v>
      </c>
      <c r="E31" s="47"/>
      <c r="F31" s="47"/>
      <c r="G31" s="47"/>
      <c r="H31" s="47"/>
      <c r="I31" s="157"/>
      <c r="J31" s="168">
        <f>ROUND(J90,2)</f>
        <v>0</v>
      </c>
      <c r="K31" s="51"/>
    </row>
    <row r="32" s="1" customFormat="1" ht="6.96" customHeight="1">
      <c r="B32" s="46"/>
      <c r="C32" s="47"/>
      <c r="D32" s="106"/>
      <c r="E32" s="106"/>
      <c r="F32" s="106"/>
      <c r="G32" s="106"/>
      <c r="H32" s="106"/>
      <c r="I32" s="165"/>
      <c r="J32" s="106"/>
      <c r="K32" s="166"/>
    </row>
    <row r="33" s="1" customFormat="1" ht="14.4" customHeight="1">
      <c r="B33" s="46"/>
      <c r="C33" s="47"/>
      <c r="D33" s="47"/>
      <c r="E33" s="47"/>
      <c r="F33" s="52" t="s">
        <v>45</v>
      </c>
      <c r="G33" s="47"/>
      <c r="H33" s="47"/>
      <c r="I33" s="169" t="s">
        <v>44</v>
      </c>
      <c r="J33" s="52" t="s">
        <v>46</v>
      </c>
      <c r="K33" s="51"/>
    </row>
    <row r="34" s="1" customFormat="1" ht="14.4" customHeight="1">
      <c r="B34" s="46"/>
      <c r="C34" s="47"/>
      <c r="D34" s="55" t="s">
        <v>47</v>
      </c>
      <c r="E34" s="55" t="s">
        <v>48</v>
      </c>
      <c r="F34" s="170">
        <f>ROUND(SUM(BE90:BE94), 2)</f>
        <v>0</v>
      </c>
      <c r="G34" s="47"/>
      <c r="H34" s="47"/>
      <c r="I34" s="171">
        <v>0.20999999999999999</v>
      </c>
      <c r="J34" s="170">
        <f>ROUND(ROUND((SUM(BE90:BE94)), 2)*I34, 2)</f>
        <v>0</v>
      </c>
      <c r="K34" s="51"/>
    </row>
    <row r="35" s="1" customFormat="1" ht="14.4" customHeight="1">
      <c r="B35" s="46"/>
      <c r="C35" s="47"/>
      <c r="D35" s="47"/>
      <c r="E35" s="55" t="s">
        <v>49</v>
      </c>
      <c r="F35" s="170">
        <f>ROUND(SUM(BF90:BF94), 2)</f>
        <v>0</v>
      </c>
      <c r="G35" s="47"/>
      <c r="H35" s="47"/>
      <c r="I35" s="171">
        <v>0.14999999999999999</v>
      </c>
      <c r="J35" s="170">
        <f>ROUND(ROUND((SUM(BF90:BF94)), 2)*I35, 2)</f>
        <v>0</v>
      </c>
      <c r="K35" s="51"/>
    </row>
    <row r="36" hidden="1" s="1" customFormat="1" ht="14.4" customHeight="1">
      <c r="B36" s="46"/>
      <c r="C36" s="47"/>
      <c r="D36" s="47"/>
      <c r="E36" s="55" t="s">
        <v>50</v>
      </c>
      <c r="F36" s="170">
        <f>ROUND(SUM(BG90:BG94), 2)</f>
        <v>0</v>
      </c>
      <c r="G36" s="47"/>
      <c r="H36" s="47"/>
      <c r="I36" s="171">
        <v>0.20999999999999999</v>
      </c>
      <c r="J36" s="170">
        <v>0</v>
      </c>
      <c r="K36" s="51"/>
    </row>
    <row r="37" hidden="1" s="1" customFormat="1" ht="14.4" customHeight="1">
      <c r="B37" s="46"/>
      <c r="C37" s="47"/>
      <c r="D37" s="47"/>
      <c r="E37" s="55" t="s">
        <v>51</v>
      </c>
      <c r="F37" s="170">
        <f>ROUND(SUM(BH90:BH94), 2)</f>
        <v>0</v>
      </c>
      <c r="G37" s="47"/>
      <c r="H37" s="47"/>
      <c r="I37" s="171">
        <v>0.14999999999999999</v>
      </c>
      <c r="J37" s="170">
        <v>0</v>
      </c>
      <c r="K37" s="51"/>
    </row>
    <row r="38" hidden="1" s="1" customFormat="1" ht="14.4" customHeight="1">
      <c r="B38" s="46"/>
      <c r="C38" s="47"/>
      <c r="D38" s="47"/>
      <c r="E38" s="55" t="s">
        <v>52</v>
      </c>
      <c r="F38" s="170">
        <f>ROUND(SUM(BI90:BI94), 2)</f>
        <v>0</v>
      </c>
      <c r="G38" s="47"/>
      <c r="H38" s="47"/>
      <c r="I38" s="171">
        <v>0</v>
      </c>
      <c r="J38" s="170">
        <v>0</v>
      </c>
      <c r="K38" s="51"/>
    </row>
    <row r="39" s="1" customFormat="1" ht="6.96" customHeight="1">
      <c r="B39" s="46"/>
      <c r="C39" s="47"/>
      <c r="D39" s="47"/>
      <c r="E39" s="47"/>
      <c r="F39" s="47"/>
      <c r="G39" s="47"/>
      <c r="H39" s="47"/>
      <c r="I39" s="157"/>
      <c r="J39" s="47"/>
      <c r="K39" s="51"/>
    </row>
    <row r="40" s="1" customFormat="1" ht="25.44" customHeight="1">
      <c r="B40" s="46"/>
      <c r="C40" s="172"/>
      <c r="D40" s="173" t="s">
        <v>53</v>
      </c>
      <c r="E40" s="98"/>
      <c r="F40" s="98"/>
      <c r="G40" s="174" t="s">
        <v>54</v>
      </c>
      <c r="H40" s="175" t="s">
        <v>55</v>
      </c>
      <c r="I40" s="176"/>
      <c r="J40" s="177">
        <f>SUM(J31:J38)</f>
        <v>0</v>
      </c>
      <c r="K40" s="178"/>
    </row>
    <row r="41" s="1" customFormat="1" ht="14.4" customHeight="1">
      <c r="B41" s="67"/>
      <c r="C41" s="68"/>
      <c r="D41" s="68"/>
      <c r="E41" s="68"/>
      <c r="F41" s="68"/>
      <c r="G41" s="68"/>
      <c r="H41" s="68"/>
      <c r="I41" s="179"/>
      <c r="J41" s="68"/>
      <c r="K41" s="69"/>
    </row>
    <row r="45" s="1" customFormat="1" ht="6.96" customHeight="1">
      <c r="B45" s="180"/>
      <c r="C45" s="181"/>
      <c r="D45" s="181"/>
      <c r="E45" s="181"/>
      <c r="F45" s="181"/>
      <c r="G45" s="181"/>
      <c r="H45" s="181"/>
      <c r="I45" s="182"/>
      <c r="J45" s="181"/>
      <c r="K45" s="183"/>
    </row>
    <row r="46" s="1" customFormat="1" ht="36.96" customHeight="1">
      <c r="B46" s="46"/>
      <c r="C46" s="30" t="s">
        <v>512</v>
      </c>
      <c r="D46" s="47"/>
      <c r="E46" s="47"/>
      <c r="F46" s="47"/>
      <c r="G46" s="47"/>
      <c r="H46" s="47"/>
      <c r="I46" s="157"/>
      <c r="J46" s="47"/>
      <c r="K46" s="51"/>
    </row>
    <row r="47" s="1" customFormat="1" ht="6.96" customHeight="1">
      <c r="B47" s="46"/>
      <c r="C47" s="47"/>
      <c r="D47" s="47"/>
      <c r="E47" s="47"/>
      <c r="F47" s="47"/>
      <c r="G47" s="47"/>
      <c r="H47" s="47"/>
      <c r="I47" s="157"/>
      <c r="J47" s="47"/>
      <c r="K47" s="51"/>
    </row>
    <row r="48" s="1" customFormat="1" ht="14.4" customHeight="1">
      <c r="B48" s="46"/>
      <c r="C48" s="40" t="s">
        <v>18</v>
      </c>
      <c r="D48" s="47"/>
      <c r="E48" s="47"/>
      <c r="F48" s="47"/>
      <c r="G48" s="47"/>
      <c r="H48" s="47"/>
      <c r="I48" s="157"/>
      <c r="J48" s="47"/>
      <c r="K48" s="51"/>
    </row>
    <row r="49" s="1" customFormat="1" ht="16.5" customHeight="1">
      <c r="B49" s="46"/>
      <c r="C49" s="47"/>
      <c r="D49" s="47"/>
      <c r="E49" s="156" t="str">
        <f>E7</f>
        <v>Celkové opravy zastávek na koridorové trati Vraňany - Děčín - státní hranice_ZMĚNA č. 1</v>
      </c>
      <c r="F49" s="40"/>
      <c r="G49" s="40"/>
      <c r="H49" s="40"/>
      <c r="I49" s="157"/>
      <c r="J49" s="47"/>
      <c r="K49" s="51"/>
    </row>
    <row r="50">
      <c r="B50" s="28"/>
      <c r="C50" s="40" t="s">
        <v>506</v>
      </c>
      <c r="D50" s="29"/>
      <c r="E50" s="29"/>
      <c r="F50" s="29"/>
      <c r="G50" s="29"/>
      <c r="H50" s="29"/>
      <c r="I50" s="155"/>
      <c r="J50" s="29"/>
      <c r="K50" s="31"/>
    </row>
    <row r="51" ht="16.5" customHeight="1">
      <c r="B51" s="28"/>
      <c r="C51" s="29"/>
      <c r="D51" s="29"/>
      <c r="E51" s="156" t="s">
        <v>877</v>
      </c>
      <c r="F51" s="29"/>
      <c r="G51" s="29"/>
      <c r="H51" s="29"/>
      <c r="I51" s="155"/>
      <c r="J51" s="29"/>
      <c r="K51" s="31"/>
    </row>
    <row r="52">
      <c r="B52" s="28"/>
      <c r="C52" s="40" t="s">
        <v>508</v>
      </c>
      <c r="D52" s="29"/>
      <c r="E52" s="29"/>
      <c r="F52" s="29"/>
      <c r="G52" s="29"/>
      <c r="H52" s="29"/>
      <c r="I52" s="155"/>
      <c r="J52" s="29"/>
      <c r="K52" s="31"/>
    </row>
    <row r="53" s="1" customFormat="1" ht="16.5" customHeight="1">
      <c r="B53" s="46"/>
      <c r="C53" s="47"/>
      <c r="D53" s="47"/>
      <c r="E53" s="55" t="s">
        <v>912</v>
      </c>
      <c r="F53" s="47"/>
      <c r="G53" s="47"/>
      <c r="H53" s="47"/>
      <c r="I53" s="157"/>
      <c r="J53" s="47"/>
      <c r="K53" s="51"/>
    </row>
    <row r="54" s="1" customFormat="1" ht="14.4" customHeight="1">
      <c r="B54" s="46"/>
      <c r="C54" s="40" t="s">
        <v>510</v>
      </c>
      <c r="D54" s="47"/>
      <c r="E54" s="47"/>
      <c r="F54" s="47"/>
      <c r="G54" s="47"/>
      <c r="H54" s="47"/>
      <c r="I54" s="157"/>
      <c r="J54" s="47"/>
      <c r="K54" s="51"/>
    </row>
    <row r="55" s="1" customFormat="1" ht="17.25" customHeight="1">
      <c r="B55" s="46"/>
      <c r="C55" s="47"/>
      <c r="D55" s="47"/>
      <c r="E55" s="158" t="str">
        <f>E13</f>
        <v>SO-08-05.2 - VRN - Podchod v km 481,486 - Hrobce</v>
      </c>
      <c r="F55" s="47"/>
      <c r="G55" s="47"/>
      <c r="H55" s="47"/>
      <c r="I55" s="157"/>
      <c r="J55" s="47"/>
      <c r="K55" s="51"/>
    </row>
    <row r="56" s="1" customFormat="1" ht="6.96" customHeight="1">
      <c r="B56" s="46"/>
      <c r="C56" s="47"/>
      <c r="D56" s="47"/>
      <c r="E56" s="47"/>
      <c r="F56" s="47"/>
      <c r="G56" s="47"/>
      <c r="H56" s="47"/>
      <c r="I56" s="157"/>
      <c r="J56" s="47"/>
      <c r="K56" s="51"/>
    </row>
    <row r="57" s="1" customFormat="1" ht="18" customHeight="1">
      <c r="B57" s="46"/>
      <c r="C57" s="40" t="s">
        <v>25</v>
      </c>
      <c r="D57" s="47"/>
      <c r="E57" s="47"/>
      <c r="F57" s="35" t="str">
        <f>F16</f>
        <v xml:space="preserve"> </v>
      </c>
      <c r="G57" s="47"/>
      <c r="H57" s="47"/>
      <c r="I57" s="159" t="s">
        <v>27</v>
      </c>
      <c r="J57" s="160" t="str">
        <f>IF(J16="","",J16)</f>
        <v>19. 9. 2018</v>
      </c>
      <c r="K57" s="51"/>
    </row>
    <row r="58" s="1" customFormat="1" ht="6.96" customHeight="1">
      <c r="B58" s="46"/>
      <c r="C58" s="47"/>
      <c r="D58" s="47"/>
      <c r="E58" s="47"/>
      <c r="F58" s="47"/>
      <c r="G58" s="47"/>
      <c r="H58" s="47"/>
      <c r="I58" s="157"/>
      <c r="J58" s="47"/>
      <c r="K58" s="51"/>
    </row>
    <row r="59" s="1" customFormat="1">
      <c r="B59" s="46"/>
      <c r="C59" s="40" t="s">
        <v>31</v>
      </c>
      <c r="D59" s="47"/>
      <c r="E59" s="47"/>
      <c r="F59" s="35" t="str">
        <f>E19</f>
        <v>SŽDC s.o., OŘ Ústí n.L., ST Ústí n.L.</v>
      </c>
      <c r="G59" s="47"/>
      <c r="H59" s="47"/>
      <c r="I59" s="159" t="s">
        <v>39</v>
      </c>
      <c r="J59" s="44" t="str">
        <f>E25</f>
        <v xml:space="preserve"> </v>
      </c>
      <c r="K59" s="51"/>
    </row>
    <row r="60" s="1" customFormat="1" ht="14.4" customHeight="1">
      <c r="B60" s="46"/>
      <c r="C60" s="40" t="s">
        <v>37</v>
      </c>
      <c r="D60" s="47"/>
      <c r="E60" s="47"/>
      <c r="F60" s="35" t="str">
        <f>IF(E22="","",E22)</f>
        <v/>
      </c>
      <c r="G60" s="47"/>
      <c r="H60" s="47"/>
      <c r="I60" s="157"/>
      <c r="J60" s="184"/>
      <c r="K60" s="51"/>
    </row>
    <row r="61" s="1" customFormat="1" ht="10.32" customHeight="1">
      <c r="B61" s="46"/>
      <c r="C61" s="47"/>
      <c r="D61" s="47"/>
      <c r="E61" s="47"/>
      <c r="F61" s="47"/>
      <c r="G61" s="47"/>
      <c r="H61" s="47"/>
      <c r="I61" s="157"/>
      <c r="J61" s="47"/>
      <c r="K61" s="51"/>
    </row>
    <row r="62" s="1" customFormat="1" ht="29.28" customHeight="1">
      <c r="B62" s="46"/>
      <c r="C62" s="185" t="s">
        <v>513</v>
      </c>
      <c r="D62" s="172"/>
      <c r="E62" s="172"/>
      <c r="F62" s="172"/>
      <c r="G62" s="172"/>
      <c r="H62" s="172"/>
      <c r="I62" s="186"/>
      <c r="J62" s="187" t="s">
        <v>514</v>
      </c>
      <c r="K62" s="188"/>
    </row>
    <row r="63" s="1" customFormat="1" ht="10.32" customHeight="1">
      <c r="B63" s="46"/>
      <c r="C63" s="47"/>
      <c r="D63" s="47"/>
      <c r="E63" s="47"/>
      <c r="F63" s="47"/>
      <c r="G63" s="47"/>
      <c r="H63" s="47"/>
      <c r="I63" s="157"/>
      <c r="J63" s="47"/>
      <c r="K63" s="51"/>
    </row>
    <row r="64" s="1" customFormat="1" ht="29.28" customHeight="1">
      <c r="B64" s="46"/>
      <c r="C64" s="189" t="s">
        <v>515</v>
      </c>
      <c r="D64" s="47"/>
      <c r="E64" s="47"/>
      <c r="F64" s="47"/>
      <c r="G64" s="47"/>
      <c r="H64" s="47"/>
      <c r="I64" s="157"/>
      <c r="J64" s="168">
        <f>J90</f>
        <v>0</v>
      </c>
      <c r="K64" s="51"/>
      <c r="AU64" s="24" t="s">
        <v>516</v>
      </c>
    </row>
    <row r="65" s="8" customFormat="1" ht="24.96" customHeight="1">
      <c r="B65" s="190"/>
      <c r="C65" s="191"/>
      <c r="D65" s="192" t="s">
        <v>598</v>
      </c>
      <c r="E65" s="193"/>
      <c r="F65" s="193"/>
      <c r="G65" s="193"/>
      <c r="H65" s="193"/>
      <c r="I65" s="194"/>
      <c r="J65" s="195">
        <f>J91</f>
        <v>0</v>
      </c>
      <c r="K65" s="196"/>
    </row>
    <row r="66" s="9" customFormat="1" ht="19.92" customHeight="1">
      <c r="B66" s="197"/>
      <c r="C66" s="198"/>
      <c r="D66" s="199" t="s">
        <v>767</v>
      </c>
      <c r="E66" s="200"/>
      <c r="F66" s="200"/>
      <c r="G66" s="200"/>
      <c r="H66" s="200"/>
      <c r="I66" s="201"/>
      <c r="J66" s="202">
        <f>J92</f>
        <v>0</v>
      </c>
      <c r="K66" s="203"/>
    </row>
    <row r="67" s="1" customFormat="1" ht="21.84" customHeight="1">
      <c r="B67" s="46"/>
      <c r="C67" s="47"/>
      <c r="D67" s="47"/>
      <c r="E67" s="47"/>
      <c r="F67" s="47"/>
      <c r="G67" s="47"/>
      <c r="H67" s="47"/>
      <c r="I67" s="157"/>
      <c r="J67" s="47"/>
      <c r="K67" s="51"/>
    </row>
    <row r="68" s="1" customFormat="1" ht="6.96" customHeight="1">
      <c r="B68" s="67"/>
      <c r="C68" s="68"/>
      <c r="D68" s="68"/>
      <c r="E68" s="68"/>
      <c r="F68" s="68"/>
      <c r="G68" s="68"/>
      <c r="H68" s="68"/>
      <c r="I68" s="179"/>
      <c r="J68" s="68"/>
      <c r="K68" s="69"/>
    </row>
    <row r="72" s="1" customFormat="1" ht="6.96" customHeight="1">
      <c r="B72" s="70"/>
      <c r="C72" s="71"/>
      <c r="D72" s="71"/>
      <c r="E72" s="71"/>
      <c r="F72" s="71"/>
      <c r="G72" s="71"/>
      <c r="H72" s="71"/>
      <c r="I72" s="182"/>
      <c r="J72" s="71"/>
      <c r="K72" s="71"/>
      <c r="L72" s="72"/>
    </row>
    <row r="73" s="1" customFormat="1" ht="36.96" customHeight="1">
      <c r="B73" s="46"/>
      <c r="C73" s="73" t="s">
        <v>525</v>
      </c>
      <c r="D73" s="74"/>
      <c r="E73" s="74"/>
      <c r="F73" s="74"/>
      <c r="G73" s="74"/>
      <c r="H73" s="74"/>
      <c r="I73" s="204"/>
      <c r="J73" s="74"/>
      <c r="K73" s="74"/>
      <c r="L73" s="72"/>
    </row>
    <row r="74" s="1" customFormat="1" ht="6.96" customHeight="1">
      <c r="B74" s="46"/>
      <c r="C74" s="74"/>
      <c r="D74" s="74"/>
      <c r="E74" s="74"/>
      <c r="F74" s="74"/>
      <c r="G74" s="74"/>
      <c r="H74" s="74"/>
      <c r="I74" s="204"/>
      <c r="J74" s="74"/>
      <c r="K74" s="74"/>
      <c r="L74" s="72"/>
    </row>
    <row r="75" s="1" customFormat="1" ht="14.4" customHeight="1">
      <c r="B75" s="46"/>
      <c r="C75" s="76" t="s">
        <v>18</v>
      </c>
      <c r="D75" s="74"/>
      <c r="E75" s="74"/>
      <c r="F75" s="74"/>
      <c r="G75" s="74"/>
      <c r="H75" s="74"/>
      <c r="I75" s="204"/>
      <c r="J75" s="74"/>
      <c r="K75" s="74"/>
      <c r="L75" s="72"/>
    </row>
    <row r="76" s="1" customFormat="1" ht="16.5" customHeight="1">
      <c r="B76" s="46"/>
      <c r="C76" s="74"/>
      <c r="D76" s="74"/>
      <c r="E76" s="205" t="str">
        <f>E7</f>
        <v>Celkové opravy zastávek na koridorové trati Vraňany - Děčín - státní hranice_ZMĚNA č. 1</v>
      </c>
      <c r="F76" s="76"/>
      <c r="G76" s="76"/>
      <c r="H76" s="76"/>
      <c r="I76" s="204"/>
      <c r="J76" s="74"/>
      <c r="K76" s="74"/>
      <c r="L76" s="72"/>
    </row>
    <row r="77">
      <c r="B77" s="28"/>
      <c r="C77" s="76" t="s">
        <v>506</v>
      </c>
      <c r="D77" s="206"/>
      <c r="E77" s="206"/>
      <c r="F77" s="206"/>
      <c r="G77" s="206"/>
      <c r="H77" s="206"/>
      <c r="I77" s="149"/>
      <c r="J77" s="206"/>
      <c r="K77" s="206"/>
      <c r="L77" s="207"/>
    </row>
    <row r="78" ht="16.5" customHeight="1">
      <c r="B78" s="28"/>
      <c r="C78" s="206"/>
      <c r="D78" s="206"/>
      <c r="E78" s="205" t="s">
        <v>877</v>
      </c>
      <c r="F78" s="206"/>
      <c r="G78" s="206"/>
      <c r="H78" s="206"/>
      <c r="I78" s="149"/>
      <c r="J78" s="206"/>
      <c r="K78" s="206"/>
      <c r="L78" s="207"/>
    </row>
    <row r="79">
      <c r="B79" s="28"/>
      <c r="C79" s="76" t="s">
        <v>508</v>
      </c>
      <c r="D79" s="206"/>
      <c r="E79" s="206"/>
      <c r="F79" s="206"/>
      <c r="G79" s="206"/>
      <c r="H79" s="206"/>
      <c r="I79" s="149"/>
      <c r="J79" s="206"/>
      <c r="K79" s="206"/>
      <c r="L79" s="207"/>
    </row>
    <row r="80" s="1" customFormat="1" ht="16.5" customHeight="1">
      <c r="B80" s="46"/>
      <c r="C80" s="74"/>
      <c r="D80" s="74"/>
      <c r="E80" s="208" t="s">
        <v>912</v>
      </c>
      <c r="F80" s="74"/>
      <c r="G80" s="74"/>
      <c r="H80" s="74"/>
      <c r="I80" s="204"/>
      <c r="J80" s="74"/>
      <c r="K80" s="74"/>
      <c r="L80" s="72"/>
    </row>
    <row r="81" s="1" customFormat="1" ht="14.4" customHeight="1">
      <c r="B81" s="46"/>
      <c r="C81" s="76" t="s">
        <v>510</v>
      </c>
      <c r="D81" s="74"/>
      <c r="E81" s="74"/>
      <c r="F81" s="74"/>
      <c r="G81" s="74"/>
      <c r="H81" s="74"/>
      <c r="I81" s="204"/>
      <c r="J81" s="74"/>
      <c r="K81" s="74"/>
      <c r="L81" s="72"/>
    </row>
    <row r="82" s="1" customFormat="1" ht="17.25" customHeight="1">
      <c r="B82" s="46"/>
      <c r="C82" s="74"/>
      <c r="D82" s="74"/>
      <c r="E82" s="82" t="str">
        <f>E13</f>
        <v>SO-08-05.2 - VRN - Podchod v km 481,486 - Hrobce</v>
      </c>
      <c r="F82" s="74"/>
      <c r="G82" s="74"/>
      <c r="H82" s="74"/>
      <c r="I82" s="204"/>
      <c r="J82" s="74"/>
      <c r="K82" s="74"/>
      <c r="L82" s="72"/>
    </row>
    <row r="83" s="1" customFormat="1" ht="6.96" customHeight="1">
      <c r="B83" s="46"/>
      <c r="C83" s="74"/>
      <c r="D83" s="74"/>
      <c r="E83" s="74"/>
      <c r="F83" s="74"/>
      <c r="G83" s="74"/>
      <c r="H83" s="74"/>
      <c r="I83" s="204"/>
      <c r="J83" s="74"/>
      <c r="K83" s="74"/>
      <c r="L83" s="72"/>
    </row>
    <row r="84" s="1" customFormat="1" ht="18" customHeight="1">
      <c r="B84" s="46"/>
      <c r="C84" s="76" t="s">
        <v>25</v>
      </c>
      <c r="D84" s="74"/>
      <c r="E84" s="74"/>
      <c r="F84" s="209" t="str">
        <f>F16</f>
        <v xml:space="preserve"> </v>
      </c>
      <c r="G84" s="74"/>
      <c r="H84" s="74"/>
      <c r="I84" s="210" t="s">
        <v>27</v>
      </c>
      <c r="J84" s="85" t="str">
        <f>IF(J16="","",J16)</f>
        <v>19. 9. 2018</v>
      </c>
      <c r="K84" s="74"/>
      <c r="L84" s="72"/>
    </row>
    <row r="85" s="1" customFormat="1" ht="6.96" customHeight="1">
      <c r="B85" s="46"/>
      <c r="C85" s="74"/>
      <c r="D85" s="74"/>
      <c r="E85" s="74"/>
      <c r="F85" s="74"/>
      <c r="G85" s="74"/>
      <c r="H85" s="74"/>
      <c r="I85" s="204"/>
      <c r="J85" s="74"/>
      <c r="K85" s="74"/>
      <c r="L85" s="72"/>
    </row>
    <row r="86" s="1" customFormat="1">
      <c r="B86" s="46"/>
      <c r="C86" s="76" t="s">
        <v>31</v>
      </c>
      <c r="D86" s="74"/>
      <c r="E86" s="74"/>
      <c r="F86" s="209" t="str">
        <f>E19</f>
        <v>SŽDC s.o., OŘ Ústí n.L., ST Ústí n.L.</v>
      </c>
      <c r="G86" s="74"/>
      <c r="H86" s="74"/>
      <c r="I86" s="210" t="s">
        <v>39</v>
      </c>
      <c r="J86" s="209" t="str">
        <f>E25</f>
        <v xml:space="preserve"> </v>
      </c>
      <c r="K86" s="74"/>
      <c r="L86" s="72"/>
    </row>
    <row r="87" s="1" customFormat="1" ht="14.4" customHeight="1">
      <c r="B87" s="46"/>
      <c r="C87" s="76" t="s">
        <v>37</v>
      </c>
      <c r="D87" s="74"/>
      <c r="E87" s="74"/>
      <c r="F87" s="209" t="str">
        <f>IF(E22="","",E22)</f>
        <v/>
      </c>
      <c r="G87" s="74"/>
      <c r="H87" s="74"/>
      <c r="I87" s="204"/>
      <c r="J87" s="74"/>
      <c r="K87" s="74"/>
      <c r="L87" s="72"/>
    </row>
    <row r="88" s="1" customFormat="1" ht="10.32" customHeight="1">
      <c r="B88" s="46"/>
      <c r="C88" s="74"/>
      <c r="D88" s="74"/>
      <c r="E88" s="74"/>
      <c r="F88" s="74"/>
      <c r="G88" s="74"/>
      <c r="H88" s="74"/>
      <c r="I88" s="204"/>
      <c r="J88" s="74"/>
      <c r="K88" s="74"/>
      <c r="L88" s="72"/>
    </row>
    <row r="89" s="10" customFormat="1" ht="29.28" customHeight="1">
      <c r="B89" s="211"/>
      <c r="C89" s="212" t="s">
        <v>526</v>
      </c>
      <c r="D89" s="213" t="s">
        <v>62</v>
      </c>
      <c r="E89" s="213" t="s">
        <v>58</v>
      </c>
      <c r="F89" s="213" t="s">
        <v>527</v>
      </c>
      <c r="G89" s="213" t="s">
        <v>528</v>
      </c>
      <c r="H89" s="213" t="s">
        <v>529</v>
      </c>
      <c r="I89" s="214" t="s">
        <v>530</v>
      </c>
      <c r="J89" s="213" t="s">
        <v>514</v>
      </c>
      <c r="K89" s="215" t="s">
        <v>531</v>
      </c>
      <c r="L89" s="216"/>
      <c r="M89" s="102" t="s">
        <v>532</v>
      </c>
      <c r="N89" s="103" t="s">
        <v>47</v>
      </c>
      <c r="O89" s="103" t="s">
        <v>533</v>
      </c>
      <c r="P89" s="103" t="s">
        <v>534</v>
      </c>
      <c r="Q89" s="103" t="s">
        <v>535</v>
      </c>
      <c r="R89" s="103" t="s">
        <v>536</v>
      </c>
      <c r="S89" s="103" t="s">
        <v>537</v>
      </c>
      <c r="T89" s="104" t="s">
        <v>538</v>
      </c>
    </row>
    <row r="90" s="1" customFormat="1" ht="29.28" customHeight="1">
      <c r="B90" s="46"/>
      <c r="C90" s="108" t="s">
        <v>515</v>
      </c>
      <c r="D90" s="74"/>
      <c r="E90" s="74"/>
      <c r="F90" s="74"/>
      <c r="G90" s="74"/>
      <c r="H90" s="74"/>
      <c r="I90" s="204"/>
      <c r="J90" s="217">
        <f>BK90</f>
        <v>0</v>
      </c>
      <c r="K90" s="74"/>
      <c r="L90" s="72"/>
      <c r="M90" s="105"/>
      <c r="N90" s="106"/>
      <c r="O90" s="106"/>
      <c r="P90" s="218">
        <f>P91</f>
        <v>0</v>
      </c>
      <c r="Q90" s="106"/>
      <c r="R90" s="218">
        <f>R91</f>
        <v>0</v>
      </c>
      <c r="S90" s="106"/>
      <c r="T90" s="219">
        <f>T91</f>
        <v>0</v>
      </c>
      <c r="AT90" s="24" t="s">
        <v>76</v>
      </c>
      <c r="AU90" s="24" t="s">
        <v>516</v>
      </c>
      <c r="BK90" s="220">
        <f>BK91</f>
        <v>0</v>
      </c>
    </row>
    <row r="91" s="11" customFormat="1" ht="37.44" customHeight="1">
      <c r="B91" s="221"/>
      <c r="C91" s="222"/>
      <c r="D91" s="223" t="s">
        <v>76</v>
      </c>
      <c r="E91" s="224" t="s">
        <v>96</v>
      </c>
      <c r="F91" s="224" t="s">
        <v>599</v>
      </c>
      <c r="G91" s="222"/>
      <c r="H91" s="222"/>
      <c r="I91" s="225"/>
      <c r="J91" s="226">
        <f>BK91</f>
        <v>0</v>
      </c>
      <c r="K91" s="222"/>
      <c r="L91" s="227"/>
      <c r="M91" s="228"/>
      <c r="N91" s="229"/>
      <c r="O91" s="229"/>
      <c r="P91" s="230">
        <f>P92</f>
        <v>0</v>
      </c>
      <c r="Q91" s="229"/>
      <c r="R91" s="230">
        <f>R92</f>
        <v>0</v>
      </c>
      <c r="S91" s="229"/>
      <c r="T91" s="231">
        <f>T92</f>
        <v>0</v>
      </c>
      <c r="AR91" s="232" t="s">
        <v>562</v>
      </c>
      <c r="AT91" s="233" t="s">
        <v>76</v>
      </c>
      <c r="AU91" s="233" t="s">
        <v>77</v>
      </c>
      <c r="AY91" s="232" t="s">
        <v>541</v>
      </c>
      <c r="BK91" s="234">
        <f>BK92</f>
        <v>0</v>
      </c>
    </row>
    <row r="92" s="11" customFormat="1" ht="19.92" customHeight="1">
      <c r="B92" s="221"/>
      <c r="C92" s="222"/>
      <c r="D92" s="223" t="s">
        <v>76</v>
      </c>
      <c r="E92" s="235" t="s">
        <v>768</v>
      </c>
      <c r="F92" s="235" t="s">
        <v>769</v>
      </c>
      <c r="G92" s="222"/>
      <c r="H92" s="222"/>
      <c r="I92" s="225"/>
      <c r="J92" s="236">
        <f>BK92</f>
        <v>0</v>
      </c>
      <c r="K92" s="222"/>
      <c r="L92" s="227"/>
      <c r="M92" s="228"/>
      <c r="N92" s="229"/>
      <c r="O92" s="229"/>
      <c r="P92" s="230">
        <f>SUM(P93:P94)</f>
        <v>0</v>
      </c>
      <c r="Q92" s="229"/>
      <c r="R92" s="230">
        <f>SUM(R93:R94)</f>
        <v>0</v>
      </c>
      <c r="S92" s="229"/>
      <c r="T92" s="231">
        <f>SUM(T93:T94)</f>
        <v>0</v>
      </c>
      <c r="AR92" s="232" t="s">
        <v>562</v>
      </c>
      <c r="AT92" s="233" t="s">
        <v>76</v>
      </c>
      <c r="AU92" s="233" t="s">
        <v>24</v>
      </c>
      <c r="AY92" s="232" t="s">
        <v>541</v>
      </c>
      <c r="BK92" s="234">
        <f>SUM(BK93:BK94)</f>
        <v>0</v>
      </c>
    </row>
    <row r="93" s="1" customFormat="1" ht="16.5" customHeight="1">
      <c r="B93" s="46"/>
      <c r="C93" s="237" t="s">
        <v>24</v>
      </c>
      <c r="D93" s="237" t="s">
        <v>544</v>
      </c>
      <c r="E93" s="238" t="s">
        <v>770</v>
      </c>
      <c r="F93" s="239" t="s">
        <v>771</v>
      </c>
      <c r="G93" s="240" t="s">
        <v>602</v>
      </c>
      <c r="H93" s="241">
        <v>8656</v>
      </c>
      <c r="I93" s="242"/>
      <c r="J93" s="243">
        <f>ROUND(I93*H93,2)</f>
        <v>0</v>
      </c>
      <c r="K93" s="239" t="s">
        <v>772</v>
      </c>
      <c r="L93" s="72"/>
      <c r="M93" s="244" t="s">
        <v>22</v>
      </c>
      <c r="N93" s="245" t="s">
        <v>48</v>
      </c>
      <c r="O93" s="47"/>
      <c r="P93" s="246">
        <f>O93*H93</f>
        <v>0</v>
      </c>
      <c r="Q93" s="246">
        <v>0</v>
      </c>
      <c r="R93" s="246">
        <f>Q93*H93</f>
        <v>0</v>
      </c>
      <c r="S93" s="246">
        <v>0</v>
      </c>
      <c r="T93" s="247">
        <f>S93*H93</f>
        <v>0</v>
      </c>
      <c r="AR93" s="24" t="s">
        <v>674</v>
      </c>
      <c r="AT93" s="24" t="s">
        <v>544</v>
      </c>
      <c r="AU93" s="24" t="s">
        <v>85</v>
      </c>
      <c r="AY93" s="24" t="s">
        <v>541</v>
      </c>
      <c r="BE93" s="248">
        <f>IF(N93="základní",J93,0)</f>
        <v>0</v>
      </c>
      <c r="BF93" s="248">
        <f>IF(N93="snížená",J93,0)</f>
        <v>0</v>
      </c>
      <c r="BG93" s="248">
        <f>IF(N93="zákl. přenesená",J93,0)</f>
        <v>0</v>
      </c>
      <c r="BH93" s="248">
        <f>IF(N93="sníž. přenesená",J93,0)</f>
        <v>0</v>
      </c>
      <c r="BI93" s="248">
        <f>IF(N93="nulová",J93,0)</f>
        <v>0</v>
      </c>
      <c r="BJ93" s="24" t="s">
        <v>24</v>
      </c>
      <c r="BK93" s="248">
        <f>ROUND(I93*H93,2)</f>
        <v>0</v>
      </c>
      <c r="BL93" s="24" t="s">
        <v>674</v>
      </c>
      <c r="BM93" s="24" t="s">
        <v>773</v>
      </c>
    </row>
    <row r="94" s="1" customFormat="1">
      <c r="B94" s="46"/>
      <c r="C94" s="74"/>
      <c r="D94" s="251" t="s">
        <v>626</v>
      </c>
      <c r="E94" s="74"/>
      <c r="F94" s="274" t="s">
        <v>774</v>
      </c>
      <c r="G94" s="74"/>
      <c r="H94" s="74"/>
      <c r="I94" s="204"/>
      <c r="J94" s="74"/>
      <c r="K94" s="74"/>
      <c r="L94" s="72"/>
      <c r="M94" s="303"/>
      <c r="N94" s="277"/>
      <c r="O94" s="277"/>
      <c r="P94" s="277"/>
      <c r="Q94" s="277"/>
      <c r="R94" s="277"/>
      <c r="S94" s="277"/>
      <c r="T94" s="304"/>
      <c r="AT94" s="24" t="s">
        <v>626</v>
      </c>
      <c r="AU94" s="24" t="s">
        <v>85</v>
      </c>
    </row>
    <row r="95" s="1" customFormat="1" ht="6.96" customHeight="1">
      <c r="B95" s="67"/>
      <c r="C95" s="68"/>
      <c r="D95" s="68"/>
      <c r="E95" s="68"/>
      <c r="F95" s="68"/>
      <c r="G95" s="68"/>
      <c r="H95" s="68"/>
      <c r="I95" s="179"/>
      <c r="J95" s="68"/>
      <c r="K95" s="68"/>
      <c r="L95" s="72"/>
    </row>
  </sheetData>
  <sheetProtection sheet="1" autoFilter="0" formatColumns="0" formatRows="0" objects="1" scenarios="1" spinCount="100000" saltValue="cs+324pfGjtNPIpcCvhaRfWB9t6VkZJw3Z/owKamP15/EmsGq2vX4UNFQo+gvNoDy4VIzCPXieXn3YKDV6zjRQ==" hashValue="cY+yHq8hPFJMBrfbNd8NKQFSdhOVByyksJAC9uSctAgDW5koz88ZDzwtjsY+DSB2w9Wt9gyIqvjcbwdFkhKXmQ==" algorithmName="SHA-512" password="CC35"/>
  <autoFilter ref="C89:K94"/>
  <mergeCells count="16">
    <mergeCell ref="E7:H7"/>
    <mergeCell ref="E11:H11"/>
    <mergeCell ref="E9:H9"/>
    <mergeCell ref="E13:H13"/>
    <mergeCell ref="E28:H28"/>
    <mergeCell ref="E49:H49"/>
    <mergeCell ref="E53:H53"/>
    <mergeCell ref="E51:H51"/>
    <mergeCell ref="E55:H55"/>
    <mergeCell ref="J59:J60"/>
    <mergeCell ref="E76:H76"/>
    <mergeCell ref="E80:H80"/>
    <mergeCell ref="E78:H78"/>
    <mergeCell ref="E82:H82"/>
    <mergeCell ref="G1:H1"/>
    <mergeCell ref="L2:V2"/>
  </mergeCells>
  <hyperlinks>
    <hyperlink ref="F1:G1" location="C2" display="1) Krycí list soupisu"/>
    <hyperlink ref="G1:H1" location="C62" display="2) Rekapitulace"/>
    <hyperlink ref="J1" location="C89"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22.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186</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ht="16.5" customHeight="1">
      <c r="B9" s="28"/>
      <c r="C9" s="29"/>
      <c r="D9" s="29"/>
      <c r="E9" s="156" t="s">
        <v>944</v>
      </c>
      <c r="F9" s="29"/>
      <c r="G9" s="29"/>
      <c r="H9" s="29"/>
      <c r="I9" s="155"/>
      <c r="J9" s="29"/>
      <c r="K9" s="31"/>
    </row>
    <row r="10">
      <c r="B10" s="28"/>
      <c r="C10" s="29"/>
      <c r="D10" s="40" t="s">
        <v>508</v>
      </c>
      <c r="E10" s="29"/>
      <c r="F10" s="29"/>
      <c r="G10" s="29"/>
      <c r="H10" s="29"/>
      <c r="I10" s="155"/>
      <c r="J10" s="29"/>
      <c r="K10" s="31"/>
    </row>
    <row r="11" s="1" customFormat="1" ht="16.5" customHeight="1">
      <c r="B11" s="46"/>
      <c r="C11" s="47"/>
      <c r="D11" s="47"/>
      <c r="E11" s="55" t="s">
        <v>945</v>
      </c>
      <c r="F11" s="47"/>
      <c r="G11" s="47"/>
      <c r="H11" s="47"/>
      <c r="I11" s="157"/>
      <c r="J11" s="47"/>
      <c r="K11" s="51"/>
    </row>
    <row r="12" s="1" customFormat="1">
      <c r="B12" s="46"/>
      <c r="C12" s="47"/>
      <c r="D12" s="40" t="s">
        <v>510</v>
      </c>
      <c r="E12" s="47"/>
      <c r="F12" s="47"/>
      <c r="G12" s="47"/>
      <c r="H12" s="47"/>
      <c r="I12" s="157"/>
      <c r="J12" s="47"/>
      <c r="K12" s="51"/>
    </row>
    <row r="13" s="1" customFormat="1" ht="36.96" customHeight="1">
      <c r="B13" s="46"/>
      <c r="C13" s="47"/>
      <c r="D13" s="47"/>
      <c r="E13" s="158" t="s">
        <v>946</v>
      </c>
      <c r="F13" s="47"/>
      <c r="G13" s="47"/>
      <c r="H13" s="47"/>
      <c r="I13" s="157"/>
      <c r="J13" s="47"/>
      <c r="K13" s="51"/>
    </row>
    <row r="14" s="1" customFormat="1">
      <c r="B14" s="46"/>
      <c r="C14" s="47"/>
      <c r="D14" s="47"/>
      <c r="E14" s="47"/>
      <c r="F14" s="47"/>
      <c r="G14" s="47"/>
      <c r="H14" s="47"/>
      <c r="I14" s="157"/>
      <c r="J14" s="47"/>
      <c r="K14" s="51"/>
    </row>
    <row r="15" s="1" customFormat="1" ht="14.4" customHeight="1">
      <c r="B15" s="46"/>
      <c r="C15" s="47"/>
      <c r="D15" s="40" t="s">
        <v>21</v>
      </c>
      <c r="E15" s="47"/>
      <c r="F15" s="35" t="s">
        <v>22</v>
      </c>
      <c r="G15" s="47"/>
      <c r="H15" s="47"/>
      <c r="I15" s="159" t="s">
        <v>23</v>
      </c>
      <c r="J15" s="35" t="s">
        <v>22</v>
      </c>
      <c r="K15" s="51"/>
    </row>
    <row r="16" s="1" customFormat="1" ht="14.4" customHeight="1">
      <c r="B16" s="46"/>
      <c r="C16" s="47"/>
      <c r="D16" s="40" t="s">
        <v>25</v>
      </c>
      <c r="E16" s="47"/>
      <c r="F16" s="35" t="s">
        <v>40</v>
      </c>
      <c r="G16" s="47"/>
      <c r="H16" s="47"/>
      <c r="I16" s="159" t="s">
        <v>27</v>
      </c>
      <c r="J16" s="160" t="str">
        <f>'Rekapitulace stavby'!AN8</f>
        <v>19. 9. 2018</v>
      </c>
      <c r="K16" s="51"/>
    </row>
    <row r="17" s="1" customFormat="1" ht="10.8" customHeight="1">
      <c r="B17" s="46"/>
      <c r="C17" s="47"/>
      <c r="D17" s="47"/>
      <c r="E17" s="47"/>
      <c r="F17" s="47"/>
      <c r="G17" s="47"/>
      <c r="H17" s="47"/>
      <c r="I17" s="157"/>
      <c r="J17" s="47"/>
      <c r="K17" s="51"/>
    </row>
    <row r="18" s="1" customFormat="1" ht="14.4" customHeight="1">
      <c r="B18" s="46"/>
      <c r="C18" s="47"/>
      <c r="D18" s="40" t="s">
        <v>31</v>
      </c>
      <c r="E18" s="47"/>
      <c r="F18" s="47"/>
      <c r="G18" s="47"/>
      <c r="H18" s="47"/>
      <c r="I18" s="159" t="s">
        <v>32</v>
      </c>
      <c r="J18" s="35" t="str">
        <f>IF('Rekapitulace stavby'!AN10="","",'Rekapitulace stavby'!AN10)</f>
        <v>70994234</v>
      </c>
      <c r="K18" s="51"/>
    </row>
    <row r="19" s="1" customFormat="1" ht="18" customHeight="1">
      <c r="B19" s="46"/>
      <c r="C19" s="47"/>
      <c r="D19" s="47"/>
      <c r="E19" s="35" t="str">
        <f>IF('Rekapitulace stavby'!E11="","",'Rekapitulace stavby'!E11)</f>
        <v>SŽDC s.o., OŘ Ústí n.L., ST Ústí n.L.</v>
      </c>
      <c r="F19" s="47"/>
      <c r="G19" s="47"/>
      <c r="H19" s="47"/>
      <c r="I19" s="159" t="s">
        <v>35</v>
      </c>
      <c r="J19" s="35" t="str">
        <f>IF('Rekapitulace stavby'!AN11="","",'Rekapitulace stavby'!AN11)</f>
        <v>CZ70994234</v>
      </c>
      <c r="K19" s="51"/>
    </row>
    <row r="20" s="1" customFormat="1" ht="6.96" customHeight="1">
      <c r="B20" s="46"/>
      <c r="C20" s="47"/>
      <c r="D20" s="47"/>
      <c r="E20" s="47"/>
      <c r="F20" s="47"/>
      <c r="G20" s="47"/>
      <c r="H20" s="47"/>
      <c r="I20" s="157"/>
      <c r="J20" s="47"/>
      <c r="K20" s="51"/>
    </row>
    <row r="21" s="1" customFormat="1" ht="14.4" customHeight="1">
      <c r="B21" s="46"/>
      <c r="C21" s="47"/>
      <c r="D21" s="40" t="s">
        <v>37</v>
      </c>
      <c r="E21" s="47"/>
      <c r="F21" s="47"/>
      <c r="G21" s="47"/>
      <c r="H21" s="47"/>
      <c r="I21" s="159" t="s">
        <v>32</v>
      </c>
      <c r="J21" s="35" t="str">
        <f>IF('Rekapitulace stavby'!AN13="Vyplň údaj","",IF('Rekapitulace stavby'!AN13="","",'Rekapitulace stavby'!AN13))</f>
        <v/>
      </c>
      <c r="K21" s="51"/>
    </row>
    <row r="22" s="1" customFormat="1" ht="18" customHeight="1">
      <c r="B22" s="46"/>
      <c r="C22" s="47"/>
      <c r="D22" s="47"/>
      <c r="E22" s="35" t="str">
        <f>IF('Rekapitulace stavby'!E14="Vyplň údaj","",IF('Rekapitulace stavby'!E14="","",'Rekapitulace stavby'!E14))</f>
        <v/>
      </c>
      <c r="F22" s="47"/>
      <c r="G22" s="47"/>
      <c r="H22" s="47"/>
      <c r="I22" s="159" t="s">
        <v>35</v>
      </c>
      <c r="J22" s="35" t="str">
        <f>IF('Rekapitulace stavby'!AN14="Vyplň údaj","",IF('Rekapitulace stavby'!AN14="","",'Rekapitulace stavby'!AN14))</f>
        <v/>
      </c>
      <c r="K22" s="51"/>
    </row>
    <row r="23" s="1" customFormat="1" ht="6.96" customHeight="1">
      <c r="B23" s="46"/>
      <c r="C23" s="47"/>
      <c r="D23" s="47"/>
      <c r="E23" s="47"/>
      <c r="F23" s="47"/>
      <c r="G23" s="47"/>
      <c r="H23" s="47"/>
      <c r="I23" s="157"/>
      <c r="J23" s="47"/>
      <c r="K23" s="51"/>
    </row>
    <row r="24" s="1" customFormat="1" ht="14.4" customHeight="1">
      <c r="B24" s="46"/>
      <c r="C24" s="47"/>
      <c r="D24" s="40" t="s">
        <v>39</v>
      </c>
      <c r="E24" s="47"/>
      <c r="F24" s="47"/>
      <c r="G24" s="47"/>
      <c r="H24" s="47"/>
      <c r="I24" s="159" t="s">
        <v>32</v>
      </c>
      <c r="J24" s="35" t="str">
        <f>IF('Rekapitulace stavby'!AN16="","",'Rekapitulace stavby'!AN16)</f>
        <v/>
      </c>
      <c r="K24" s="51"/>
    </row>
    <row r="25" s="1" customFormat="1" ht="18" customHeight="1">
      <c r="B25" s="46"/>
      <c r="C25" s="47"/>
      <c r="D25" s="47"/>
      <c r="E25" s="35" t="str">
        <f>IF('Rekapitulace stavby'!E17="","",'Rekapitulace stavby'!E17)</f>
        <v xml:space="preserve"> </v>
      </c>
      <c r="F25" s="47"/>
      <c r="G25" s="47"/>
      <c r="H25" s="47"/>
      <c r="I25" s="159" t="s">
        <v>35</v>
      </c>
      <c r="J25" s="35" t="str">
        <f>IF('Rekapitulace stavby'!AN17="","",'Rekapitulace stavby'!AN17)</f>
        <v/>
      </c>
      <c r="K25" s="51"/>
    </row>
    <row r="26" s="1" customFormat="1" ht="6.96" customHeight="1">
      <c r="B26" s="46"/>
      <c r="C26" s="47"/>
      <c r="D26" s="47"/>
      <c r="E26" s="47"/>
      <c r="F26" s="47"/>
      <c r="G26" s="47"/>
      <c r="H26" s="47"/>
      <c r="I26" s="157"/>
      <c r="J26" s="47"/>
      <c r="K26" s="51"/>
    </row>
    <row r="27" s="1" customFormat="1" ht="14.4" customHeight="1">
      <c r="B27" s="46"/>
      <c r="C27" s="47"/>
      <c r="D27" s="40" t="s">
        <v>42</v>
      </c>
      <c r="E27" s="47"/>
      <c r="F27" s="47"/>
      <c r="G27" s="47"/>
      <c r="H27" s="47"/>
      <c r="I27" s="157"/>
      <c r="J27" s="47"/>
      <c r="K27" s="51"/>
    </row>
    <row r="28" s="7" customFormat="1" ht="16.5" customHeight="1">
      <c r="B28" s="161"/>
      <c r="C28" s="162"/>
      <c r="D28" s="162"/>
      <c r="E28" s="44" t="s">
        <v>22</v>
      </c>
      <c r="F28" s="44"/>
      <c r="G28" s="44"/>
      <c r="H28" s="44"/>
      <c r="I28" s="163"/>
      <c r="J28" s="162"/>
      <c r="K28" s="164"/>
    </row>
    <row r="29" s="1" customFormat="1" ht="6.96" customHeight="1">
      <c r="B29" s="46"/>
      <c r="C29" s="47"/>
      <c r="D29" s="47"/>
      <c r="E29" s="47"/>
      <c r="F29" s="47"/>
      <c r="G29" s="47"/>
      <c r="H29" s="47"/>
      <c r="I29" s="157"/>
      <c r="J29" s="47"/>
      <c r="K29" s="51"/>
    </row>
    <row r="30" s="1" customFormat="1" ht="6.96" customHeight="1">
      <c r="B30" s="46"/>
      <c r="C30" s="47"/>
      <c r="D30" s="106"/>
      <c r="E30" s="106"/>
      <c r="F30" s="106"/>
      <c r="G30" s="106"/>
      <c r="H30" s="106"/>
      <c r="I30" s="165"/>
      <c r="J30" s="106"/>
      <c r="K30" s="166"/>
    </row>
    <row r="31" s="1" customFormat="1" ht="25.44" customHeight="1">
      <c r="B31" s="46"/>
      <c r="C31" s="47"/>
      <c r="D31" s="167" t="s">
        <v>43</v>
      </c>
      <c r="E31" s="47"/>
      <c r="F31" s="47"/>
      <c r="G31" s="47"/>
      <c r="H31" s="47"/>
      <c r="I31" s="157"/>
      <c r="J31" s="168">
        <f>ROUND(J96,2)</f>
        <v>0</v>
      </c>
      <c r="K31" s="51"/>
    </row>
    <row r="32" s="1" customFormat="1" ht="6.96" customHeight="1">
      <c r="B32" s="46"/>
      <c r="C32" s="47"/>
      <c r="D32" s="106"/>
      <c r="E32" s="106"/>
      <c r="F32" s="106"/>
      <c r="G32" s="106"/>
      <c r="H32" s="106"/>
      <c r="I32" s="165"/>
      <c r="J32" s="106"/>
      <c r="K32" s="166"/>
    </row>
    <row r="33" s="1" customFormat="1" ht="14.4" customHeight="1">
      <c r="B33" s="46"/>
      <c r="C33" s="47"/>
      <c r="D33" s="47"/>
      <c r="E33" s="47"/>
      <c r="F33" s="52" t="s">
        <v>45</v>
      </c>
      <c r="G33" s="47"/>
      <c r="H33" s="47"/>
      <c r="I33" s="169" t="s">
        <v>44</v>
      </c>
      <c r="J33" s="52" t="s">
        <v>46</v>
      </c>
      <c r="K33" s="51"/>
    </row>
    <row r="34" s="1" customFormat="1" ht="14.4" customHeight="1">
      <c r="B34" s="46"/>
      <c r="C34" s="47"/>
      <c r="D34" s="55" t="s">
        <v>47</v>
      </c>
      <c r="E34" s="55" t="s">
        <v>48</v>
      </c>
      <c r="F34" s="170">
        <f>ROUND(SUM(BE96:BE128), 2)</f>
        <v>0</v>
      </c>
      <c r="G34" s="47"/>
      <c r="H34" s="47"/>
      <c r="I34" s="171">
        <v>0.20999999999999999</v>
      </c>
      <c r="J34" s="170">
        <f>ROUND(ROUND((SUM(BE96:BE128)), 2)*I34, 2)</f>
        <v>0</v>
      </c>
      <c r="K34" s="51"/>
    </row>
    <row r="35" s="1" customFormat="1" ht="14.4" customHeight="1">
      <c r="B35" s="46"/>
      <c r="C35" s="47"/>
      <c r="D35" s="47"/>
      <c r="E35" s="55" t="s">
        <v>49</v>
      </c>
      <c r="F35" s="170">
        <f>ROUND(SUM(BF96:BF128), 2)</f>
        <v>0</v>
      </c>
      <c r="G35" s="47"/>
      <c r="H35" s="47"/>
      <c r="I35" s="171">
        <v>0.14999999999999999</v>
      </c>
      <c r="J35" s="170">
        <f>ROUND(ROUND((SUM(BF96:BF128)), 2)*I35, 2)</f>
        <v>0</v>
      </c>
      <c r="K35" s="51"/>
    </row>
    <row r="36" hidden="1" s="1" customFormat="1" ht="14.4" customHeight="1">
      <c r="B36" s="46"/>
      <c r="C36" s="47"/>
      <c r="D36" s="47"/>
      <c r="E36" s="55" t="s">
        <v>50</v>
      </c>
      <c r="F36" s="170">
        <f>ROUND(SUM(BG96:BG128), 2)</f>
        <v>0</v>
      </c>
      <c r="G36" s="47"/>
      <c r="H36" s="47"/>
      <c r="I36" s="171">
        <v>0.20999999999999999</v>
      </c>
      <c r="J36" s="170">
        <v>0</v>
      </c>
      <c r="K36" s="51"/>
    </row>
    <row r="37" hidden="1" s="1" customFormat="1" ht="14.4" customHeight="1">
      <c r="B37" s="46"/>
      <c r="C37" s="47"/>
      <c r="D37" s="47"/>
      <c r="E37" s="55" t="s">
        <v>51</v>
      </c>
      <c r="F37" s="170">
        <f>ROUND(SUM(BH96:BH128), 2)</f>
        <v>0</v>
      </c>
      <c r="G37" s="47"/>
      <c r="H37" s="47"/>
      <c r="I37" s="171">
        <v>0.14999999999999999</v>
      </c>
      <c r="J37" s="170">
        <v>0</v>
      </c>
      <c r="K37" s="51"/>
    </row>
    <row r="38" hidden="1" s="1" customFormat="1" ht="14.4" customHeight="1">
      <c r="B38" s="46"/>
      <c r="C38" s="47"/>
      <c r="D38" s="47"/>
      <c r="E38" s="55" t="s">
        <v>52</v>
      </c>
      <c r="F38" s="170">
        <f>ROUND(SUM(BI96:BI128), 2)</f>
        <v>0</v>
      </c>
      <c r="G38" s="47"/>
      <c r="H38" s="47"/>
      <c r="I38" s="171">
        <v>0</v>
      </c>
      <c r="J38" s="170">
        <v>0</v>
      </c>
      <c r="K38" s="51"/>
    </row>
    <row r="39" s="1" customFormat="1" ht="6.96" customHeight="1">
      <c r="B39" s="46"/>
      <c r="C39" s="47"/>
      <c r="D39" s="47"/>
      <c r="E39" s="47"/>
      <c r="F39" s="47"/>
      <c r="G39" s="47"/>
      <c r="H39" s="47"/>
      <c r="I39" s="157"/>
      <c r="J39" s="47"/>
      <c r="K39" s="51"/>
    </row>
    <row r="40" s="1" customFormat="1" ht="25.44" customHeight="1">
      <c r="B40" s="46"/>
      <c r="C40" s="172"/>
      <c r="D40" s="173" t="s">
        <v>53</v>
      </c>
      <c r="E40" s="98"/>
      <c r="F40" s="98"/>
      <c r="G40" s="174" t="s">
        <v>54</v>
      </c>
      <c r="H40" s="175" t="s">
        <v>55</v>
      </c>
      <c r="I40" s="176"/>
      <c r="J40" s="177">
        <f>SUM(J31:J38)</f>
        <v>0</v>
      </c>
      <c r="K40" s="178"/>
    </row>
    <row r="41" s="1" customFormat="1" ht="14.4" customHeight="1">
      <c r="B41" s="67"/>
      <c r="C41" s="68"/>
      <c r="D41" s="68"/>
      <c r="E41" s="68"/>
      <c r="F41" s="68"/>
      <c r="G41" s="68"/>
      <c r="H41" s="68"/>
      <c r="I41" s="179"/>
      <c r="J41" s="68"/>
      <c r="K41" s="69"/>
    </row>
    <row r="45" s="1" customFormat="1" ht="6.96" customHeight="1">
      <c r="B45" s="180"/>
      <c r="C45" s="181"/>
      <c r="D45" s="181"/>
      <c r="E45" s="181"/>
      <c r="F45" s="181"/>
      <c r="G45" s="181"/>
      <c r="H45" s="181"/>
      <c r="I45" s="182"/>
      <c r="J45" s="181"/>
      <c r="K45" s="183"/>
    </row>
    <row r="46" s="1" customFormat="1" ht="36.96" customHeight="1">
      <c r="B46" s="46"/>
      <c r="C46" s="30" t="s">
        <v>512</v>
      </c>
      <c r="D46" s="47"/>
      <c r="E46" s="47"/>
      <c r="F46" s="47"/>
      <c r="G46" s="47"/>
      <c r="H46" s="47"/>
      <c r="I46" s="157"/>
      <c r="J46" s="47"/>
      <c r="K46" s="51"/>
    </row>
    <row r="47" s="1" customFormat="1" ht="6.96" customHeight="1">
      <c r="B47" s="46"/>
      <c r="C47" s="47"/>
      <c r="D47" s="47"/>
      <c r="E47" s="47"/>
      <c r="F47" s="47"/>
      <c r="G47" s="47"/>
      <c r="H47" s="47"/>
      <c r="I47" s="157"/>
      <c r="J47" s="47"/>
      <c r="K47" s="51"/>
    </row>
    <row r="48" s="1" customFormat="1" ht="14.4" customHeight="1">
      <c r="B48" s="46"/>
      <c r="C48" s="40" t="s">
        <v>18</v>
      </c>
      <c r="D48" s="47"/>
      <c r="E48" s="47"/>
      <c r="F48" s="47"/>
      <c r="G48" s="47"/>
      <c r="H48" s="47"/>
      <c r="I48" s="157"/>
      <c r="J48" s="47"/>
      <c r="K48" s="51"/>
    </row>
    <row r="49" s="1" customFormat="1" ht="16.5" customHeight="1">
      <c r="B49" s="46"/>
      <c r="C49" s="47"/>
      <c r="D49" s="47"/>
      <c r="E49" s="156" t="str">
        <f>E7</f>
        <v>Celkové opravy zastávek na koridorové trati Vraňany - Děčín - státní hranice_ZMĚNA č. 1</v>
      </c>
      <c r="F49" s="40"/>
      <c r="G49" s="40"/>
      <c r="H49" s="40"/>
      <c r="I49" s="157"/>
      <c r="J49" s="47"/>
      <c r="K49" s="51"/>
    </row>
    <row r="50">
      <c r="B50" s="28"/>
      <c r="C50" s="40" t="s">
        <v>506</v>
      </c>
      <c r="D50" s="29"/>
      <c r="E50" s="29"/>
      <c r="F50" s="29"/>
      <c r="G50" s="29"/>
      <c r="H50" s="29"/>
      <c r="I50" s="155"/>
      <c r="J50" s="29"/>
      <c r="K50" s="31"/>
    </row>
    <row r="51" ht="16.5" customHeight="1">
      <c r="B51" s="28"/>
      <c r="C51" s="29"/>
      <c r="D51" s="29"/>
      <c r="E51" s="156" t="s">
        <v>944</v>
      </c>
      <c r="F51" s="29"/>
      <c r="G51" s="29"/>
      <c r="H51" s="29"/>
      <c r="I51" s="155"/>
      <c r="J51" s="29"/>
      <c r="K51" s="31"/>
    </row>
    <row r="52">
      <c r="B52" s="28"/>
      <c r="C52" s="40" t="s">
        <v>508</v>
      </c>
      <c r="D52" s="29"/>
      <c r="E52" s="29"/>
      <c r="F52" s="29"/>
      <c r="G52" s="29"/>
      <c r="H52" s="29"/>
      <c r="I52" s="155"/>
      <c r="J52" s="29"/>
      <c r="K52" s="31"/>
    </row>
    <row r="53" s="1" customFormat="1" ht="16.5" customHeight="1">
      <c r="B53" s="46"/>
      <c r="C53" s="47"/>
      <c r="D53" s="47"/>
      <c r="E53" s="55" t="s">
        <v>945</v>
      </c>
      <c r="F53" s="47"/>
      <c r="G53" s="47"/>
      <c r="H53" s="47"/>
      <c r="I53" s="157"/>
      <c r="J53" s="47"/>
      <c r="K53" s="51"/>
    </row>
    <row r="54" s="1" customFormat="1" ht="14.4" customHeight="1">
      <c r="B54" s="46"/>
      <c r="C54" s="40" t="s">
        <v>510</v>
      </c>
      <c r="D54" s="47"/>
      <c r="E54" s="47"/>
      <c r="F54" s="47"/>
      <c r="G54" s="47"/>
      <c r="H54" s="47"/>
      <c r="I54" s="157"/>
      <c r="J54" s="47"/>
      <c r="K54" s="51"/>
    </row>
    <row r="55" s="1" customFormat="1" ht="17.25" customHeight="1">
      <c r="B55" s="46"/>
      <c r="C55" s="47"/>
      <c r="D55" s="47"/>
      <c r="E55" s="158" t="str">
        <f>E13</f>
        <v>SO-09-03-01 - Zábradlí Oleško</v>
      </c>
      <c r="F55" s="47"/>
      <c r="G55" s="47"/>
      <c r="H55" s="47"/>
      <c r="I55" s="157"/>
      <c r="J55" s="47"/>
      <c r="K55" s="51"/>
    </row>
    <row r="56" s="1" customFormat="1" ht="6.96" customHeight="1">
      <c r="B56" s="46"/>
      <c r="C56" s="47"/>
      <c r="D56" s="47"/>
      <c r="E56" s="47"/>
      <c r="F56" s="47"/>
      <c r="G56" s="47"/>
      <c r="H56" s="47"/>
      <c r="I56" s="157"/>
      <c r="J56" s="47"/>
      <c r="K56" s="51"/>
    </row>
    <row r="57" s="1" customFormat="1" ht="18" customHeight="1">
      <c r="B57" s="46"/>
      <c r="C57" s="40" t="s">
        <v>25</v>
      </c>
      <c r="D57" s="47"/>
      <c r="E57" s="47"/>
      <c r="F57" s="35" t="str">
        <f>F16</f>
        <v xml:space="preserve"> </v>
      </c>
      <c r="G57" s="47"/>
      <c r="H57" s="47"/>
      <c r="I57" s="159" t="s">
        <v>27</v>
      </c>
      <c r="J57" s="160" t="str">
        <f>IF(J16="","",J16)</f>
        <v>19. 9. 2018</v>
      </c>
      <c r="K57" s="51"/>
    </row>
    <row r="58" s="1" customFormat="1" ht="6.96" customHeight="1">
      <c r="B58" s="46"/>
      <c r="C58" s="47"/>
      <c r="D58" s="47"/>
      <c r="E58" s="47"/>
      <c r="F58" s="47"/>
      <c r="G58" s="47"/>
      <c r="H58" s="47"/>
      <c r="I58" s="157"/>
      <c r="J58" s="47"/>
      <c r="K58" s="51"/>
    </row>
    <row r="59" s="1" customFormat="1">
      <c r="B59" s="46"/>
      <c r="C59" s="40" t="s">
        <v>31</v>
      </c>
      <c r="D59" s="47"/>
      <c r="E59" s="47"/>
      <c r="F59" s="35" t="str">
        <f>E19</f>
        <v>SŽDC s.o., OŘ Ústí n.L., ST Ústí n.L.</v>
      </c>
      <c r="G59" s="47"/>
      <c r="H59" s="47"/>
      <c r="I59" s="159" t="s">
        <v>39</v>
      </c>
      <c r="J59" s="44" t="str">
        <f>E25</f>
        <v xml:space="preserve"> </v>
      </c>
      <c r="K59" s="51"/>
    </row>
    <row r="60" s="1" customFormat="1" ht="14.4" customHeight="1">
      <c r="B60" s="46"/>
      <c r="C60" s="40" t="s">
        <v>37</v>
      </c>
      <c r="D60" s="47"/>
      <c r="E60" s="47"/>
      <c r="F60" s="35" t="str">
        <f>IF(E22="","",E22)</f>
        <v/>
      </c>
      <c r="G60" s="47"/>
      <c r="H60" s="47"/>
      <c r="I60" s="157"/>
      <c r="J60" s="184"/>
      <c r="K60" s="51"/>
    </row>
    <row r="61" s="1" customFormat="1" ht="10.32" customHeight="1">
      <c r="B61" s="46"/>
      <c r="C61" s="47"/>
      <c r="D61" s="47"/>
      <c r="E61" s="47"/>
      <c r="F61" s="47"/>
      <c r="G61" s="47"/>
      <c r="H61" s="47"/>
      <c r="I61" s="157"/>
      <c r="J61" s="47"/>
      <c r="K61" s="51"/>
    </row>
    <row r="62" s="1" customFormat="1" ht="29.28" customHeight="1">
      <c r="B62" s="46"/>
      <c r="C62" s="185" t="s">
        <v>513</v>
      </c>
      <c r="D62" s="172"/>
      <c r="E62" s="172"/>
      <c r="F62" s="172"/>
      <c r="G62" s="172"/>
      <c r="H62" s="172"/>
      <c r="I62" s="186"/>
      <c r="J62" s="187" t="s">
        <v>514</v>
      </c>
      <c r="K62" s="188"/>
    </row>
    <row r="63" s="1" customFormat="1" ht="10.32" customHeight="1">
      <c r="B63" s="46"/>
      <c r="C63" s="47"/>
      <c r="D63" s="47"/>
      <c r="E63" s="47"/>
      <c r="F63" s="47"/>
      <c r="G63" s="47"/>
      <c r="H63" s="47"/>
      <c r="I63" s="157"/>
      <c r="J63" s="47"/>
      <c r="K63" s="51"/>
    </row>
    <row r="64" s="1" customFormat="1" ht="29.28" customHeight="1">
      <c r="B64" s="46"/>
      <c r="C64" s="189" t="s">
        <v>515</v>
      </c>
      <c r="D64" s="47"/>
      <c r="E64" s="47"/>
      <c r="F64" s="47"/>
      <c r="G64" s="47"/>
      <c r="H64" s="47"/>
      <c r="I64" s="157"/>
      <c r="J64" s="168">
        <f>J96</f>
        <v>0</v>
      </c>
      <c r="K64" s="51"/>
      <c r="AU64" s="24" t="s">
        <v>516</v>
      </c>
    </row>
    <row r="65" s="8" customFormat="1" ht="24.96" customHeight="1">
      <c r="B65" s="190"/>
      <c r="C65" s="191"/>
      <c r="D65" s="192" t="s">
        <v>517</v>
      </c>
      <c r="E65" s="193"/>
      <c r="F65" s="193"/>
      <c r="G65" s="193"/>
      <c r="H65" s="193"/>
      <c r="I65" s="194"/>
      <c r="J65" s="195">
        <f>J97</f>
        <v>0</v>
      </c>
      <c r="K65" s="196"/>
    </row>
    <row r="66" s="9" customFormat="1" ht="19.92" customHeight="1">
      <c r="B66" s="197"/>
      <c r="C66" s="198"/>
      <c r="D66" s="199" t="s">
        <v>518</v>
      </c>
      <c r="E66" s="200"/>
      <c r="F66" s="200"/>
      <c r="G66" s="200"/>
      <c r="H66" s="200"/>
      <c r="I66" s="201"/>
      <c r="J66" s="202">
        <f>J98</f>
        <v>0</v>
      </c>
      <c r="K66" s="203"/>
    </row>
    <row r="67" s="9" customFormat="1" ht="19.92" customHeight="1">
      <c r="B67" s="197"/>
      <c r="C67" s="198"/>
      <c r="D67" s="199" t="s">
        <v>519</v>
      </c>
      <c r="E67" s="200"/>
      <c r="F67" s="200"/>
      <c r="G67" s="200"/>
      <c r="H67" s="200"/>
      <c r="I67" s="201"/>
      <c r="J67" s="202">
        <f>J103</f>
        <v>0</v>
      </c>
      <c r="K67" s="203"/>
    </row>
    <row r="68" s="9" customFormat="1" ht="19.92" customHeight="1">
      <c r="B68" s="197"/>
      <c r="C68" s="198"/>
      <c r="D68" s="199" t="s">
        <v>520</v>
      </c>
      <c r="E68" s="200"/>
      <c r="F68" s="200"/>
      <c r="G68" s="200"/>
      <c r="H68" s="200"/>
      <c r="I68" s="201"/>
      <c r="J68" s="202">
        <f>J106</f>
        <v>0</v>
      </c>
      <c r="K68" s="203"/>
    </row>
    <row r="69" s="9" customFormat="1" ht="19.92" customHeight="1">
      <c r="B69" s="197"/>
      <c r="C69" s="198"/>
      <c r="D69" s="199" t="s">
        <v>521</v>
      </c>
      <c r="E69" s="200"/>
      <c r="F69" s="200"/>
      <c r="G69" s="200"/>
      <c r="H69" s="200"/>
      <c r="I69" s="201"/>
      <c r="J69" s="202">
        <f>J111</f>
        <v>0</v>
      </c>
      <c r="K69" s="203"/>
    </row>
    <row r="70" s="9" customFormat="1" ht="19.92" customHeight="1">
      <c r="B70" s="197"/>
      <c r="C70" s="198"/>
      <c r="D70" s="199" t="s">
        <v>522</v>
      </c>
      <c r="E70" s="200"/>
      <c r="F70" s="200"/>
      <c r="G70" s="200"/>
      <c r="H70" s="200"/>
      <c r="I70" s="201"/>
      <c r="J70" s="202">
        <f>J120</f>
        <v>0</v>
      </c>
      <c r="K70" s="203"/>
    </row>
    <row r="71" s="8" customFormat="1" ht="24.96" customHeight="1">
      <c r="B71" s="190"/>
      <c r="C71" s="191"/>
      <c r="D71" s="192" t="s">
        <v>523</v>
      </c>
      <c r="E71" s="193"/>
      <c r="F71" s="193"/>
      <c r="G71" s="193"/>
      <c r="H71" s="193"/>
      <c r="I71" s="194"/>
      <c r="J71" s="195">
        <f>J123</f>
        <v>0</v>
      </c>
      <c r="K71" s="196"/>
    </row>
    <row r="72" s="9" customFormat="1" ht="19.92" customHeight="1">
      <c r="B72" s="197"/>
      <c r="C72" s="198"/>
      <c r="D72" s="199" t="s">
        <v>524</v>
      </c>
      <c r="E72" s="200"/>
      <c r="F72" s="200"/>
      <c r="G72" s="200"/>
      <c r="H72" s="200"/>
      <c r="I72" s="201"/>
      <c r="J72" s="202">
        <f>J124</f>
        <v>0</v>
      </c>
      <c r="K72" s="203"/>
    </row>
    <row r="73" s="1" customFormat="1" ht="21.84" customHeight="1">
      <c r="B73" s="46"/>
      <c r="C73" s="47"/>
      <c r="D73" s="47"/>
      <c r="E73" s="47"/>
      <c r="F73" s="47"/>
      <c r="G73" s="47"/>
      <c r="H73" s="47"/>
      <c r="I73" s="157"/>
      <c r="J73" s="47"/>
      <c r="K73" s="51"/>
    </row>
    <row r="74" s="1" customFormat="1" ht="6.96" customHeight="1">
      <c r="B74" s="67"/>
      <c r="C74" s="68"/>
      <c r="D74" s="68"/>
      <c r="E74" s="68"/>
      <c r="F74" s="68"/>
      <c r="G74" s="68"/>
      <c r="H74" s="68"/>
      <c r="I74" s="179"/>
      <c r="J74" s="68"/>
      <c r="K74" s="69"/>
    </row>
    <row r="78" s="1" customFormat="1" ht="6.96" customHeight="1">
      <c r="B78" s="70"/>
      <c r="C78" s="71"/>
      <c r="D78" s="71"/>
      <c r="E78" s="71"/>
      <c r="F78" s="71"/>
      <c r="G78" s="71"/>
      <c r="H78" s="71"/>
      <c r="I78" s="182"/>
      <c r="J78" s="71"/>
      <c r="K78" s="71"/>
      <c r="L78" s="72"/>
    </row>
    <row r="79" s="1" customFormat="1" ht="36.96" customHeight="1">
      <c r="B79" s="46"/>
      <c r="C79" s="73" t="s">
        <v>525</v>
      </c>
      <c r="D79" s="74"/>
      <c r="E79" s="74"/>
      <c r="F79" s="74"/>
      <c r="G79" s="74"/>
      <c r="H79" s="74"/>
      <c r="I79" s="204"/>
      <c r="J79" s="74"/>
      <c r="K79" s="74"/>
      <c r="L79" s="72"/>
    </row>
    <row r="80" s="1" customFormat="1" ht="6.96" customHeight="1">
      <c r="B80" s="46"/>
      <c r="C80" s="74"/>
      <c r="D80" s="74"/>
      <c r="E80" s="74"/>
      <c r="F80" s="74"/>
      <c r="G80" s="74"/>
      <c r="H80" s="74"/>
      <c r="I80" s="204"/>
      <c r="J80" s="74"/>
      <c r="K80" s="74"/>
      <c r="L80" s="72"/>
    </row>
    <row r="81" s="1" customFormat="1" ht="14.4" customHeight="1">
      <c r="B81" s="46"/>
      <c r="C81" s="76" t="s">
        <v>18</v>
      </c>
      <c r="D81" s="74"/>
      <c r="E81" s="74"/>
      <c r="F81" s="74"/>
      <c r="G81" s="74"/>
      <c r="H81" s="74"/>
      <c r="I81" s="204"/>
      <c r="J81" s="74"/>
      <c r="K81" s="74"/>
      <c r="L81" s="72"/>
    </row>
    <row r="82" s="1" customFormat="1" ht="16.5" customHeight="1">
      <c r="B82" s="46"/>
      <c r="C82" s="74"/>
      <c r="D82" s="74"/>
      <c r="E82" s="205" t="str">
        <f>E7</f>
        <v>Celkové opravy zastávek na koridorové trati Vraňany - Děčín - státní hranice_ZMĚNA č. 1</v>
      </c>
      <c r="F82" s="76"/>
      <c r="G82" s="76"/>
      <c r="H82" s="76"/>
      <c r="I82" s="204"/>
      <c r="J82" s="74"/>
      <c r="K82" s="74"/>
      <c r="L82" s="72"/>
    </row>
    <row r="83">
      <c r="B83" s="28"/>
      <c r="C83" s="76" t="s">
        <v>506</v>
      </c>
      <c r="D83" s="206"/>
      <c r="E83" s="206"/>
      <c r="F83" s="206"/>
      <c r="G83" s="206"/>
      <c r="H83" s="206"/>
      <c r="I83" s="149"/>
      <c r="J83" s="206"/>
      <c r="K83" s="206"/>
      <c r="L83" s="207"/>
    </row>
    <row r="84" ht="16.5" customHeight="1">
      <c r="B84" s="28"/>
      <c r="C84" s="206"/>
      <c r="D84" s="206"/>
      <c r="E84" s="205" t="s">
        <v>944</v>
      </c>
      <c r="F84" s="206"/>
      <c r="G84" s="206"/>
      <c r="H84" s="206"/>
      <c r="I84" s="149"/>
      <c r="J84" s="206"/>
      <c r="K84" s="206"/>
      <c r="L84" s="207"/>
    </row>
    <row r="85">
      <c r="B85" s="28"/>
      <c r="C85" s="76" t="s">
        <v>508</v>
      </c>
      <c r="D85" s="206"/>
      <c r="E85" s="206"/>
      <c r="F85" s="206"/>
      <c r="G85" s="206"/>
      <c r="H85" s="206"/>
      <c r="I85" s="149"/>
      <c r="J85" s="206"/>
      <c r="K85" s="206"/>
      <c r="L85" s="207"/>
    </row>
    <row r="86" s="1" customFormat="1" ht="16.5" customHeight="1">
      <c r="B86" s="46"/>
      <c r="C86" s="74"/>
      <c r="D86" s="74"/>
      <c r="E86" s="208" t="s">
        <v>945</v>
      </c>
      <c r="F86" s="74"/>
      <c r="G86" s="74"/>
      <c r="H86" s="74"/>
      <c r="I86" s="204"/>
      <c r="J86" s="74"/>
      <c r="K86" s="74"/>
      <c r="L86" s="72"/>
    </row>
    <row r="87" s="1" customFormat="1" ht="14.4" customHeight="1">
      <c r="B87" s="46"/>
      <c r="C87" s="76" t="s">
        <v>510</v>
      </c>
      <c r="D87" s="74"/>
      <c r="E87" s="74"/>
      <c r="F87" s="74"/>
      <c r="G87" s="74"/>
      <c r="H87" s="74"/>
      <c r="I87" s="204"/>
      <c r="J87" s="74"/>
      <c r="K87" s="74"/>
      <c r="L87" s="72"/>
    </row>
    <row r="88" s="1" customFormat="1" ht="17.25" customHeight="1">
      <c r="B88" s="46"/>
      <c r="C88" s="74"/>
      <c r="D88" s="74"/>
      <c r="E88" s="82" t="str">
        <f>E13</f>
        <v>SO-09-03-01 - Zábradlí Oleško</v>
      </c>
      <c r="F88" s="74"/>
      <c r="G88" s="74"/>
      <c r="H88" s="74"/>
      <c r="I88" s="204"/>
      <c r="J88" s="74"/>
      <c r="K88" s="74"/>
      <c r="L88" s="72"/>
    </row>
    <row r="89" s="1" customFormat="1" ht="6.96" customHeight="1">
      <c r="B89" s="46"/>
      <c r="C89" s="74"/>
      <c r="D89" s="74"/>
      <c r="E89" s="74"/>
      <c r="F89" s="74"/>
      <c r="G89" s="74"/>
      <c r="H89" s="74"/>
      <c r="I89" s="204"/>
      <c r="J89" s="74"/>
      <c r="K89" s="74"/>
      <c r="L89" s="72"/>
    </row>
    <row r="90" s="1" customFormat="1" ht="18" customHeight="1">
      <c r="B90" s="46"/>
      <c r="C90" s="76" t="s">
        <v>25</v>
      </c>
      <c r="D90" s="74"/>
      <c r="E90" s="74"/>
      <c r="F90" s="209" t="str">
        <f>F16</f>
        <v xml:space="preserve"> </v>
      </c>
      <c r="G90" s="74"/>
      <c r="H90" s="74"/>
      <c r="I90" s="210" t="s">
        <v>27</v>
      </c>
      <c r="J90" s="85" t="str">
        <f>IF(J16="","",J16)</f>
        <v>19. 9. 2018</v>
      </c>
      <c r="K90" s="74"/>
      <c r="L90" s="72"/>
    </row>
    <row r="91" s="1" customFormat="1" ht="6.96" customHeight="1">
      <c r="B91" s="46"/>
      <c r="C91" s="74"/>
      <c r="D91" s="74"/>
      <c r="E91" s="74"/>
      <c r="F91" s="74"/>
      <c r="G91" s="74"/>
      <c r="H91" s="74"/>
      <c r="I91" s="204"/>
      <c r="J91" s="74"/>
      <c r="K91" s="74"/>
      <c r="L91" s="72"/>
    </row>
    <row r="92" s="1" customFormat="1">
      <c r="B92" s="46"/>
      <c r="C92" s="76" t="s">
        <v>31</v>
      </c>
      <c r="D92" s="74"/>
      <c r="E92" s="74"/>
      <c r="F92" s="209" t="str">
        <f>E19</f>
        <v>SŽDC s.o., OŘ Ústí n.L., ST Ústí n.L.</v>
      </c>
      <c r="G92" s="74"/>
      <c r="H92" s="74"/>
      <c r="I92" s="210" t="s">
        <v>39</v>
      </c>
      <c r="J92" s="209" t="str">
        <f>E25</f>
        <v xml:space="preserve"> </v>
      </c>
      <c r="K92" s="74"/>
      <c r="L92" s="72"/>
    </row>
    <row r="93" s="1" customFormat="1" ht="14.4" customHeight="1">
      <c r="B93" s="46"/>
      <c r="C93" s="76" t="s">
        <v>37</v>
      </c>
      <c r="D93" s="74"/>
      <c r="E93" s="74"/>
      <c r="F93" s="209" t="str">
        <f>IF(E22="","",E22)</f>
        <v/>
      </c>
      <c r="G93" s="74"/>
      <c r="H93" s="74"/>
      <c r="I93" s="204"/>
      <c r="J93" s="74"/>
      <c r="K93" s="74"/>
      <c r="L93" s="72"/>
    </row>
    <row r="94" s="1" customFormat="1" ht="10.32" customHeight="1">
      <c r="B94" s="46"/>
      <c r="C94" s="74"/>
      <c r="D94" s="74"/>
      <c r="E94" s="74"/>
      <c r="F94" s="74"/>
      <c r="G94" s="74"/>
      <c r="H94" s="74"/>
      <c r="I94" s="204"/>
      <c r="J94" s="74"/>
      <c r="K94" s="74"/>
      <c r="L94" s="72"/>
    </row>
    <row r="95" s="10" customFormat="1" ht="29.28" customHeight="1">
      <c r="B95" s="211"/>
      <c r="C95" s="212" t="s">
        <v>526</v>
      </c>
      <c r="D95" s="213" t="s">
        <v>62</v>
      </c>
      <c r="E95" s="213" t="s">
        <v>58</v>
      </c>
      <c r="F95" s="213" t="s">
        <v>527</v>
      </c>
      <c r="G95" s="213" t="s">
        <v>528</v>
      </c>
      <c r="H95" s="213" t="s">
        <v>529</v>
      </c>
      <c r="I95" s="214" t="s">
        <v>530</v>
      </c>
      <c r="J95" s="213" t="s">
        <v>514</v>
      </c>
      <c r="K95" s="215" t="s">
        <v>531</v>
      </c>
      <c r="L95" s="216"/>
      <c r="M95" s="102" t="s">
        <v>532</v>
      </c>
      <c r="N95" s="103" t="s">
        <v>47</v>
      </c>
      <c r="O95" s="103" t="s">
        <v>533</v>
      </c>
      <c r="P95" s="103" t="s">
        <v>534</v>
      </c>
      <c r="Q95" s="103" t="s">
        <v>535</v>
      </c>
      <c r="R95" s="103" t="s">
        <v>536</v>
      </c>
      <c r="S95" s="103" t="s">
        <v>537</v>
      </c>
      <c r="T95" s="104" t="s">
        <v>538</v>
      </c>
    </row>
    <row r="96" s="1" customFormat="1" ht="29.28" customHeight="1">
      <c r="B96" s="46"/>
      <c r="C96" s="108" t="s">
        <v>515</v>
      </c>
      <c r="D96" s="74"/>
      <c r="E96" s="74"/>
      <c r="F96" s="74"/>
      <c r="G96" s="74"/>
      <c r="H96" s="74"/>
      <c r="I96" s="204"/>
      <c r="J96" s="217">
        <f>BK96</f>
        <v>0</v>
      </c>
      <c r="K96" s="74"/>
      <c r="L96" s="72"/>
      <c r="M96" s="105"/>
      <c r="N96" s="106"/>
      <c r="O96" s="106"/>
      <c r="P96" s="218">
        <f>P97+P123</f>
        <v>0</v>
      </c>
      <c r="Q96" s="106"/>
      <c r="R96" s="218">
        <f>R97+R123</f>
        <v>0.29942000000000002</v>
      </c>
      <c r="S96" s="106"/>
      <c r="T96" s="219">
        <f>T97+T123</f>
        <v>0.043999999999999997</v>
      </c>
      <c r="AT96" s="24" t="s">
        <v>76</v>
      </c>
      <c r="AU96" s="24" t="s">
        <v>516</v>
      </c>
      <c r="BK96" s="220">
        <f>BK97+BK123</f>
        <v>0</v>
      </c>
    </row>
    <row r="97" s="11" customFormat="1" ht="37.44" customHeight="1">
      <c r="B97" s="221"/>
      <c r="C97" s="222"/>
      <c r="D97" s="223" t="s">
        <v>76</v>
      </c>
      <c r="E97" s="224" t="s">
        <v>539</v>
      </c>
      <c r="F97" s="224" t="s">
        <v>540</v>
      </c>
      <c r="G97" s="222"/>
      <c r="H97" s="222"/>
      <c r="I97" s="225"/>
      <c r="J97" s="226">
        <f>BK97</f>
        <v>0</v>
      </c>
      <c r="K97" s="222"/>
      <c r="L97" s="227"/>
      <c r="M97" s="228"/>
      <c r="N97" s="229"/>
      <c r="O97" s="229"/>
      <c r="P97" s="230">
        <f>P98+P103+P106+P111+P120</f>
        <v>0</v>
      </c>
      <c r="Q97" s="229"/>
      <c r="R97" s="230">
        <f>R98+R103+R106+R111+R120</f>
        <v>0.29942000000000002</v>
      </c>
      <c r="S97" s="229"/>
      <c r="T97" s="231">
        <f>T98+T103+T106+T111+T120</f>
        <v>0.043999999999999997</v>
      </c>
      <c r="AR97" s="232" t="s">
        <v>24</v>
      </c>
      <c r="AT97" s="233" t="s">
        <v>76</v>
      </c>
      <c r="AU97" s="233" t="s">
        <v>77</v>
      </c>
      <c r="AY97" s="232" t="s">
        <v>541</v>
      </c>
      <c r="BK97" s="234">
        <f>BK98+BK103+BK106+BK111+BK120</f>
        <v>0</v>
      </c>
    </row>
    <row r="98" s="11" customFormat="1" ht="19.92" customHeight="1">
      <c r="B98" s="221"/>
      <c r="C98" s="222"/>
      <c r="D98" s="223" t="s">
        <v>76</v>
      </c>
      <c r="E98" s="235" t="s">
        <v>542</v>
      </c>
      <c r="F98" s="235" t="s">
        <v>543</v>
      </c>
      <c r="G98" s="222"/>
      <c r="H98" s="222"/>
      <c r="I98" s="225"/>
      <c r="J98" s="236">
        <f>BK98</f>
        <v>0</v>
      </c>
      <c r="K98" s="222"/>
      <c r="L98" s="227"/>
      <c r="M98" s="228"/>
      <c r="N98" s="229"/>
      <c r="O98" s="229"/>
      <c r="P98" s="230">
        <f>SUM(P99:P102)</f>
        <v>0</v>
      </c>
      <c r="Q98" s="229"/>
      <c r="R98" s="230">
        <f>SUM(R99:R102)</f>
        <v>0.084080000000000002</v>
      </c>
      <c r="S98" s="229"/>
      <c r="T98" s="231">
        <f>SUM(T99:T102)</f>
        <v>0</v>
      </c>
      <c r="AR98" s="232" t="s">
        <v>24</v>
      </c>
      <c r="AT98" s="233" t="s">
        <v>76</v>
      </c>
      <c r="AU98" s="233" t="s">
        <v>24</v>
      </c>
      <c r="AY98" s="232" t="s">
        <v>541</v>
      </c>
      <c r="BK98" s="234">
        <f>SUM(BK99:BK102)</f>
        <v>0</v>
      </c>
    </row>
    <row r="99" s="1" customFormat="1" ht="25.5" customHeight="1">
      <c r="B99" s="46"/>
      <c r="C99" s="237" t="s">
        <v>24</v>
      </c>
      <c r="D99" s="237" t="s">
        <v>544</v>
      </c>
      <c r="E99" s="238" t="s">
        <v>545</v>
      </c>
      <c r="F99" s="239" t="s">
        <v>546</v>
      </c>
      <c r="G99" s="240" t="s">
        <v>547</v>
      </c>
      <c r="H99" s="241">
        <v>2</v>
      </c>
      <c r="I99" s="242"/>
      <c r="J99" s="243">
        <f>ROUND(I99*H99,2)</f>
        <v>0</v>
      </c>
      <c r="K99" s="239" t="s">
        <v>22</v>
      </c>
      <c r="L99" s="72"/>
      <c r="M99" s="244" t="s">
        <v>22</v>
      </c>
      <c r="N99" s="245" t="s">
        <v>48</v>
      </c>
      <c r="O99" s="47"/>
      <c r="P99" s="246">
        <f>O99*H99</f>
        <v>0</v>
      </c>
      <c r="Q99" s="246">
        <v>0.02102</v>
      </c>
      <c r="R99" s="246">
        <f>Q99*H99</f>
        <v>0.042040000000000001</v>
      </c>
      <c r="S99" s="246">
        <v>0</v>
      </c>
      <c r="T99" s="247">
        <f>S99*H99</f>
        <v>0</v>
      </c>
      <c r="AR99" s="24" t="s">
        <v>542</v>
      </c>
      <c r="AT99" s="24" t="s">
        <v>544</v>
      </c>
      <c r="AU99" s="24" t="s">
        <v>85</v>
      </c>
      <c r="AY99" s="24" t="s">
        <v>541</v>
      </c>
      <c r="BE99" s="248">
        <f>IF(N99="základní",J99,0)</f>
        <v>0</v>
      </c>
      <c r="BF99" s="248">
        <f>IF(N99="snížená",J99,0)</f>
        <v>0</v>
      </c>
      <c r="BG99" s="248">
        <f>IF(N99="zákl. přenesená",J99,0)</f>
        <v>0</v>
      </c>
      <c r="BH99" s="248">
        <f>IF(N99="sníž. přenesená",J99,0)</f>
        <v>0</v>
      </c>
      <c r="BI99" s="248">
        <f>IF(N99="nulová",J99,0)</f>
        <v>0</v>
      </c>
      <c r="BJ99" s="24" t="s">
        <v>24</v>
      </c>
      <c r="BK99" s="248">
        <f>ROUND(I99*H99,2)</f>
        <v>0</v>
      </c>
      <c r="BL99" s="24" t="s">
        <v>542</v>
      </c>
      <c r="BM99" s="24" t="s">
        <v>947</v>
      </c>
    </row>
    <row r="100" s="12" customFormat="1">
      <c r="B100" s="249"/>
      <c r="C100" s="250"/>
      <c r="D100" s="251" t="s">
        <v>549</v>
      </c>
      <c r="E100" s="252" t="s">
        <v>22</v>
      </c>
      <c r="F100" s="253" t="s">
        <v>85</v>
      </c>
      <c r="G100" s="250"/>
      <c r="H100" s="254">
        <v>2</v>
      </c>
      <c r="I100" s="255"/>
      <c r="J100" s="250"/>
      <c r="K100" s="250"/>
      <c r="L100" s="256"/>
      <c r="M100" s="257"/>
      <c r="N100" s="258"/>
      <c r="O100" s="258"/>
      <c r="P100" s="258"/>
      <c r="Q100" s="258"/>
      <c r="R100" s="258"/>
      <c r="S100" s="258"/>
      <c r="T100" s="259"/>
      <c r="AT100" s="260" t="s">
        <v>549</v>
      </c>
      <c r="AU100" s="260" t="s">
        <v>85</v>
      </c>
      <c r="AV100" s="12" t="s">
        <v>85</v>
      </c>
      <c r="AW100" s="12" t="s">
        <v>41</v>
      </c>
      <c r="AX100" s="12" t="s">
        <v>24</v>
      </c>
      <c r="AY100" s="260" t="s">
        <v>541</v>
      </c>
    </row>
    <row r="101" s="1" customFormat="1" ht="25.5" customHeight="1">
      <c r="B101" s="46"/>
      <c r="C101" s="237" t="s">
        <v>85</v>
      </c>
      <c r="D101" s="237" t="s">
        <v>544</v>
      </c>
      <c r="E101" s="238" t="s">
        <v>550</v>
      </c>
      <c r="F101" s="239" t="s">
        <v>551</v>
      </c>
      <c r="G101" s="240" t="s">
        <v>547</v>
      </c>
      <c r="H101" s="241">
        <v>2</v>
      </c>
      <c r="I101" s="242"/>
      <c r="J101" s="243">
        <f>ROUND(I101*H101,2)</f>
        <v>0</v>
      </c>
      <c r="K101" s="239" t="s">
        <v>22</v>
      </c>
      <c r="L101" s="72"/>
      <c r="M101" s="244" t="s">
        <v>22</v>
      </c>
      <c r="N101" s="245" t="s">
        <v>48</v>
      </c>
      <c r="O101" s="47"/>
      <c r="P101" s="246">
        <f>O101*H101</f>
        <v>0</v>
      </c>
      <c r="Q101" s="246">
        <v>0.02102</v>
      </c>
      <c r="R101" s="246">
        <f>Q101*H101</f>
        <v>0.042040000000000001</v>
      </c>
      <c r="S101" s="246">
        <v>0</v>
      </c>
      <c r="T101" s="247">
        <f>S101*H101</f>
        <v>0</v>
      </c>
      <c r="AR101" s="24" t="s">
        <v>542</v>
      </c>
      <c r="AT101" s="24" t="s">
        <v>544</v>
      </c>
      <c r="AU101" s="24" t="s">
        <v>85</v>
      </c>
      <c r="AY101" s="24" t="s">
        <v>541</v>
      </c>
      <c r="BE101" s="248">
        <f>IF(N101="základní",J101,0)</f>
        <v>0</v>
      </c>
      <c r="BF101" s="248">
        <f>IF(N101="snížená",J101,0)</f>
        <v>0</v>
      </c>
      <c r="BG101" s="248">
        <f>IF(N101="zákl. přenesená",J101,0)</f>
        <v>0</v>
      </c>
      <c r="BH101" s="248">
        <f>IF(N101="sníž. přenesená",J101,0)</f>
        <v>0</v>
      </c>
      <c r="BI101" s="248">
        <f>IF(N101="nulová",J101,0)</f>
        <v>0</v>
      </c>
      <c r="BJ101" s="24" t="s">
        <v>24</v>
      </c>
      <c r="BK101" s="248">
        <f>ROUND(I101*H101,2)</f>
        <v>0</v>
      </c>
      <c r="BL101" s="24" t="s">
        <v>542</v>
      </c>
      <c r="BM101" s="24" t="s">
        <v>948</v>
      </c>
    </row>
    <row r="102" s="12" customFormat="1">
      <c r="B102" s="249"/>
      <c r="C102" s="250"/>
      <c r="D102" s="251" t="s">
        <v>549</v>
      </c>
      <c r="E102" s="252" t="s">
        <v>22</v>
      </c>
      <c r="F102" s="253" t="s">
        <v>85</v>
      </c>
      <c r="G102" s="250"/>
      <c r="H102" s="254">
        <v>2</v>
      </c>
      <c r="I102" s="255"/>
      <c r="J102" s="250"/>
      <c r="K102" s="250"/>
      <c r="L102" s="256"/>
      <c r="M102" s="257"/>
      <c r="N102" s="258"/>
      <c r="O102" s="258"/>
      <c r="P102" s="258"/>
      <c r="Q102" s="258"/>
      <c r="R102" s="258"/>
      <c r="S102" s="258"/>
      <c r="T102" s="259"/>
      <c r="AT102" s="260" t="s">
        <v>549</v>
      </c>
      <c r="AU102" s="260" t="s">
        <v>85</v>
      </c>
      <c r="AV102" s="12" t="s">
        <v>85</v>
      </c>
      <c r="AW102" s="12" t="s">
        <v>41</v>
      </c>
      <c r="AX102" s="12" t="s">
        <v>24</v>
      </c>
      <c r="AY102" s="260" t="s">
        <v>541</v>
      </c>
    </row>
    <row r="103" s="11" customFormat="1" ht="29.88" customHeight="1">
      <c r="B103" s="221"/>
      <c r="C103" s="222"/>
      <c r="D103" s="223" t="s">
        <v>76</v>
      </c>
      <c r="E103" s="235" t="s">
        <v>552</v>
      </c>
      <c r="F103" s="235" t="s">
        <v>553</v>
      </c>
      <c r="G103" s="222"/>
      <c r="H103" s="222"/>
      <c r="I103" s="225"/>
      <c r="J103" s="236">
        <f>BK103</f>
        <v>0</v>
      </c>
      <c r="K103" s="222"/>
      <c r="L103" s="227"/>
      <c r="M103" s="228"/>
      <c r="N103" s="229"/>
      <c r="O103" s="229"/>
      <c r="P103" s="230">
        <f>SUM(P104:P105)</f>
        <v>0</v>
      </c>
      <c r="Q103" s="229"/>
      <c r="R103" s="230">
        <f>SUM(R104:R105)</f>
        <v>0.21534000000000003</v>
      </c>
      <c r="S103" s="229"/>
      <c r="T103" s="231">
        <f>SUM(T104:T105)</f>
        <v>0</v>
      </c>
      <c r="AR103" s="232" t="s">
        <v>24</v>
      </c>
      <c r="AT103" s="233" t="s">
        <v>76</v>
      </c>
      <c r="AU103" s="233" t="s">
        <v>24</v>
      </c>
      <c r="AY103" s="232" t="s">
        <v>541</v>
      </c>
      <c r="BK103" s="234">
        <f>SUM(BK104:BK105)</f>
        <v>0</v>
      </c>
    </row>
    <row r="104" s="1" customFormat="1" ht="25.5" customHeight="1">
      <c r="B104" s="46"/>
      <c r="C104" s="237" t="s">
        <v>93</v>
      </c>
      <c r="D104" s="237" t="s">
        <v>544</v>
      </c>
      <c r="E104" s="238" t="s">
        <v>554</v>
      </c>
      <c r="F104" s="239" t="s">
        <v>555</v>
      </c>
      <c r="G104" s="240" t="s">
        <v>547</v>
      </c>
      <c r="H104" s="241">
        <v>194</v>
      </c>
      <c r="I104" s="242"/>
      <c r="J104" s="243">
        <f>ROUND(I104*H104,2)</f>
        <v>0</v>
      </c>
      <c r="K104" s="239" t="s">
        <v>22</v>
      </c>
      <c r="L104" s="72"/>
      <c r="M104" s="244" t="s">
        <v>22</v>
      </c>
      <c r="N104" s="245" t="s">
        <v>48</v>
      </c>
      <c r="O104" s="47"/>
      <c r="P104" s="246">
        <f>O104*H104</f>
        <v>0</v>
      </c>
      <c r="Q104" s="246">
        <v>0.0011100000000000001</v>
      </c>
      <c r="R104" s="246">
        <f>Q104*H104</f>
        <v>0.21534000000000003</v>
      </c>
      <c r="S104" s="246">
        <v>0</v>
      </c>
      <c r="T104" s="247">
        <f>S104*H104</f>
        <v>0</v>
      </c>
      <c r="AR104" s="24" t="s">
        <v>542</v>
      </c>
      <c r="AT104" s="24" t="s">
        <v>544</v>
      </c>
      <c r="AU104" s="24" t="s">
        <v>85</v>
      </c>
      <c r="AY104" s="24" t="s">
        <v>541</v>
      </c>
      <c r="BE104" s="248">
        <f>IF(N104="základní",J104,0)</f>
        <v>0</v>
      </c>
      <c r="BF104" s="248">
        <f>IF(N104="snížená",J104,0)</f>
        <v>0</v>
      </c>
      <c r="BG104" s="248">
        <f>IF(N104="zákl. přenesená",J104,0)</f>
        <v>0</v>
      </c>
      <c r="BH104" s="248">
        <f>IF(N104="sníž. přenesená",J104,0)</f>
        <v>0</v>
      </c>
      <c r="BI104" s="248">
        <f>IF(N104="nulová",J104,0)</f>
        <v>0</v>
      </c>
      <c r="BJ104" s="24" t="s">
        <v>24</v>
      </c>
      <c r="BK104" s="248">
        <f>ROUND(I104*H104,2)</f>
        <v>0</v>
      </c>
      <c r="BL104" s="24" t="s">
        <v>542</v>
      </c>
      <c r="BM104" s="24" t="s">
        <v>949</v>
      </c>
    </row>
    <row r="105" s="12" customFormat="1">
      <c r="B105" s="249"/>
      <c r="C105" s="250"/>
      <c r="D105" s="251" t="s">
        <v>549</v>
      </c>
      <c r="E105" s="252" t="s">
        <v>22</v>
      </c>
      <c r="F105" s="253" t="s">
        <v>950</v>
      </c>
      <c r="G105" s="250"/>
      <c r="H105" s="254">
        <v>194</v>
      </c>
      <c r="I105" s="255"/>
      <c r="J105" s="250"/>
      <c r="K105" s="250"/>
      <c r="L105" s="256"/>
      <c r="M105" s="257"/>
      <c r="N105" s="258"/>
      <c r="O105" s="258"/>
      <c r="P105" s="258"/>
      <c r="Q105" s="258"/>
      <c r="R105" s="258"/>
      <c r="S105" s="258"/>
      <c r="T105" s="259"/>
      <c r="AT105" s="260" t="s">
        <v>549</v>
      </c>
      <c r="AU105" s="260" t="s">
        <v>85</v>
      </c>
      <c r="AV105" s="12" t="s">
        <v>85</v>
      </c>
      <c r="AW105" s="12" t="s">
        <v>41</v>
      </c>
      <c r="AX105" s="12" t="s">
        <v>24</v>
      </c>
      <c r="AY105" s="260" t="s">
        <v>541</v>
      </c>
    </row>
    <row r="106" s="11" customFormat="1" ht="29.88" customHeight="1">
      <c r="B106" s="221"/>
      <c r="C106" s="222"/>
      <c r="D106" s="223" t="s">
        <v>76</v>
      </c>
      <c r="E106" s="235" t="s">
        <v>557</v>
      </c>
      <c r="F106" s="235" t="s">
        <v>558</v>
      </c>
      <c r="G106" s="222"/>
      <c r="H106" s="222"/>
      <c r="I106" s="225"/>
      <c r="J106" s="236">
        <f>BK106</f>
        <v>0</v>
      </c>
      <c r="K106" s="222"/>
      <c r="L106" s="227"/>
      <c r="M106" s="228"/>
      <c r="N106" s="229"/>
      <c r="O106" s="229"/>
      <c r="P106" s="230">
        <f>SUM(P107:P110)</f>
        <v>0</v>
      </c>
      <c r="Q106" s="229"/>
      <c r="R106" s="230">
        <f>SUM(R107:R110)</f>
        <v>0</v>
      </c>
      <c r="S106" s="229"/>
      <c r="T106" s="231">
        <f>SUM(T107:T110)</f>
        <v>0.043999999999999997</v>
      </c>
      <c r="AR106" s="232" t="s">
        <v>24</v>
      </c>
      <c r="AT106" s="233" t="s">
        <v>76</v>
      </c>
      <c r="AU106" s="233" t="s">
        <v>24</v>
      </c>
      <c r="AY106" s="232" t="s">
        <v>541</v>
      </c>
      <c r="BK106" s="234">
        <f>SUM(BK107:BK110)</f>
        <v>0</v>
      </c>
    </row>
    <row r="107" s="1" customFormat="1" ht="16.5" customHeight="1">
      <c r="B107" s="46"/>
      <c r="C107" s="237" t="s">
        <v>542</v>
      </c>
      <c r="D107" s="237" t="s">
        <v>544</v>
      </c>
      <c r="E107" s="238" t="s">
        <v>559</v>
      </c>
      <c r="F107" s="239" t="s">
        <v>560</v>
      </c>
      <c r="G107" s="240" t="s">
        <v>547</v>
      </c>
      <c r="H107" s="241">
        <v>2</v>
      </c>
      <c r="I107" s="242"/>
      <c r="J107" s="243">
        <f>ROUND(I107*H107,2)</f>
        <v>0</v>
      </c>
      <c r="K107" s="239" t="s">
        <v>22</v>
      </c>
      <c r="L107" s="72"/>
      <c r="M107" s="244" t="s">
        <v>22</v>
      </c>
      <c r="N107" s="245" t="s">
        <v>48</v>
      </c>
      <c r="O107" s="47"/>
      <c r="P107" s="246">
        <f>O107*H107</f>
        <v>0</v>
      </c>
      <c r="Q107" s="246">
        <v>0</v>
      </c>
      <c r="R107" s="246">
        <f>Q107*H107</f>
        <v>0</v>
      </c>
      <c r="S107" s="246">
        <v>0.021999999999999999</v>
      </c>
      <c r="T107" s="247">
        <f>S107*H107</f>
        <v>0.043999999999999997</v>
      </c>
      <c r="AR107" s="24" t="s">
        <v>542</v>
      </c>
      <c r="AT107" s="24" t="s">
        <v>544</v>
      </c>
      <c r="AU107" s="24" t="s">
        <v>85</v>
      </c>
      <c r="AY107" s="24" t="s">
        <v>541</v>
      </c>
      <c r="BE107" s="248">
        <f>IF(N107="základní",J107,0)</f>
        <v>0</v>
      </c>
      <c r="BF107" s="248">
        <f>IF(N107="snížená",J107,0)</f>
        <v>0</v>
      </c>
      <c r="BG107" s="248">
        <f>IF(N107="zákl. přenesená",J107,0)</f>
        <v>0</v>
      </c>
      <c r="BH107" s="248">
        <f>IF(N107="sníž. přenesená",J107,0)</f>
        <v>0</v>
      </c>
      <c r="BI107" s="248">
        <f>IF(N107="nulová",J107,0)</f>
        <v>0</v>
      </c>
      <c r="BJ107" s="24" t="s">
        <v>24</v>
      </c>
      <c r="BK107" s="248">
        <f>ROUND(I107*H107,2)</f>
        <v>0</v>
      </c>
      <c r="BL107" s="24" t="s">
        <v>542</v>
      </c>
      <c r="BM107" s="24" t="s">
        <v>951</v>
      </c>
    </row>
    <row r="108" s="12" customFormat="1">
      <c r="B108" s="249"/>
      <c r="C108" s="250"/>
      <c r="D108" s="251" t="s">
        <v>549</v>
      </c>
      <c r="E108" s="252" t="s">
        <v>22</v>
      </c>
      <c r="F108" s="253" t="s">
        <v>85</v>
      </c>
      <c r="G108" s="250"/>
      <c r="H108" s="254">
        <v>2</v>
      </c>
      <c r="I108" s="255"/>
      <c r="J108" s="250"/>
      <c r="K108" s="250"/>
      <c r="L108" s="256"/>
      <c r="M108" s="257"/>
      <c r="N108" s="258"/>
      <c r="O108" s="258"/>
      <c r="P108" s="258"/>
      <c r="Q108" s="258"/>
      <c r="R108" s="258"/>
      <c r="S108" s="258"/>
      <c r="T108" s="259"/>
      <c r="AT108" s="260" t="s">
        <v>549</v>
      </c>
      <c r="AU108" s="260" t="s">
        <v>85</v>
      </c>
      <c r="AV108" s="12" t="s">
        <v>85</v>
      </c>
      <c r="AW108" s="12" t="s">
        <v>41</v>
      </c>
      <c r="AX108" s="12" t="s">
        <v>24</v>
      </c>
      <c r="AY108" s="260" t="s">
        <v>541</v>
      </c>
    </row>
    <row r="109" s="1" customFormat="1" ht="25.5" customHeight="1">
      <c r="B109" s="46"/>
      <c r="C109" s="237" t="s">
        <v>562</v>
      </c>
      <c r="D109" s="237" t="s">
        <v>544</v>
      </c>
      <c r="E109" s="238" t="s">
        <v>563</v>
      </c>
      <c r="F109" s="239" t="s">
        <v>564</v>
      </c>
      <c r="G109" s="240" t="s">
        <v>547</v>
      </c>
      <c r="H109" s="241">
        <v>2</v>
      </c>
      <c r="I109" s="242"/>
      <c r="J109" s="243">
        <f>ROUND(I109*H109,2)</f>
        <v>0</v>
      </c>
      <c r="K109" s="239" t="s">
        <v>22</v>
      </c>
      <c r="L109" s="72"/>
      <c r="M109" s="244" t="s">
        <v>22</v>
      </c>
      <c r="N109" s="245" t="s">
        <v>48</v>
      </c>
      <c r="O109" s="47"/>
      <c r="P109" s="246">
        <f>O109*H109</f>
        <v>0</v>
      </c>
      <c r="Q109" s="246">
        <v>0</v>
      </c>
      <c r="R109" s="246">
        <f>Q109*H109</f>
        <v>0</v>
      </c>
      <c r="S109" s="246">
        <v>0</v>
      </c>
      <c r="T109" s="247">
        <f>S109*H109</f>
        <v>0</v>
      </c>
      <c r="AR109" s="24" t="s">
        <v>542</v>
      </c>
      <c r="AT109" s="24" t="s">
        <v>544</v>
      </c>
      <c r="AU109" s="24" t="s">
        <v>85</v>
      </c>
      <c r="AY109" s="24" t="s">
        <v>541</v>
      </c>
      <c r="BE109" s="248">
        <f>IF(N109="základní",J109,0)</f>
        <v>0</v>
      </c>
      <c r="BF109" s="248">
        <f>IF(N109="snížená",J109,0)</f>
        <v>0</v>
      </c>
      <c r="BG109" s="248">
        <f>IF(N109="zákl. přenesená",J109,0)</f>
        <v>0</v>
      </c>
      <c r="BH109" s="248">
        <f>IF(N109="sníž. přenesená",J109,0)</f>
        <v>0</v>
      </c>
      <c r="BI109" s="248">
        <f>IF(N109="nulová",J109,0)</f>
        <v>0</v>
      </c>
      <c r="BJ109" s="24" t="s">
        <v>24</v>
      </c>
      <c r="BK109" s="248">
        <f>ROUND(I109*H109,2)</f>
        <v>0</v>
      </c>
      <c r="BL109" s="24" t="s">
        <v>542</v>
      </c>
      <c r="BM109" s="24" t="s">
        <v>952</v>
      </c>
    </row>
    <row r="110" s="12" customFormat="1">
      <c r="B110" s="249"/>
      <c r="C110" s="250"/>
      <c r="D110" s="251" t="s">
        <v>549</v>
      </c>
      <c r="E110" s="252" t="s">
        <v>22</v>
      </c>
      <c r="F110" s="253" t="s">
        <v>85</v>
      </c>
      <c r="G110" s="250"/>
      <c r="H110" s="254">
        <v>2</v>
      </c>
      <c r="I110" s="255"/>
      <c r="J110" s="250"/>
      <c r="K110" s="250"/>
      <c r="L110" s="256"/>
      <c r="M110" s="257"/>
      <c r="N110" s="258"/>
      <c r="O110" s="258"/>
      <c r="P110" s="258"/>
      <c r="Q110" s="258"/>
      <c r="R110" s="258"/>
      <c r="S110" s="258"/>
      <c r="T110" s="259"/>
      <c r="AT110" s="260" t="s">
        <v>549</v>
      </c>
      <c r="AU110" s="260" t="s">
        <v>85</v>
      </c>
      <c r="AV110" s="12" t="s">
        <v>85</v>
      </c>
      <c r="AW110" s="12" t="s">
        <v>41</v>
      </c>
      <c r="AX110" s="12" t="s">
        <v>24</v>
      </c>
      <c r="AY110" s="260" t="s">
        <v>541</v>
      </c>
    </row>
    <row r="111" s="11" customFormat="1" ht="29.88" customHeight="1">
      <c r="B111" s="221"/>
      <c r="C111" s="222"/>
      <c r="D111" s="223" t="s">
        <v>76</v>
      </c>
      <c r="E111" s="235" t="s">
        <v>565</v>
      </c>
      <c r="F111" s="235" t="s">
        <v>566</v>
      </c>
      <c r="G111" s="222"/>
      <c r="H111" s="222"/>
      <c r="I111" s="225"/>
      <c r="J111" s="236">
        <f>BK111</f>
        <v>0</v>
      </c>
      <c r="K111" s="222"/>
      <c r="L111" s="227"/>
      <c r="M111" s="228"/>
      <c r="N111" s="229"/>
      <c r="O111" s="229"/>
      <c r="P111" s="230">
        <f>SUM(P112:P119)</f>
        <v>0</v>
      </c>
      <c r="Q111" s="229"/>
      <c r="R111" s="230">
        <f>SUM(R112:R119)</f>
        <v>0</v>
      </c>
      <c r="S111" s="229"/>
      <c r="T111" s="231">
        <f>SUM(T112:T119)</f>
        <v>0</v>
      </c>
      <c r="AR111" s="232" t="s">
        <v>24</v>
      </c>
      <c r="AT111" s="233" t="s">
        <v>76</v>
      </c>
      <c r="AU111" s="233" t="s">
        <v>24</v>
      </c>
      <c r="AY111" s="232" t="s">
        <v>541</v>
      </c>
      <c r="BK111" s="234">
        <f>SUM(BK112:BK119)</f>
        <v>0</v>
      </c>
    </row>
    <row r="112" s="1" customFormat="1" ht="25.5" customHeight="1">
      <c r="B112" s="46"/>
      <c r="C112" s="237" t="s">
        <v>552</v>
      </c>
      <c r="D112" s="237" t="s">
        <v>544</v>
      </c>
      <c r="E112" s="238" t="s">
        <v>567</v>
      </c>
      <c r="F112" s="239" t="s">
        <v>568</v>
      </c>
      <c r="G112" s="240" t="s">
        <v>569</v>
      </c>
      <c r="H112" s="241">
        <v>0.10000000000000001</v>
      </c>
      <c r="I112" s="242"/>
      <c r="J112" s="243">
        <f>ROUND(I112*H112,2)</f>
        <v>0</v>
      </c>
      <c r="K112" s="239" t="s">
        <v>22</v>
      </c>
      <c r="L112" s="72"/>
      <c r="M112" s="244" t="s">
        <v>22</v>
      </c>
      <c r="N112" s="245" t="s">
        <v>48</v>
      </c>
      <c r="O112" s="47"/>
      <c r="P112" s="246">
        <f>O112*H112</f>
        <v>0</v>
      </c>
      <c r="Q112" s="246">
        <v>0</v>
      </c>
      <c r="R112" s="246">
        <f>Q112*H112</f>
        <v>0</v>
      </c>
      <c r="S112" s="246">
        <v>0</v>
      </c>
      <c r="T112" s="247">
        <f>S112*H112</f>
        <v>0</v>
      </c>
      <c r="AR112" s="24" t="s">
        <v>542</v>
      </c>
      <c r="AT112" s="24" t="s">
        <v>544</v>
      </c>
      <c r="AU112" s="24" t="s">
        <v>85</v>
      </c>
      <c r="AY112" s="24" t="s">
        <v>541</v>
      </c>
      <c r="BE112" s="248">
        <f>IF(N112="základní",J112,0)</f>
        <v>0</v>
      </c>
      <c r="BF112" s="248">
        <f>IF(N112="snížená",J112,0)</f>
        <v>0</v>
      </c>
      <c r="BG112" s="248">
        <f>IF(N112="zákl. přenesená",J112,0)</f>
        <v>0</v>
      </c>
      <c r="BH112" s="248">
        <f>IF(N112="sníž. přenesená",J112,0)</f>
        <v>0</v>
      </c>
      <c r="BI112" s="248">
        <f>IF(N112="nulová",J112,0)</f>
        <v>0</v>
      </c>
      <c r="BJ112" s="24" t="s">
        <v>24</v>
      </c>
      <c r="BK112" s="248">
        <f>ROUND(I112*H112,2)</f>
        <v>0</v>
      </c>
      <c r="BL112" s="24" t="s">
        <v>542</v>
      </c>
      <c r="BM112" s="24" t="s">
        <v>953</v>
      </c>
    </row>
    <row r="113" s="12" customFormat="1">
      <c r="B113" s="249"/>
      <c r="C113" s="250"/>
      <c r="D113" s="251" t="s">
        <v>549</v>
      </c>
      <c r="E113" s="252" t="s">
        <v>22</v>
      </c>
      <c r="F113" s="253" t="s">
        <v>20</v>
      </c>
      <c r="G113" s="250"/>
      <c r="H113" s="254">
        <v>0.10000000000000001</v>
      </c>
      <c r="I113" s="255"/>
      <c r="J113" s="250"/>
      <c r="K113" s="250"/>
      <c r="L113" s="256"/>
      <c r="M113" s="257"/>
      <c r="N113" s="258"/>
      <c r="O113" s="258"/>
      <c r="P113" s="258"/>
      <c r="Q113" s="258"/>
      <c r="R113" s="258"/>
      <c r="S113" s="258"/>
      <c r="T113" s="259"/>
      <c r="AT113" s="260" t="s">
        <v>549</v>
      </c>
      <c r="AU113" s="260" t="s">
        <v>85</v>
      </c>
      <c r="AV113" s="12" t="s">
        <v>85</v>
      </c>
      <c r="AW113" s="12" t="s">
        <v>41</v>
      </c>
      <c r="AX113" s="12" t="s">
        <v>24</v>
      </c>
      <c r="AY113" s="260" t="s">
        <v>541</v>
      </c>
    </row>
    <row r="114" s="1" customFormat="1" ht="25.5" customHeight="1">
      <c r="B114" s="46"/>
      <c r="C114" s="237" t="s">
        <v>571</v>
      </c>
      <c r="D114" s="237" t="s">
        <v>544</v>
      </c>
      <c r="E114" s="238" t="s">
        <v>572</v>
      </c>
      <c r="F114" s="239" t="s">
        <v>573</v>
      </c>
      <c r="G114" s="240" t="s">
        <v>569</v>
      </c>
      <c r="H114" s="241">
        <v>0.10000000000000001</v>
      </c>
      <c r="I114" s="242"/>
      <c r="J114" s="243">
        <f>ROUND(I114*H114,2)</f>
        <v>0</v>
      </c>
      <c r="K114" s="239" t="s">
        <v>22</v>
      </c>
      <c r="L114" s="72"/>
      <c r="M114" s="244" t="s">
        <v>22</v>
      </c>
      <c r="N114" s="245" t="s">
        <v>48</v>
      </c>
      <c r="O114" s="47"/>
      <c r="P114" s="246">
        <f>O114*H114</f>
        <v>0</v>
      </c>
      <c r="Q114" s="246">
        <v>0</v>
      </c>
      <c r="R114" s="246">
        <f>Q114*H114</f>
        <v>0</v>
      </c>
      <c r="S114" s="246">
        <v>0</v>
      </c>
      <c r="T114" s="247">
        <f>S114*H114</f>
        <v>0</v>
      </c>
      <c r="AR114" s="24" t="s">
        <v>542</v>
      </c>
      <c r="AT114" s="24" t="s">
        <v>544</v>
      </c>
      <c r="AU114" s="24" t="s">
        <v>85</v>
      </c>
      <c r="AY114" s="24" t="s">
        <v>541</v>
      </c>
      <c r="BE114" s="248">
        <f>IF(N114="základní",J114,0)</f>
        <v>0</v>
      </c>
      <c r="BF114" s="248">
        <f>IF(N114="snížená",J114,0)</f>
        <v>0</v>
      </c>
      <c r="BG114" s="248">
        <f>IF(N114="zákl. přenesená",J114,0)</f>
        <v>0</v>
      </c>
      <c r="BH114" s="248">
        <f>IF(N114="sníž. přenesená",J114,0)</f>
        <v>0</v>
      </c>
      <c r="BI114" s="248">
        <f>IF(N114="nulová",J114,0)</f>
        <v>0</v>
      </c>
      <c r="BJ114" s="24" t="s">
        <v>24</v>
      </c>
      <c r="BK114" s="248">
        <f>ROUND(I114*H114,2)</f>
        <v>0</v>
      </c>
      <c r="BL114" s="24" t="s">
        <v>542</v>
      </c>
      <c r="BM114" s="24" t="s">
        <v>954</v>
      </c>
    </row>
    <row r="115" s="12" customFormat="1">
      <c r="B115" s="249"/>
      <c r="C115" s="250"/>
      <c r="D115" s="251" t="s">
        <v>549</v>
      </c>
      <c r="E115" s="252" t="s">
        <v>22</v>
      </c>
      <c r="F115" s="253" t="s">
        <v>20</v>
      </c>
      <c r="G115" s="250"/>
      <c r="H115" s="254">
        <v>0.10000000000000001</v>
      </c>
      <c r="I115" s="255"/>
      <c r="J115" s="250"/>
      <c r="K115" s="250"/>
      <c r="L115" s="256"/>
      <c r="M115" s="257"/>
      <c r="N115" s="258"/>
      <c r="O115" s="258"/>
      <c r="P115" s="258"/>
      <c r="Q115" s="258"/>
      <c r="R115" s="258"/>
      <c r="S115" s="258"/>
      <c r="T115" s="259"/>
      <c r="AT115" s="260" t="s">
        <v>549</v>
      </c>
      <c r="AU115" s="260" t="s">
        <v>85</v>
      </c>
      <c r="AV115" s="12" t="s">
        <v>85</v>
      </c>
      <c r="AW115" s="12" t="s">
        <v>41</v>
      </c>
      <c r="AX115" s="12" t="s">
        <v>24</v>
      </c>
      <c r="AY115" s="260" t="s">
        <v>541</v>
      </c>
    </row>
    <row r="116" s="1" customFormat="1" ht="38.25" customHeight="1">
      <c r="B116" s="46"/>
      <c r="C116" s="237" t="s">
        <v>561</v>
      </c>
      <c r="D116" s="237" t="s">
        <v>544</v>
      </c>
      <c r="E116" s="238" t="s">
        <v>575</v>
      </c>
      <c r="F116" s="239" t="s">
        <v>576</v>
      </c>
      <c r="G116" s="240" t="s">
        <v>569</v>
      </c>
      <c r="H116" s="241">
        <v>0.10000000000000001</v>
      </c>
      <c r="I116" s="242"/>
      <c r="J116" s="243">
        <f>ROUND(I116*H116,2)</f>
        <v>0</v>
      </c>
      <c r="K116" s="239" t="s">
        <v>22</v>
      </c>
      <c r="L116" s="72"/>
      <c r="M116" s="244" t="s">
        <v>22</v>
      </c>
      <c r="N116" s="245" t="s">
        <v>48</v>
      </c>
      <c r="O116" s="47"/>
      <c r="P116" s="246">
        <f>O116*H116</f>
        <v>0</v>
      </c>
      <c r="Q116" s="246">
        <v>0</v>
      </c>
      <c r="R116" s="246">
        <f>Q116*H116</f>
        <v>0</v>
      </c>
      <c r="S116" s="246">
        <v>0</v>
      </c>
      <c r="T116" s="247">
        <f>S116*H116</f>
        <v>0</v>
      </c>
      <c r="AR116" s="24" t="s">
        <v>542</v>
      </c>
      <c r="AT116" s="24" t="s">
        <v>544</v>
      </c>
      <c r="AU116" s="24" t="s">
        <v>85</v>
      </c>
      <c r="AY116" s="24" t="s">
        <v>541</v>
      </c>
      <c r="BE116" s="248">
        <f>IF(N116="základní",J116,0)</f>
        <v>0</v>
      </c>
      <c r="BF116" s="248">
        <f>IF(N116="snížená",J116,0)</f>
        <v>0</v>
      </c>
      <c r="BG116" s="248">
        <f>IF(N116="zákl. přenesená",J116,0)</f>
        <v>0</v>
      </c>
      <c r="BH116" s="248">
        <f>IF(N116="sníž. přenesená",J116,0)</f>
        <v>0</v>
      </c>
      <c r="BI116" s="248">
        <f>IF(N116="nulová",J116,0)</f>
        <v>0</v>
      </c>
      <c r="BJ116" s="24" t="s">
        <v>24</v>
      </c>
      <c r="BK116" s="248">
        <f>ROUND(I116*H116,2)</f>
        <v>0</v>
      </c>
      <c r="BL116" s="24" t="s">
        <v>542</v>
      </c>
      <c r="BM116" s="24" t="s">
        <v>955</v>
      </c>
    </row>
    <row r="117" s="12" customFormat="1">
      <c r="B117" s="249"/>
      <c r="C117" s="250"/>
      <c r="D117" s="251" t="s">
        <v>549</v>
      </c>
      <c r="E117" s="252" t="s">
        <v>22</v>
      </c>
      <c r="F117" s="253" t="s">
        <v>20</v>
      </c>
      <c r="G117" s="250"/>
      <c r="H117" s="254">
        <v>0.10000000000000001</v>
      </c>
      <c r="I117" s="255"/>
      <c r="J117" s="250"/>
      <c r="K117" s="250"/>
      <c r="L117" s="256"/>
      <c r="M117" s="257"/>
      <c r="N117" s="258"/>
      <c r="O117" s="258"/>
      <c r="P117" s="258"/>
      <c r="Q117" s="258"/>
      <c r="R117" s="258"/>
      <c r="S117" s="258"/>
      <c r="T117" s="259"/>
      <c r="AT117" s="260" t="s">
        <v>549</v>
      </c>
      <c r="AU117" s="260" t="s">
        <v>85</v>
      </c>
      <c r="AV117" s="12" t="s">
        <v>85</v>
      </c>
      <c r="AW117" s="12" t="s">
        <v>41</v>
      </c>
      <c r="AX117" s="12" t="s">
        <v>24</v>
      </c>
      <c r="AY117" s="260" t="s">
        <v>541</v>
      </c>
    </row>
    <row r="118" s="1" customFormat="1" ht="25.5" customHeight="1">
      <c r="B118" s="46"/>
      <c r="C118" s="237" t="s">
        <v>557</v>
      </c>
      <c r="D118" s="237" t="s">
        <v>544</v>
      </c>
      <c r="E118" s="238" t="s">
        <v>578</v>
      </c>
      <c r="F118" s="239" t="s">
        <v>579</v>
      </c>
      <c r="G118" s="240" t="s">
        <v>569</v>
      </c>
      <c r="H118" s="241">
        <v>0.10000000000000001</v>
      </c>
      <c r="I118" s="242"/>
      <c r="J118" s="243">
        <f>ROUND(I118*H118,2)</f>
        <v>0</v>
      </c>
      <c r="K118" s="239" t="s">
        <v>22</v>
      </c>
      <c r="L118" s="72"/>
      <c r="M118" s="244" t="s">
        <v>22</v>
      </c>
      <c r="N118" s="245" t="s">
        <v>48</v>
      </c>
      <c r="O118" s="47"/>
      <c r="P118" s="246">
        <f>O118*H118</f>
        <v>0</v>
      </c>
      <c r="Q118" s="246">
        <v>0</v>
      </c>
      <c r="R118" s="246">
        <f>Q118*H118</f>
        <v>0</v>
      </c>
      <c r="S118" s="246">
        <v>0</v>
      </c>
      <c r="T118" s="247">
        <f>S118*H118</f>
        <v>0</v>
      </c>
      <c r="AR118" s="24" t="s">
        <v>542</v>
      </c>
      <c r="AT118" s="24" t="s">
        <v>544</v>
      </c>
      <c r="AU118" s="24" t="s">
        <v>85</v>
      </c>
      <c r="AY118" s="24" t="s">
        <v>541</v>
      </c>
      <c r="BE118" s="248">
        <f>IF(N118="základní",J118,0)</f>
        <v>0</v>
      </c>
      <c r="BF118" s="248">
        <f>IF(N118="snížená",J118,0)</f>
        <v>0</v>
      </c>
      <c r="BG118" s="248">
        <f>IF(N118="zákl. přenesená",J118,0)</f>
        <v>0</v>
      </c>
      <c r="BH118" s="248">
        <f>IF(N118="sníž. přenesená",J118,0)</f>
        <v>0</v>
      </c>
      <c r="BI118" s="248">
        <f>IF(N118="nulová",J118,0)</f>
        <v>0</v>
      </c>
      <c r="BJ118" s="24" t="s">
        <v>24</v>
      </c>
      <c r="BK118" s="248">
        <f>ROUND(I118*H118,2)</f>
        <v>0</v>
      </c>
      <c r="BL118" s="24" t="s">
        <v>542</v>
      </c>
      <c r="BM118" s="24" t="s">
        <v>956</v>
      </c>
    </row>
    <row r="119" s="12" customFormat="1">
      <c r="B119" s="249"/>
      <c r="C119" s="250"/>
      <c r="D119" s="251" t="s">
        <v>549</v>
      </c>
      <c r="E119" s="252" t="s">
        <v>22</v>
      </c>
      <c r="F119" s="253" t="s">
        <v>20</v>
      </c>
      <c r="G119" s="250"/>
      <c r="H119" s="254">
        <v>0.10000000000000001</v>
      </c>
      <c r="I119" s="255"/>
      <c r="J119" s="250"/>
      <c r="K119" s="250"/>
      <c r="L119" s="256"/>
      <c r="M119" s="257"/>
      <c r="N119" s="258"/>
      <c r="O119" s="258"/>
      <c r="P119" s="258"/>
      <c r="Q119" s="258"/>
      <c r="R119" s="258"/>
      <c r="S119" s="258"/>
      <c r="T119" s="259"/>
      <c r="AT119" s="260" t="s">
        <v>549</v>
      </c>
      <c r="AU119" s="260" t="s">
        <v>85</v>
      </c>
      <c r="AV119" s="12" t="s">
        <v>85</v>
      </c>
      <c r="AW119" s="12" t="s">
        <v>41</v>
      </c>
      <c r="AX119" s="12" t="s">
        <v>24</v>
      </c>
      <c r="AY119" s="260" t="s">
        <v>541</v>
      </c>
    </row>
    <row r="120" s="11" customFormat="1" ht="29.88" customHeight="1">
      <c r="B120" s="221"/>
      <c r="C120" s="222"/>
      <c r="D120" s="223" t="s">
        <v>76</v>
      </c>
      <c r="E120" s="235" t="s">
        <v>581</v>
      </c>
      <c r="F120" s="235" t="s">
        <v>582</v>
      </c>
      <c r="G120" s="222"/>
      <c r="H120" s="222"/>
      <c r="I120" s="225"/>
      <c r="J120" s="236">
        <f>BK120</f>
        <v>0</v>
      </c>
      <c r="K120" s="222"/>
      <c r="L120" s="227"/>
      <c r="M120" s="228"/>
      <c r="N120" s="229"/>
      <c r="O120" s="229"/>
      <c r="P120" s="230">
        <f>SUM(P121:P122)</f>
        <v>0</v>
      </c>
      <c r="Q120" s="229"/>
      <c r="R120" s="230">
        <f>SUM(R121:R122)</f>
        <v>0</v>
      </c>
      <c r="S120" s="229"/>
      <c r="T120" s="231">
        <f>SUM(T121:T122)</f>
        <v>0</v>
      </c>
      <c r="AR120" s="232" t="s">
        <v>24</v>
      </c>
      <c r="AT120" s="233" t="s">
        <v>76</v>
      </c>
      <c r="AU120" s="233" t="s">
        <v>24</v>
      </c>
      <c r="AY120" s="232" t="s">
        <v>541</v>
      </c>
      <c r="BK120" s="234">
        <f>SUM(BK121:BK122)</f>
        <v>0</v>
      </c>
    </row>
    <row r="121" s="1" customFormat="1" ht="38.25" customHeight="1">
      <c r="B121" s="46"/>
      <c r="C121" s="237" t="s">
        <v>29</v>
      </c>
      <c r="D121" s="237" t="s">
        <v>544</v>
      </c>
      <c r="E121" s="238" t="s">
        <v>583</v>
      </c>
      <c r="F121" s="239" t="s">
        <v>584</v>
      </c>
      <c r="G121" s="240" t="s">
        <v>569</v>
      </c>
      <c r="H121" s="241">
        <v>0.10000000000000001</v>
      </c>
      <c r="I121" s="242"/>
      <c r="J121" s="243">
        <f>ROUND(I121*H121,2)</f>
        <v>0</v>
      </c>
      <c r="K121" s="239" t="s">
        <v>22</v>
      </c>
      <c r="L121" s="72"/>
      <c r="M121" s="244" t="s">
        <v>22</v>
      </c>
      <c r="N121" s="245" t="s">
        <v>48</v>
      </c>
      <c r="O121" s="47"/>
      <c r="P121" s="246">
        <f>O121*H121</f>
        <v>0</v>
      </c>
      <c r="Q121" s="246">
        <v>0</v>
      </c>
      <c r="R121" s="246">
        <f>Q121*H121</f>
        <v>0</v>
      </c>
      <c r="S121" s="246">
        <v>0</v>
      </c>
      <c r="T121" s="247">
        <f>S121*H121</f>
        <v>0</v>
      </c>
      <c r="AR121" s="24" t="s">
        <v>542</v>
      </c>
      <c r="AT121" s="24" t="s">
        <v>544</v>
      </c>
      <c r="AU121" s="24" t="s">
        <v>85</v>
      </c>
      <c r="AY121" s="24" t="s">
        <v>541</v>
      </c>
      <c r="BE121" s="248">
        <f>IF(N121="základní",J121,0)</f>
        <v>0</v>
      </c>
      <c r="BF121" s="248">
        <f>IF(N121="snížená",J121,0)</f>
        <v>0</v>
      </c>
      <c r="BG121" s="248">
        <f>IF(N121="zákl. přenesená",J121,0)</f>
        <v>0</v>
      </c>
      <c r="BH121" s="248">
        <f>IF(N121="sníž. přenesená",J121,0)</f>
        <v>0</v>
      </c>
      <c r="BI121" s="248">
        <f>IF(N121="nulová",J121,0)</f>
        <v>0</v>
      </c>
      <c r="BJ121" s="24" t="s">
        <v>24</v>
      </c>
      <c r="BK121" s="248">
        <f>ROUND(I121*H121,2)</f>
        <v>0</v>
      </c>
      <c r="BL121" s="24" t="s">
        <v>542</v>
      </c>
      <c r="BM121" s="24" t="s">
        <v>957</v>
      </c>
    </row>
    <row r="122" s="12" customFormat="1">
      <c r="B122" s="249"/>
      <c r="C122" s="250"/>
      <c r="D122" s="251" t="s">
        <v>549</v>
      </c>
      <c r="E122" s="252" t="s">
        <v>22</v>
      </c>
      <c r="F122" s="253" t="s">
        <v>20</v>
      </c>
      <c r="G122" s="250"/>
      <c r="H122" s="254">
        <v>0.10000000000000001</v>
      </c>
      <c r="I122" s="255"/>
      <c r="J122" s="250"/>
      <c r="K122" s="250"/>
      <c r="L122" s="256"/>
      <c r="M122" s="257"/>
      <c r="N122" s="258"/>
      <c r="O122" s="258"/>
      <c r="P122" s="258"/>
      <c r="Q122" s="258"/>
      <c r="R122" s="258"/>
      <c r="S122" s="258"/>
      <c r="T122" s="259"/>
      <c r="AT122" s="260" t="s">
        <v>549</v>
      </c>
      <c r="AU122" s="260" t="s">
        <v>85</v>
      </c>
      <c r="AV122" s="12" t="s">
        <v>85</v>
      </c>
      <c r="AW122" s="12" t="s">
        <v>41</v>
      </c>
      <c r="AX122" s="12" t="s">
        <v>24</v>
      </c>
      <c r="AY122" s="260" t="s">
        <v>541</v>
      </c>
    </row>
    <row r="123" s="11" customFormat="1" ht="37.44" customHeight="1">
      <c r="B123" s="221"/>
      <c r="C123" s="222"/>
      <c r="D123" s="223" t="s">
        <v>76</v>
      </c>
      <c r="E123" s="224" t="s">
        <v>586</v>
      </c>
      <c r="F123" s="224" t="s">
        <v>587</v>
      </c>
      <c r="G123" s="222"/>
      <c r="H123" s="222"/>
      <c r="I123" s="225"/>
      <c r="J123" s="226">
        <f>BK123</f>
        <v>0</v>
      </c>
      <c r="K123" s="222"/>
      <c r="L123" s="227"/>
      <c r="M123" s="228"/>
      <c r="N123" s="229"/>
      <c r="O123" s="229"/>
      <c r="P123" s="230">
        <f>P124</f>
        <v>0</v>
      </c>
      <c r="Q123" s="229"/>
      <c r="R123" s="230">
        <f>R124</f>
        <v>0</v>
      </c>
      <c r="S123" s="229"/>
      <c r="T123" s="231">
        <f>T124</f>
        <v>0</v>
      </c>
      <c r="AR123" s="232" t="s">
        <v>85</v>
      </c>
      <c r="AT123" s="233" t="s">
        <v>76</v>
      </c>
      <c r="AU123" s="233" t="s">
        <v>77</v>
      </c>
      <c r="AY123" s="232" t="s">
        <v>541</v>
      </c>
      <c r="BK123" s="234">
        <f>BK124</f>
        <v>0</v>
      </c>
    </row>
    <row r="124" s="11" customFormat="1" ht="19.92" customHeight="1">
      <c r="B124" s="221"/>
      <c r="C124" s="222"/>
      <c r="D124" s="223" t="s">
        <v>76</v>
      </c>
      <c r="E124" s="235" t="s">
        <v>588</v>
      </c>
      <c r="F124" s="235" t="s">
        <v>589</v>
      </c>
      <c r="G124" s="222"/>
      <c r="H124" s="222"/>
      <c r="I124" s="225"/>
      <c r="J124" s="236">
        <f>BK124</f>
        <v>0</v>
      </c>
      <c r="K124" s="222"/>
      <c r="L124" s="227"/>
      <c r="M124" s="228"/>
      <c r="N124" s="229"/>
      <c r="O124" s="229"/>
      <c r="P124" s="230">
        <f>SUM(P125:P128)</f>
        <v>0</v>
      </c>
      <c r="Q124" s="229"/>
      <c r="R124" s="230">
        <f>SUM(R125:R128)</f>
        <v>0</v>
      </c>
      <c r="S124" s="229"/>
      <c r="T124" s="231">
        <f>SUM(T125:T128)</f>
        <v>0</v>
      </c>
      <c r="AR124" s="232" t="s">
        <v>85</v>
      </c>
      <c r="AT124" s="233" t="s">
        <v>76</v>
      </c>
      <c r="AU124" s="233" t="s">
        <v>24</v>
      </c>
      <c r="AY124" s="232" t="s">
        <v>541</v>
      </c>
      <c r="BK124" s="234">
        <f>SUM(BK125:BK128)</f>
        <v>0</v>
      </c>
    </row>
    <row r="125" s="1" customFormat="1" ht="25.5" customHeight="1">
      <c r="B125" s="46"/>
      <c r="C125" s="237" t="s">
        <v>590</v>
      </c>
      <c r="D125" s="237" t="s">
        <v>544</v>
      </c>
      <c r="E125" s="238" t="s">
        <v>591</v>
      </c>
      <c r="F125" s="239" t="s">
        <v>592</v>
      </c>
      <c r="G125" s="240" t="s">
        <v>547</v>
      </c>
      <c r="H125" s="241">
        <v>194</v>
      </c>
      <c r="I125" s="242"/>
      <c r="J125" s="243">
        <f>ROUND(I125*H125,2)</f>
        <v>0</v>
      </c>
      <c r="K125" s="239" t="s">
        <v>22</v>
      </c>
      <c r="L125" s="72"/>
      <c r="M125" s="244" t="s">
        <v>22</v>
      </c>
      <c r="N125" s="245" t="s">
        <v>48</v>
      </c>
      <c r="O125" s="47"/>
      <c r="P125" s="246">
        <f>O125*H125</f>
        <v>0</v>
      </c>
      <c r="Q125" s="246">
        <v>0</v>
      </c>
      <c r="R125" s="246">
        <f>Q125*H125</f>
        <v>0</v>
      </c>
      <c r="S125" s="246">
        <v>0</v>
      </c>
      <c r="T125" s="247">
        <f>S125*H125</f>
        <v>0</v>
      </c>
      <c r="AR125" s="24" t="s">
        <v>577</v>
      </c>
      <c r="AT125" s="24" t="s">
        <v>544</v>
      </c>
      <c r="AU125" s="24" t="s">
        <v>85</v>
      </c>
      <c r="AY125" s="24" t="s">
        <v>541</v>
      </c>
      <c r="BE125" s="248">
        <f>IF(N125="základní",J125,0)</f>
        <v>0</v>
      </c>
      <c r="BF125" s="248">
        <f>IF(N125="snížená",J125,0)</f>
        <v>0</v>
      </c>
      <c r="BG125" s="248">
        <f>IF(N125="zákl. přenesená",J125,0)</f>
        <v>0</v>
      </c>
      <c r="BH125" s="248">
        <f>IF(N125="sníž. přenesená",J125,0)</f>
        <v>0</v>
      </c>
      <c r="BI125" s="248">
        <f>IF(N125="nulová",J125,0)</f>
        <v>0</v>
      </c>
      <c r="BJ125" s="24" t="s">
        <v>24</v>
      </c>
      <c r="BK125" s="248">
        <f>ROUND(I125*H125,2)</f>
        <v>0</v>
      </c>
      <c r="BL125" s="24" t="s">
        <v>577</v>
      </c>
      <c r="BM125" s="24" t="s">
        <v>958</v>
      </c>
    </row>
    <row r="126" s="12" customFormat="1">
      <c r="B126" s="249"/>
      <c r="C126" s="250"/>
      <c r="D126" s="251" t="s">
        <v>549</v>
      </c>
      <c r="E126" s="252" t="s">
        <v>22</v>
      </c>
      <c r="F126" s="253" t="s">
        <v>950</v>
      </c>
      <c r="G126" s="250"/>
      <c r="H126" s="254">
        <v>194</v>
      </c>
      <c r="I126" s="255"/>
      <c r="J126" s="250"/>
      <c r="K126" s="250"/>
      <c r="L126" s="256"/>
      <c r="M126" s="257"/>
      <c r="N126" s="258"/>
      <c r="O126" s="258"/>
      <c r="P126" s="258"/>
      <c r="Q126" s="258"/>
      <c r="R126" s="258"/>
      <c r="S126" s="258"/>
      <c r="T126" s="259"/>
      <c r="AT126" s="260" t="s">
        <v>549</v>
      </c>
      <c r="AU126" s="260" t="s">
        <v>85</v>
      </c>
      <c r="AV126" s="12" t="s">
        <v>85</v>
      </c>
      <c r="AW126" s="12" t="s">
        <v>41</v>
      </c>
      <c r="AX126" s="12" t="s">
        <v>24</v>
      </c>
      <c r="AY126" s="260" t="s">
        <v>541</v>
      </c>
    </row>
    <row r="127" s="1" customFormat="1" ht="25.5" customHeight="1">
      <c r="B127" s="46"/>
      <c r="C127" s="237" t="s">
        <v>570</v>
      </c>
      <c r="D127" s="237" t="s">
        <v>544</v>
      </c>
      <c r="E127" s="238" t="s">
        <v>594</v>
      </c>
      <c r="F127" s="239" t="s">
        <v>595</v>
      </c>
      <c r="G127" s="240" t="s">
        <v>547</v>
      </c>
      <c r="H127" s="241">
        <v>194</v>
      </c>
      <c r="I127" s="242"/>
      <c r="J127" s="243">
        <f>ROUND(I127*H127,2)</f>
        <v>0</v>
      </c>
      <c r="K127" s="239" t="s">
        <v>22</v>
      </c>
      <c r="L127" s="72"/>
      <c r="M127" s="244" t="s">
        <v>22</v>
      </c>
      <c r="N127" s="245" t="s">
        <v>48</v>
      </c>
      <c r="O127" s="47"/>
      <c r="P127" s="246">
        <f>O127*H127</f>
        <v>0</v>
      </c>
      <c r="Q127" s="246">
        <v>0</v>
      </c>
      <c r="R127" s="246">
        <f>Q127*H127</f>
        <v>0</v>
      </c>
      <c r="S127" s="246">
        <v>0</v>
      </c>
      <c r="T127" s="247">
        <f>S127*H127</f>
        <v>0</v>
      </c>
      <c r="AR127" s="24" t="s">
        <v>577</v>
      </c>
      <c r="AT127" s="24" t="s">
        <v>544</v>
      </c>
      <c r="AU127" s="24" t="s">
        <v>85</v>
      </c>
      <c r="AY127" s="24" t="s">
        <v>541</v>
      </c>
      <c r="BE127" s="248">
        <f>IF(N127="základní",J127,0)</f>
        <v>0</v>
      </c>
      <c r="BF127" s="248">
        <f>IF(N127="snížená",J127,0)</f>
        <v>0</v>
      </c>
      <c r="BG127" s="248">
        <f>IF(N127="zákl. přenesená",J127,0)</f>
        <v>0</v>
      </c>
      <c r="BH127" s="248">
        <f>IF(N127="sníž. přenesená",J127,0)</f>
        <v>0</v>
      </c>
      <c r="BI127" s="248">
        <f>IF(N127="nulová",J127,0)</f>
        <v>0</v>
      </c>
      <c r="BJ127" s="24" t="s">
        <v>24</v>
      </c>
      <c r="BK127" s="248">
        <f>ROUND(I127*H127,2)</f>
        <v>0</v>
      </c>
      <c r="BL127" s="24" t="s">
        <v>577</v>
      </c>
      <c r="BM127" s="24" t="s">
        <v>959</v>
      </c>
    </row>
    <row r="128" s="12" customFormat="1">
      <c r="B128" s="249"/>
      <c r="C128" s="250"/>
      <c r="D128" s="251" t="s">
        <v>549</v>
      </c>
      <c r="E128" s="252" t="s">
        <v>22</v>
      </c>
      <c r="F128" s="253" t="s">
        <v>950</v>
      </c>
      <c r="G128" s="250"/>
      <c r="H128" s="254">
        <v>194</v>
      </c>
      <c r="I128" s="255"/>
      <c r="J128" s="250"/>
      <c r="K128" s="250"/>
      <c r="L128" s="256"/>
      <c r="M128" s="261"/>
      <c r="N128" s="262"/>
      <c r="O128" s="262"/>
      <c r="P128" s="262"/>
      <c r="Q128" s="262"/>
      <c r="R128" s="262"/>
      <c r="S128" s="262"/>
      <c r="T128" s="263"/>
      <c r="AT128" s="260" t="s">
        <v>549</v>
      </c>
      <c r="AU128" s="260" t="s">
        <v>85</v>
      </c>
      <c r="AV128" s="12" t="s">
        <v>85</v>
      </c>
      <c r="AW128" s="12" t="s">
        <v>41</v>
      </c>
      <c r="AX128" s="12" t="s">
        <v>24</v>
      </c>
      <c r="AY128" s="260" t="s">
        <v>541</v>
      </c>
    </row>
    <row r="129" s="1" customFormat="1" ht="6.96" customHeight="1">
      <c r="B129" s="67"/>
      <c r="C129" s="68"/>
      <c r="D129" s="68"/>
      <c r="E129" s="68"/>
      <c r="F129" s="68"/>
      <c r="G129" s="68"/>
      <c r="H129" s="68"/>
      <c r="I129" s="179"/>
      <c r="J129" s="68"/>
      <c r="K129" s="68"/>
      <c r="L129" s="72"/>
    </row>
  </sheetData>
  <sheetProtection sheet="1" autoFilter="0" formatColumns="0" formatRows="0" objects="1" scenarios="1" spinCount="100000" saltValue="4zx/8L7u2Ny0MLoxkEdAM+KFV5d3HyzkMpcI108ucYjUjmnaZaFxiDosCBq4iGxdGSFqtwP4ZT8QVcaR5Y7GdQ==" hashValue="5GBfsjv723gr2JZLZjWYPeZbIp21xA9OWDUceywXdaKL9FurSzq//wz1EnP2bQHclfn8aOnt0QkQKGFfogZNZw==" algorithmName="SHA-512" password="CC35"/>
  <autoFilter ref="C95:K128"/>
  <mergeCells count="16">
    <mergeCell ref="E7:H7"/>
    <mergeCell ref="E11:H11"/>
    <mergeCell ref="E9:H9"/>
    <mergeCell ref="E13:H13"/>
    <mergeCell ref="E28:H28"/>
    <mergeCell ref="E49:H49"/>
    <mergeCell ref="E53:H53"/>
    <mergeCell ref="E51:H51"/>
    <mergeCell ref="E55:H55"/>
    <mergeCell ref="J59:J60"/>
    <mergeCell ref="E82:H82"/>
    <mergeCell ref="E86:H86"/>
    <mergeCell ref="E84:H84"/>
    <mergeCell ref="E88:H88"/>
    <mergeCell ref="G1:H1"/>
    <mergeCell ref="L2:V2"/>
  </mergeCells>
  <hyperlinks>
    <hyperlink ref="F1:G1" location="C2" display="1) Krycí list soupisu"/>
    <hyperlink ref="G1:H1" location="C62" display="2) Rekapitulace"/>
    <hyperlink ref="J1" location="C95"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23.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188</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ht="16.5" customHeight="1">
      <c r="B9" s="28"/>
      <c r="C9" s="29"/>
      <c r="D9" s="29"/>
      <c r="E9" s="156" t="s">
        <v>944</v>
      </c>
      <c r="F9" s="29"/>
      <c r="G9" s="29"/>
      <c r="H9" s="29"/>
      <c r="I9" s="155"/>
      <c r="J9" s="29"/>
      <c r="K9" s="31"/>
    </row>
    <row r="10">
      <c r="B10" s="28"/>
      <c r="C10" s="29"/>
      <c r="D10" s="40" t="s">
        <v>508</v>
      </c>
      <c r="E10" s="29"/>
      <c r="F10" s="29"/>
      <c r="G10" s="29"/>
      <c r="H10" s="29"/>
      <c r="I10" s="155"/>
      <c r="J10" s="29"/>
      <c r="K10" s="31"/>
    </row>
    <row r="11" s="1" customFormat="1" ht="16.5" customHeight="1">
      <c r="B11" s="46"/>
      <c r="C11" s="47"/>
      <c r="D11" s="47"/>
      <c r="E11" s="55" t="s">
        <v>945</v>
      </c>
      <c r="F11" s="47"/>
      <c r="G11" s="47"/>
      <c r="H11" s="47"/>
      <c r="I11" s="157"/>
      <c r="J11" s="47"/>
      <c r="K11" s="51"/>
    </row>
    <row r="12" s="1" customFormat="1">
      <c r="B12" s="46"/>
      <c r="C12" s="47"/>
      <c r="D12" s="40" t="s">
        <v>510</v>
      </c>
      <c r="E12" s="47"/>
      <c r="F12" s="47"/>
      <c r="G12" s="47"/>
      <c r="H12" s="47"/>
      <c r="I12" s="157"/>
      <c r="J12" s="47"/>
      <c r="K12" s="51"/>
    </row>
    <row r="13" s="1" customFormat="1" ht="36.96" customHeight="1">
      <c r="B13" s="46"/>
      <c r="C13" s="47"/>
      <c r="D13" s="47"/>
      <c r="E13" s="158" t="s">
        <v>960</v>
      </c>
      <c r="F13" s="47"/>
      <c r="G13" s="47"/>
      <c r="H13" s="47"/>
      <c r="I13" s="157"/>
      <c r="J13" s="47"/>
      <c r="K13" s="51"/>
    </row>
    <row r="14" s="1" customFormat="1">
      <c r="B14" s="46"/>
      <c r="C14" s="47"/>
      <c r="D14" s="47"/>
      <c r="E14" s="47"/>
      <c r="F14" s="47"/>
      <c r="G14" s="47"/>
      <c r="H14" s="47"/>
      <c r="I14" s="157"/>
      <c r="J14" s="47"/>
      <c r="K14" s="51"/>
    </row>
    <row r="15" s="1" customFormat="1" ht="14.4" customHeight="1">
      <c r="B15" s="46"/>
      <c r="C15" s="47"/>
      <c r="D15" s="40" t="s">
        <v>21</v>
      </c>
      <c r="E15" s="47"/>
      <c r="F15" s="35" t="s">
        <v>22</v>
      </c>
      <c r="G15" s="47"/>
      <c r="H15" s="47"/>
      <c r="I15" s="159" t="s">
        <v>23</v>
      </c>
      <c r="J15" s="35" t="s">
        <v>22</v>
      </c>
      <c r="K15" s="51"/>
    </row>
    <row r="16" s="1" customFormat="1" ht="14.4" customHeight="1">
      <c r="B16" s="46"/>
      <c r="C16" s="47"/>
      <c r="D16" s="40" t="s">
        <v>25</v>
      </c>
      <c r="E16" s="47"/>
      <c r="F16" s="35" t="s">
        <v>40</v>
      </c>
      <c r="G16" s="47"/>
      <c r="H16" s="47"/>
      <c r="I16" s="159" t="s">
        <v>27</v>
      </c>
      <c r="J16" s="160" t="str">
        <f>'Rekapitulace stavby'!AN8</f>
        <v>19. 9. 2018</v>
      </c>
      <c r="K16" s="51"/>
    </row>
    <row r="17" s="1" customFormat="1" ht="10.8" customHeight="1">
      <c r="B17" s="46"/>
      <c r="C17" s="47"/>
      <c r="D17" s="47"/>
      <c r="E17" s="47"/>
      <c r="F17" s="47"/>
      <c r="G17" s="47"/>
      <c r="H17" s="47"/>
      <c r="I17" s="157"/>
      <c r="J17" s="47"/>
      <c r="K17" s="51"/>
    </row>
    <row r="18" s="1" customFormat="1" ht="14.4" customHeight="1">
      <c r="B18" s="46"/>
      <c r="C18" s="47"/>
      <c r="D18" s="40" t="s">
        <v>31</v>
      </c>
      <c r="E18" s="47"/>
      <c r="F18" s="47"/>
      <c r="G18" s="47"/>
      <c r="H18" s="47"/>
      <c r="I18" s="159" t="s">
        <v>32</v>
      </c>
      <c r="J18" s="35" t="str">
        <f>IF('Rekapitulace stavby'!AN10="","",'Rekapitulace stavby'!AN10)</f>
        <v>70994234</v>
      </c>
      <c r="K18" s="51"/>
    </row>
    <row r="19" s="1" customFormat="1" ht="18" customHeight="1">
      <c r="B19" s="46"/>
      <c r="C19" s="47"/>
      <c r="D19" s="47"/>
      <c r="E19" s="35" t="str">
        <f>IF('Rekapitulace stavby'!E11="","",'Rekapitulace stavby'!E11)</f>
        <v>SŽDC s.o., OŘ Ústí n.L., ST Ústí n.L.</v>
      </c>
      <c r="F19" s="47"/>
      <c r="G19" s="47"/>
      <c r="H19" s="47"/>
      <c r="I19" s="159" t="s">
        <v>35</v>
      </c>
      <c r="J19" s="35" t="str">
        <f>IF('Rekapitulace stavby'!AN11="","",'Rekapitulace stavby'!AN11)</f>
        <v>CZ70994234</v>
      </c>
      <c r="K19" s="51"/>
    </row>
    <row r="20" s="1" customFormat="1" ht="6.96" customHeight="1">
      <c r="B20" s="46"/>
      <c r="C20" s="47"/>
      <c r="D20" s="47"/>
      <c r="E20" s="47"/>
      <c r="F20" s="47"/>
      <c r="G20" s="47"/>
      <c r="H20" s="47"/>
      <c r="I20" s="157"/>
      <c r="J20" s="47"/>
      <c r="K20" s="51"/>
    </row>
    <row r="21" s="1" customFormat="1" ht="14.4" customHeight="1">
      <c r="B21" s="46"/>
      <c r="C21" s="47"/>
      <c r="D21" s="40" t="s">
        <v>37</v>
      </c>
      <c r="E21" s="47"/>
      <c r="F21" s="47"/>
      <c r="G21" s="47"/>
      <c r="H21" s="47"/>
      <c r="I21" s="159" t="s">
        <v>32</v>
      </c>
      <c r="J21" s="35" t="str">
        <f>IF('Rekapitulace stavby'!AN13="Vyplň údaj","",IF('Rekapitulace stavby'!AN13="","",'Rekapitulace stavby'!AN13))</f>
        <v/>
      </c>
      <c r="K21" s="51"/>
    </row>
    <row r="22" s="1" customFormat="1" ht="18" customHeight="1">
      <c r="B22" s="46"/>
      <c r="C22" s="47"/>
      <c r="D22" s="47"/>
      <c r="E22" s="35" t="str">
        <f>IF('Rekapitulace stavby'!E14="Vyplň údaj","",IF('Rekapitulace stavby'!E14="","",'Rekapitulace stavby'!E14))</f>
        <v/>
      </c>
      <c r="F22" s="47"/>
      <c r="G22" s="47"/>
      <c r="H22" s="47"/>
      <c r="I22" s="159" t="s">
        <v>35</v>
      </c>
      <c r="J22" s="35" t="str">
        <f>IF('Rekapitulace stavby'!AN14="Vyplň údaj","",IF('Rekapitulace stavby'!AN14="","",'Rekapitulace stavby'!AN14))</f>
        <v/>
      </c>
      <c r="K22" s="51"/>
    </row>
    <row r="23" s="1" customFormat="1" ht="6.96" customHeight="1">
      <c r="B23" s="46"/>
      <c r="C23" s="47"/>
      <c r="D23" s="47"/>
      <c r="E23" s="47"/>
      <c r="F23" s="47"/>
      <c r="G23" s="47"/>
      <c r="H23" s="47"/>
      <c r="I23" s="157"/>
      <c r="J23" s="47"/>
      <c r="K23" s="51"/>
    </row>
    <row r="24" s="1" customFormat="1" ht="14.4" customHeight="1">
      <c r="B24" s="46"/>
      <c r="C24" s="47"/>
      <c r="D24" s="40" t="s">
        <v>39</v>
      </c>
      <c r="E24" s="47"/>
      <c r="F24" s="47"/>
      <c r="G24" s="47"/>
      <c r="H24" s="47"/>
      <c r="I24" s="159" t="s">
        <v>32</v>
      </c>
      <c r="J24" s="35" t="str">
        <f>IF('Rekapitulace stavby'!AN16="","",'Rekapitulace stavby'!AN16)</f>
        <v/>
      </c>
      <c r="K24" s="51"/>
    </row>
    <row r="25" s="1" customFormat="1" ht="18" customHeight="1">
      <c r="B25" s="46"/>
      <c r="C25" s="47"/>
      <c r="D25" s="47"/>
      <c r="E25" s="35" t="str">
        <f>IF('Rekapitulace stavby'!E17="","",'Rekapitulace stavby'!E17)</f>
        <v xml:space="preserve"> </v>
      </c>
      <c r="F25" s="47"/>
      <c r="G25" s="47"/>
      <c r="H25" s="47"/>
      <c r="I25" s="159" t="s">
        <v>35</v>
      </c>
      <c r="J25" s="35" t="str">
        <f>IF('Rekapitulace stavby'!AN17="","",'Rekapitulace stavby'!AN17)</f>
        <v/>
      </c>
      <c r="K25" s="51"/>
    </row>
    <row r="26" s="1" customFormat="1" ht="6.96" customHeight="1">
      <c r="B26" s="46"/>
      <c r="C26" s="47"/>
      <c r="D26" s="47"/>
      <c r="E26" s="47"/>
      <c r="F26" s="47"/>
      <c r="G26" s="47"/>
      <c r="H26" s="47"/>
      <c r="I26" s="157"/>
      <c r="J26" s="47"/>
      <c r="K26" s="51"/>
    </row>
    <row r="27" s="1" customFormat="1" ht="14.4" customHeight="1">
      <c r="B27" s="46"/>
      <c r="C27" s="47"/>
      <c r="D27" s="40" t="s">
        <v>42</v>
      </c>
      <c r="E27" s="47"/>
      <c r="F27" s="47"/>
      <c r="G27" s="47"/>
      <c r="H27" s="47"/>
      <c r="I27" s="157"/>
      <c r="J27" s="47"/>
      <c r="K27" s="51"/>
    </row>
    <row r="28" s="7" customFormat="1" ht="16.5" customHeight="1">
      <c r="B28" s="161"/>
      <c r="C28" s="162"/>
      <c r="D28" s="162"/>
      <c r="E28" s="44" t="s">
        <v>22</v>
      </c>
      <c r="F28" s="44"/>
      <c r="G28" s="44"/>
      <c r="H28" s="44"/>
      <c r="I28" s="163"/>
      <c r="J28" s="162"/>
      <c r="K28" s="164"/>
    </row>
    <row r="29" s="1" customFormat="1" ht="6.96" customHeight="1">
      <c r="B29" s="46"/>
      <c r="C29" s="47"/>
      <c r="D29" s="47"/>
      <c r="E29" s="47"/>
      <c r="F29" s="47"/>
      <c r="G29" s="47"/>
      <c r="H29" s="47"/>
      <c r="I29" s="157"/>
      <c r="J29" s="47"/>
      <c r="K29" s="51"/>
    </row>
    <row r="30" s="1" customFormat="1" ht="6.96" customHeight="1">
      <c r="B30" s="46"/>
      <c r="C30" s="47"/>
      <c r="D30" s="106"/>
      <c r="E30" s="106"/>
      <c r="F30" s="106"/>
      <c r="G30" s="106"/>
      <c r="H30" s="106"/>
      <c r="I30" s="165"/>
      <c r="J30" s="106"/>
      <c r="K30" s="166"/>
    </row>
    <row r="31" s="1" customFormat="1" ht="25.44" customHeight="1">
      <c r="B31" s="46"/>
      <c r="C31" s="47"/>
      <c r="D31" s="167" t="s">
        <v>43</v>
      </c>
      <c r="E31" s="47"/>
      <c r="F31" s="47"/>
      <c r="G31" s="47"/>
      <c r="H31" s="47"/>
      <c r="I31" s="157"/>
      <c r="J31" s="168">
        <f>ROUND(J89,2)</f>
        <v>0</v>
      </c>
      <c r="K31" s="51"/>
    </row>
    <row r="32" s="1" customFormat="1" ht="6.96" customHeight="1">
      <c r="B32" s="46"/>
      <c r="C32" s="47"/>
      <c r="D32" s="106"/>
      <c r="E32" s="106"/>
      <c r="F32" s="106"/>
      <c r="G32" s="106"/>
      <c r="H32" s="106"/>
      <c r="I32" s="165"/>
      <c r="J32" s="106"/>
      <c r="K32" s="166"/>
    </row>
    <row r="33" s="1" customFormat="1" ht="14.4" customHeight="1">
      <c r="B33" s="46"/>
      <c r="C33" s="47"/>
      <c r="D33" s="47"/>
      <c r="E33" s="47"/>
      <c r="F33" s="52" t="s">
        <v>45</v>
      </c>
      <c r="G33" s="47"/>
      <c r="H33" s="47"/>
      <c r="I33" s="169" t="s">
        <v>44</v>
      </c>
      <c r="J33" s="52" t="s">
        <v>46</v>
      </c>
      <c r="K33" s="51"/>
    </row>
    <row r="34" s="1" customFormat="1" ht="14.4" customHeight="1">
      <c r="B34" s="46"/>
      <c r="C34" s="47"/>
      <c r="D34" s="55" t="s">
        <v>47</v>
      </c>
      <c r="E34" s="55" t="s">
        <v>48</v>
      </c>
      <c r="F34" s="170">
        <f>ROUND(SUM(BE89:BE94), 2)</f>
        <v>0</v>
      </c>
      <c r="G34" s="47"/>
      <c r="H34" s="47"/>
      <c r="I34" s="171">
        <v>0.20999999999999999</v>
      </c>
      <c r="J34" s="170">
        <f>ROUND(ROUND((SUM(BE89:BE94)), 2)*I34, 2)</f>
        <v>0</v>
      </c>
      <c r="K34" s="51"/>
    </row>
    <row r="35" s="1" customFormat="1" ht="14.4" customHeight="1">
      <c r="B35" s="46"/>
      <c r="C35" s="47"/>
      <c r="D35" s="47"/>
      <c r="E35" s="55" t="s">
        <v>49</v>
      </c>
      <c r="F35" s="170">
        <f>ROUND(SUM(BF89:BF94), 2)</f>
        <v>0</v>
      </c>
      <c r="G35" s="47"/>
      <c r="H35" s="47"/>
      <c r="I35" s="171">
        <v>0.14999999999999999</v>
      </c>
      <c r="J35" s="170">
        <f>ROUND(ROUND((SUM(BF89:BF94)), 2)*I35, 2)</f>
        <v>0</v>
      </c>
      <c r="K35" s="51"/>
    </row>
    <row r="36" hidden="1" s="1" customFormat="1" ht="14.4" customHeight="1">
      <c r="B36" s="46"/>
      <c r="C36" s="47"/>
      <c r="D36" s="47"/>
      <c r="E36" s="55" t="s">
        <v>50</v>
      </c>
      <c r="F36" s="170">
        <f>ROUND(SUM(BG89:BG94), 2)</f>
        <v>0</v>
      </c>
      <c r="G36" s="47"/>
      <c r="H36" s="47"/>
      <c r="I36" s="171">
        <v>0.20999999999999999</v>
      </c>
      <c r="J36" s="170">
        <v>0</v>
      </c>
      <c r="K36" s="51"/>
    </row>
    <row r="37" hidden="1" s="1" customFormat="1" ht="14.4" customHeight="1">
      <c r="B37" s="46"/>
      <c r="C37" s="47"/>
      <c r="D37" s="47"/>
      <c r="E37" s="55" t="s">
        <v>51</v>
      </c>
      <c r="F37" s="170">
        <f>ROUND(SUM(BH89:BH94), 2)</f>
        <v>0</v>
      </c>
      <c r="G37" s="47"/>
      <c r="H37" s="47"/>
      <c r="I37" s="171">
        <v>0.14999999999999999</v>
      </c>
      <c r="J37" s="170">
        <v>0</v>
      </c>
      <c r="K37" s="51"/>
    </row>
    <row r="38" hidden="1" s="1" customFormat="1" ht="14.4" customHeight="1">
      <c r="B38" s="46"/>
      <c r="C38" s="47"/>
      <c r="D38" s="47"/>
      <c r="E38" s="55" t="s">
        <v>52</v>
      </c>
      <c r="F38" s="170">
        <f>ROUND(SUM(BI89:BI94), 2)</f>
        <v>0</v>
      </c>
      <c r="G38" s="47"/>
      <c r="H38" s="47"/>
      <c r="I38" s="171">
        <v>0</v>
      </c>
      <c r="J38" s="170">
        <v>0</v>
      </c>
      <c r="K38" s="51"/>
    </row>
    <row r="39" s="1" customFormat="1" ht="6.96" customHeight="1">
      <c r="B39" s="46"/>
      <c r="C39" s="47"/>
      <c r="D39" s="47"/>
      <c r="E39" s="47"/>
      <c r="F39" s="47"/>
      <c r="G39" s="47"/>
      <c r="H39" s="47"/>
      <c r="I39" s="157"/>
      <c r="J39" s="47"/>
      <c r="K39" s="51"/>
    </row>
    <row r="40" s="1" customFormat="1" ht="25.44" customHeight="1">
      <c r="B40" s="46"/>
      <c r="C40" s="172"/>
      <c r="D40" s="173" t="s">
        <v>53</v>
      </c>
      <c r="E40" s="98"/>
      <c r="F40" s="98"/>
      <c r="G40" s="174" t="s">
        <v>54</v>
      </c>
      <c r="H40" s="175" t="s">
        <v>55</v>
      </c>
      <c r="I40" s="176"/>
      <c r="J40" s="177">
        <f>SUM(J31:J38)</f>
        <v>0</v>
      </c>
      <c r="K40" s="178"/>
    </row>
    <row r="41" s="1" customFormat="1" ht="14.4" customHeight="1">
      <c r="B41" s="67"/>
      <c r="C41" s="68"/>
      <c r="D41" s="68"/>
      <c r="E41" s="68"/>
      <c r="F41" s="68"/>
      <c r="G41" s="68"/>
      <c r="H41" s="68"/>
      <c r="I41" s="179"/>
      <c r="J41" s="68"/>
      <c r="K41" s="69"/>
    </row>
    <row r="45" s="1" customFormat="1" ht="6.96" customHeight="1">
      <c r="B45" s="180"/>
      <c r="C45" s="181"/>
      <c r="D45" s="181"/>
      <c r="E45" s="181"/>
      <c r="F45" s="181"/>
      <c r="G45" s="181"/>
      <c r="H45" s="181"/>
      <c r="I45" s="182"/>
      <c r="J45" s="181"/>
      <c r="K45" s="183"/>
    </row>
    <row r="46" s="1" customFormat="1" ht="36.96" customHeight="1">
      <c r="B46" s="46"/>
      <c r="C46" s="30" t="s">
        <v>512</v>
      </c>
      <c r="D46" s="47"/>
      <c r="E46" s="47"/>
      <c r="F46" s="47"/>
      <c r="G46" s="47"/>
      <c r="H46" s="47"/>
      <c r="I46" s="157"/>
      <c r="J46" s="47"/>
      <c r="K46" s="51"/>
    </row>
    <row r="47" s="1" customFormat="1" ht="6.96" customHeight="1">
      <c r="B47" s="46"/>
      <c r="C47" s="47"/>
      <c r="D47" s="47"/>
      <c r="E47" s="47"/>
      <c r="F47" s="47"/>
      <c r="G47" s="47"/>
      <c r="H47" s="47"/>
      <c r="I47" s="157"/>
      <c r="J47" s="47"/>
      <c r="K47" s="51"/>
    </row>
    <row r="48" s="1" customFormat="1" ht="14.4" customHeight="1">
      <c r="B48" s="46"/>
      <c r="C48" s="40" t="s">
        <v>18</v>
      </c>
      <c r="D48" s="47"/>
      <c r="E48" s="47"/>
      <c r="F48" s="47"/>
      <c r="G48" s="47"/>
      <c r="H48" s="47"/>
      <c r="I48" s="157"/>
      <c r="J48" s="47"/>
      <c r="K48" s="51"/>
    </row>
    <row r="49" s="1" customFormat="1" ht="16.5" customHeight="1">
      <c r="B49" s="46"/>
      <c r="C49" s="47"/>
      <c r="D49" s="47"/>
      <c r="E49" s="156" t="str">
        <f>E7</f>
        <v>Celkové opravy zastávek na koridorové trati Vraňany - Děčín - státní hranice_ZMĚNA č. 1</v>
      </c>
      <c r="F49" s="40"/>
      <c r="G49" s="40"/>
      <c r="H49" s="40"/>
      <c r="I49" s="157"/>
      <c r="J49" s="47"/>
      <c r="K49" s="51"/>
    </row>
    <row r="50">
      <c r="B50" s="28"/>
      <c r="C50" s="40" t="s">
        <v>506</v>
      </c>
      <c r="D50" s="29"/>
      <c r="E50" s="29"/>
      <c r="F50" s="29"/>
      <c r="G50" s="29"/>
      <c r="H50" s="29"/>
      <c r="I50" s="155"/>
      <c r="J50" s="29"/>
      <c r="K50" s="31"/>
    </row>
    <row r="51" ht="16.5" customHeight="1">
      <c r="B51" s="28"/>
      <c r="C51" s="29"/>
      <c r="D51" s="29"/>
      <c r="E51" s="156" t="s">
        <v>944</v>
      </c>
      <c r="F51" s="29"/>
      <c r="G51" s="29"/>
      <c r="H51" s="29"/>
      <c r="I51" s="155"/>
      <c r="J51" s="29"/>
      <c r="K51" s="31"/>
    </row>
    <row r="52">
      <c r="B52" s="28"/>
      <c r="C52" s="40" t="s">
        <v>508</v>
      </c>
      <c r="D52" s="29"/>
      <c r="E52" s="29"/>
      <c r="F52" s="29"/>
      <c r="G52" s="29"/>
      <c r="H52" s="29"/>
      <c r="I52" s="155"/>
      <c r="J52" s="29"/>
      <c r="K52" s="31"/>
    </row>
    <row r="53" s="1" customFormat="1" ht="16.5" customHeight="1">
      <c r="B53" s="46"/>
      <c r="C53" s="47"/>
      <c r="D53" s="47"/>
      <c r="E53" s="55" t="s">
        <v>945</v>
      </c>
      <c r="F53" s="47"/>
      <c r="G53" s="47"/>
      <c r="H53" s="47"/>
      <c r="I53" s="157"/>
      <c r="J53" s="47"/>
      <c r="K53" s="51"/>
    </row>
    <row r="54" s="1" customFormat="1" ht="14.4" customHeight="1">
      <c r="B54" s="46"/>
      <c r="C54" s="40" t="s">
        <v>510</v>
      </c>
      <c r="D54" s="47"/>
      <c r="E54" s="47"/>
      <c r="F54" s="47"/>
      <c r="G54" s="47"/>
      <c r="H54" s="47"/>
      <c r="I54" s="157"/>
      <c r="J54" s="47"/>
      <c r="K54" s="51"/>
    </row>
    <row r="55" s="1" customFormat="1" ht="17.25" customHeight="1">
      <c r="B55" s="46"/>
      <c r="C55" s="47"/>
      <c r="D55" s="47"/>
      <c r="E55" s="158" t="str">
        <f>E13</f>
        <v>SO-09-03-02 - VRN</v>
      </c>
      <c r="F55" s="47"/>
      <c r="G55" s="47"/>
      <c r="H55" s="47"/>
      <c r="I55" s="157"/>
      <c r="J55" s="47"/>
      <c r="K55" s="51"/>
    </row>
    <row r="56" s="1" customFormat="1" ht="6.96" customHeight="1">
      <c r="B56" s="46"/>
      <c r="C56" s="47"/>
      <c r="D56" s="47"/>
      <c r="E56" s="47"/>
      <c r="F56" s="47"/>
      <c r="G56" s="47"/>
      <c r="H56" s="47"/>
      <c r="I56" s="157"/>
      <c r="J56" s="47"/>
      <c r="K56" s="51"/>
    </row>
    <row r="57" s="1" customFormat="1" ht="18" customHeight="1">
      <c r="B57" s="46"/>
      <c r="C57" s="40" t="s">
        <v>25</v>
      </c>
      <c r="D57" s="47"/>
      <c r="E57" s="47"/>
      <c r="F57" s="35" t="str">
        <f>F16</f>
        <v xml:space="preserve"> </v>
      </c>
      <c r="G57" s="47"/>
      <c r="H57" s="47"/>
      <c r="I57" s="159" t="s">
        <v>27</v>
      </c>
      <c r="J57" s="160" t="str">
        <f>IF(J16="","",J16)</f>
        <v>19. 9. 2018</v>
      </c>
      <c r="K57" s="51"/>
    </row>
    <row r="58" s="1" customFormat="1" ht="6.96" customHeight="1">
      <c r="B58" s="46"/>
      <c r="C58" s="47"/>
      <c r="D58" s="47"/>
      <c r="E58" s="47"/>
      <c r="F58" s="47"/>
      <c r="G58" s="47"/>
      <c r="H58" s="47"/>
      <c r="I58" s="157"/>
      <c r="J58" s="47"/>
      <c r="K58" s="51"/>
    </row>
    <row r="59" s="1" customFormat="1">
      <c r="B59" s="46"/>
      <c r="C59" s="40" t="s">
        <v>31</v>
      </c>
      <c r="D59" s="47"/>
      <c r="E59" s="47"/>
      <c r="F59" s="35" t="str">
        <f>E19</f>
        <v>SŽDC s.o., OŘ Ústí n.L., ST Ústí n.L.</v>
      </c>
      <c r="G59" s="47"/>
      <c r="H59" s="47"/>
      <c r="I59" s="159" t="s">
        <v>39</v>
      </c>
      <c r="J59" s="44" t="str">
        <f>E25</f>
        <v xml:space="preserve"> </v>
      </c>
      <c r="K59" s="51"/>
    </row>
    <row r="60" s="1" customFormat="1" ht="14.4" customHeight="1">
      <c r="B60" s="46"/>
      <c r="C60" s="40" t="s">
        <v>37</v>
      </c>
      <c r="D60" s="47"/>
      <c r="E60" s="47"/>
      <c r="F60" s="35" t="str">
        <f>IF(E22="","",E22)</f>
        <v/>
      </c>
      <c r="G60" s="47"/>
      <c r="H60" s="47"/>
      <c r="I60" s="157"/>
      <c r="J60" s="184"/>
      <c r="K60" s="51"/>
    </row>
    <row r="61" s="1" customFormat="1" ht="10.32" customHeight="1">
      <c r="B61" s="46"/>
      <c r="C61" s="47"/>
      <c r="D61" s="47"/>
      <c r="E61" s="47"/>
      <c r="F61" s="47"/>
      <c r="G61" s="47"/>
      <c r="H61" s="47"/>
      <c r="I61" s="157"/>
      <c r="J61" s="47"/>
      <c r="K61" s="51"/>
    </row>
    <row r="62" s="1" customFormat="1" ht="29.28" customHeight="1">
      <c r="B62" s="46"/>
      <c r="C62" s="185" t="s">
        <v>513</v>
      </c>
      <c r="D62" s="172"/>
      <c r="E62" s="172"/>
      <c r="F62" s="172"/>
      <c r="G62" s="172"/>
      <c r="H62" s="172"/>
      <c r="I62" s="186"/>
      <c r="J62" s="187" t="s">
        <v>514</v>
      </c>
      <c r="K62" s="188"/>
    </row>
    <row r="63" s="1" customFormat="1" ht="10.32" customHeight="1">
      <c r="B63" s="46"/>
      <c r="C63" s="47"/>
      <c r="D63" s="47"/>
      <c r="E63" s="47"/>
      <c r="F63" s="47"/>
      <c r="G63" s="47"/>
      <c r="H63" s="47"/>
      <c r="I63" s="157"/>
      <c r="J63" s="47"/>
      <c r="K63" s="51"/>
    </row>
    <row r="64" s="1" customFormat="1" ht="29.28" customHeight="1">
      <c r="B64" s="46"/>
      <c r="C64" s="189" t="s">
        <v>515</v>
      </c>
      <c r="D64" s="47"/>
      <c r="E64" s="47"/>
      <c r="F64" s="47"/>
      <c r="G64" s="47"/>
      <c r="H64" s="47"/>
      <c r="I64" s="157"/>
      <c r="J64" s="168">
        <f>J89</f>
        <v>0</v>
      </c>
      <c r="K64" s="51"/>
      <c r="AU64" s="24" t="s">
        <v>516</v>
      </c>
    </row>
    <row r="65" s="8" customFormat="1" ht="24.96" customHeight="1">
      <c r="B65" s="190"/>
      <c r="C65" s="191"/>
      <c r="D65" s="192" t="s">
        <v>598</v>
      </c>
      <c r="E65" s="193"/>
      <c r="F65" s="193"/>
      <c r="G65" s="193"/>
      <c r="H65" s="193"/>
      <c r="I65" s="194"/>
      <c r="J65" s="195">
        <f>J90</f>
        <v>0</v>
      </c>
      <c r="K65" s="196"/>
    </row>
    <row r="66" s="1" customFormat="1" ht="21.84" customHeight="1">
      <c r="B66" s="46"/>
      <c r="C66" s="47"/>
      <c r="D66" s="47"/>
      <c r="E66" s="47"/>
      <c r="F66" s="47"/>
      <c r="G66" s="47"/>
      <c r="H66" s="47"/>
      <c r="I66" s="157"/>
      <c r="J66" s="47"/>
      <c r="K66" s="51"/>
    </row>
    <row r="67" s="1" customFormat="1" ht="6.96" customHeight="1">
      <c r="B67" s="67"/>
      <c r="C67" s="68"/>
      <c r="D67" s="68"/>
      <c r="E67" s="68"/>
      <c r="F67" s="68"/>
      <c r="G67" s="68"/>
      <c r="H67" s="68"/>
      <c r="I67" s="179"/>
      <c r="J67" s="68"/>
      <c r="K67" s="69"/>
    </row>
    <row r="71" s="1" customFormat="1" ht="6.96" customHeight="1">
      <c r="B71" s="70"/>
      <c r="C71" s="71"/>
      <c r="D71" s="71"/>
      <c r="E71" s="71"/>
      <c r="F71" s="71"/>
      <c r="G71" s="71"/>
      <c r="H71" s="71"/>
      <c r="I71" s="182"/>
      <c r="J71" s="71"/>
      <c r="K71" s="71"/>
      <c r="L71" s="72"/>
    </row>
    <row r="72" s="1" customFormat="1" ht="36.96" customHeight="1">
      <c r="B72" s="46"/>
      <c r="C72" s="73" t="s">
        <v>525</v>
      </c>
      <c r="D72" s="74"/>
      <c r="E72" s="74"/>
      <c r="F72" s="74"/>
      <c r="G72" s="74"/>
      <c r="H72" s="74"/>
      <c r="I72" s="204"/>
      <c r="J72" s="74"/>
      <c r="K72" s="74"/>
      <c r="L72" s="72"/>
    </row>
    <row r="73" s="1" customFormat="1" ht="6.96" customHeight="1">
      <c r="B73" s="46"/>
      <c r="C73" s="74"/>
      <c r="D73" s="74"/>
      <c r="E73" s="74"/>
      <c r="F73" s="74"/>
      <c r="G73" s="74"/>
      <c r="H73" s="74"/>
      <c r="I73" s="204"/>
      <c r="J73" s="74"/>
      <c r="K73" s="74"/>
      <c r="L73" s="72"/>
    </row>
    <row r="74" s="1" customFormat="1" ht="14.4" customHeight="1">
      <c r="B74" s="46"/>
      <c r="C74" s="76" t="s">
        <v>18</v>
      </c>
      <c r="D74" s="74"/>
      <c r="E74" s="74"/>
      <c r="F74" s="74"/>
      <c r="G74" s="74"/>
      <c r="H74" s="74"/>
      <c r="I74" s="204"/>
      <c r="J74" s="74"/>
      <c r="K74" s="74"/>
      <c r="L74" s="72"/>
    </row>
    <row r="75" s="1" customFormat="1" ht="16.5" customHeight="1">
      <c r="B75" s="46"/>
      <c r="C75" s="74"/>
      <c r="D75" s="74"/>
      <c r="E75" s="205" t="str">
        <f>E7</f>
        <v>Celkové opravy zastávek na koridorové trati Vraňany - Děčín - státní hranice_ZMĚNA č. 1</v>
      </c>
      <c r="F75" s="76"/>
      <c r="G75" s="76"/>
      <c r="H75" s="76"/>
      <c r="I75" s="204"/>
      <c r="J75" s="74"/>
      <c r="K75" s="74"/>
      <c r="L75" s="72"/>
    </row>
    <row r="76">
      <c r="B76" s="28"/>
      <c r="C76" s="76" t="s">
        <v>506</v>
      </c>
      <c r="D76" s="206"/>
      <c r="E76" s="206"/>
      <c r="F76" s="206"/>
      <c r="G76" s="206"/>
      <c r="H76" s="206"/>
      <c r="I76" s="149"/>
      <c r="J76" s="206"/>
      <c r="K76" s="206"/>
      <c r="L76" s="207"/>
    </row>
    <row r="77" ht="16.5" customHeight="1">
      <c r="B77" s="28"/>
      <c r="C77" s="206"/>
      <c r="D77" s="206"/>
      <c r="E77" s="205" t="s">
        <v>944</v>
      </c>
      <c r="F77" s="206"/>
      <c r="G77" s="206"/>
      <c r="H77" s="206"/>
      <c r="I77" s="149"/>
      <c r="J77" s="206"/>
      <c r="K77" s="206"/>
      <c r="L77" s="207"/>
    </row>
    <row r="78">
      <c r="B78" s="28"/>
      <c r="C78" s="76" t="s">
        <v>508</v>
      </c>
      <c r="D78" s="206"/>
      <c r="E78" s="206"/>
      <c r="F78" s="206"/>
      <c r="G78" s="206"/>
      <c r="H78" s="206"/>
      <c r="I78" s="149"/>
      <c r="J78" s="206"/>
      <c r="K78" s="206"/>
      <c r="L78" s="207"/>
    </row>
    <row r="79" s="1" customFormat="1" ht="16.5" customHeight="1">
      <c r="B79" s="46"/>
      <c r="C79" s="74"/>
      <c r="D79" s="74"/>
      <c r="E79" s="208" t="s">
        <v>945</v>
      </c>
      <c r="F79" s="74"/>
      <c r="G79" s="74"/>
      <c r="H79" s="74"/>
      <c r="I79" s="204"/>
      <c r="J79" s="74"/>
      <c r="K79" s="74"/>
      <c r="L79" s="72"/>
    </row>
    <row r="80" s="1" customFormat="1" ht="14.4" customHeight="1">
      <c r="B80" s="46"/>
      <c r="C80" s="76" t="s">
        <v>510</v>
      </c>
      <c r="D80" s="74"/>
      <c r="E80" s="74"/>
      <c r="F80" s="74"/>
      <c r="G80" s="74"/>
      <c r="H80" s="74"/>
      <c r="I80" s="204"/>
      <c r="J80" s="74"/>
      <c r="K80" s="74"/>
      <c r="L80" s="72"/>
    </row>
    <row r="81" s="1" customFormat="1" ht="17.25" customHeight="1">
      <c r="B81" s="46"/>
      <c r="C81" s="74"/>
      <c r="D81" s="74"/>
      <c r="E81" s="82" t="str">
        <f>E13</f>
        <v>SO-09-03-02 - VRN</v>
      </c>
      <c r="F81" s="74"/>
      <c r="G81" s="74"/>
      <c r="H81" s="74"/>
      <c r="I81" s="204"/>
      <c r="J81" s="74"/>
      <c r="K81" s="74"/>
      <c r="L81" s="72"/>
    </row>
    <row r="82" s="1" customFormat="1" ht="6.96" customHeight="1">
      <c r="B82" s="46"/>
      <c r="C82" s="74"/>
      <c r="D82" s="74"/>
      <c r="E82" s="74"/>
      <c r="F82" s="74"/>
      <c r="G82" s="74"/>
      <c r="H82" s="74"/>
      <c r="I82" s="204"/>
      <c r="J82" s="74"/>
      <c r="K82" s="74"/>
      <c r="L82" s="72"/>
    </row>
    <row r="83" s="1" customFormat="1" ht="18" customHeight="1">
      <c r="B83" s="46"/>
      <c r="C83" s="76" t="s">
        <v>25</v>
      </c>
      <c r="D83" s="74"/>
      <c r="E83" s="74"/>
      <c r="F83" s="209" t="str">
        <f>F16</f>
        <v xml:space="preserve"> </v>
      </c>
      <c r="G83" s="74"/>
      <c r="H83" s="74"/>
      <c r="I83" s="210" t="s">
        <v>27</v>
      </c>
      <c r="J83" s="85" t="str">
        <f>IF(J16="","",J16)</f>
        <v>19. 9. 2018</v>
      </c>
      <c r="K83" s="74"/>
      <c r="L83" s="72"/>
    </row>
    <row r="84" s="1" customFormat="1" ht="6.96" customHeight="1">
      <c r="B84" s="46"/>
      <c r="C84" s="74"/>
      <c r="D84" s="74"/>
      <c r="E84" s="74"/>
      <c r="F84" s="74"/>
      <c r="G84" s="74"/>
      <c r="H84" s="74"/>
      <c r="I84" s="204"/>
      <c r="J84" s="74"/>
      <c r="K84" s="74"/>
      <c r="L84" s="72"/>
    </row>
    <row r="85" s="1" customFormat="1">
      <c r="B85" s="46"/>
      <c r="C85" s="76" t="s">
        <v>31</v>
      </c>
      <c r="D85" s="74"/>
      <c r="E85" s="74"/>
      <c r="F85" s="209" t="str">
        <f>E19</f>
        <v>SŽDC s.o., OŘ Ústí n.L., ST Ústí n.L.</v>
      </c>
      <c r="G85" s="74"/>
      <c r="H85" s="74"/>
      <c r="I85" s="210" t="s">
        <v>39</v>
      </c>
      <c r="J85" s="209" t="str">
        <f>E25</f>
        <v xml:space="preserve"> </v>
      </c>
      <c r="K85" s="74"/>
      <c r="L85" s="72"/>
    </row>
    <row r="86" s="1" customFormat="1" ht="14.4" customHeight="1">
      <c r="B86" s="46"/>
      <c r="C86" s="76" t="s">
        <v>37</v>
      </c>
      <c r="D86" s="74"/>
      <c r="E86" s="74"/>
      <c r="F86" s="209" t="str">
        <f>IF(E22="","",E22)</f>
        <v/>
      </c>
      <c r="G86" s="74"/>
      <c r="H86" s="74"/>
      <c r="I86" s="204"/>
      <c r="J86" s="74"/>
      <c r="K86" s="74"/>
      <c r="L86" s="72"/>
    </row>
    <row r="87" s="1" customFormat="1" ht="10.32" customHeight="1">
      <c r="B87" s="46"/>
      <c r="C87" s="74"/>
      <c r="D87" s="74"/>
      <c r="E87" s="74"/>
      <c r="F87" s="74"/>
      <c r="G87" s="74"/>
      <c r="H87" s="74"/>
      <c r="I87" s="204"/>
      <c r="J87" s="74"/>
      <c r="K87" s="74"/>
      <c r="L87" s="72"/>
    </row>
    <row r="88" s="10" customFormat="1" ht="29.28" customHeight="1">
      <c r="B88" s="211"/>
      <c r="C88" s="212" t="s">
        <v>526</v>
      </c>
      <c r="D88" s="213" t="s">
        <v>62</v>
      </c>
      <c r="E88" s="213" t="s">
        <v>58</v>
      </c>
      <c r="F88" s="213" t="s">
        <v>527</v>
      </c>
      <c r="G88" s="213" t="s">
        <v>528</v>
      </c>
      <c r="H88" s="213" t="s">
        <v>529</v>
      </c>
      <c r="I88" s="214" t="s">
        <v>530</v>
      </c>
      <c r="J88" s="213" t="s">
        <v>514</v>
      </c>
      <c r="K88" s="215" t="s">
        <v>531</v>
      </c>
      <c r="L88" s="216"/>
      <c r="M88" s="102" t="s">
        <v>532</v>
      </c>
      <c r="N88" s="103" t="s">
        <v>47</v>
      </c>
      <c r="O88" s="103" t="s">
        <v>533</v>
      </c>
      <c r="P88" s="103" t="s">
        <v>534</v>
      </c>
      <c r="Q88" s="103" t="s">
        <v>535</v>
      </c>
      <c r="R88" s="103" t="s">
        <v>536</v>
      </c>
      <c r="S88" s="103" t="s">
        <v>537</v>
      </c>
      <c r="T88" s="104" t="s">
        <v>538</v>
      </c>
    </row>
    <row r="89" s="1" customFormat="1" ht="29.28" customHeight="1">
      <c r="B89" s="46"/>
      <c r="C89" s="108" t="s">
        <v>515</v>
      </c>
      <c r="D89" s="74"/>
      <c r="E89" s="74"/>
      <c r="F89" s="74"/>
      <c r="G89" s="74"/>
      <c r="H89" s="74"/>
      <c r="I89" s="204"/>
      <c r="J89" s="217">
        <f>BK89</f>
        <v>0</v>
      </c>
      <c r="K89" s="74"/>
      <c r="L89" s="72"/>
      <c r="M89" s="105"/>
      <c r="N89" s="106"/>
      <c r="O89" s="106"/>
      <c r="P89" s="218">
        <f>P90</f>
        <v>0</v>
      </c>
      <c r="Q89" s="106"/>
      <c r="R89" s="218">
        <f>R90</f>
        <v>0</v>
      </c>
      <c r="S89" s="106"/>
      <c r="T89" s="219">
        <f>T90</f>
        <v>0</v>
      </c>
      <c r="AT89" s="24" t="s">
        <v>76</v>
      </c>
      <c r="AU89" s="24" t="s">
        <v>516</v>
      </c>
      <c r="BK89" s="220">
        <f>BK90</f>
        <v>0</v>
      </c>
    </row>
    <row r="90" s="11" customFormat="1" ht="37.44" customHeight="1">
      <c r="B90" s="221"/>
      <c r="C90" s="222"/>
      <c r="D90" s="223" t="s">
        <v>76</v>
      </c>
      <c r="E90" s="224" t="s">
        <v>96</v>
      </c>
      <c r="F90" s="224" t="s">
        <v>599</v>
      </c>
      <c r="G90" s="222"/>
      <c r="H90" s="222"/>
      <c r="I90" s="225"/>
      <c r="J90" s="226">
        <f>BK90</f>
        <v>0</v>
      </c>
      <c r="K90" s="222"/>
      <c r="L90" s="227"/>
      <c r="M90" s="228"/>
      <c r="N90" s="229"/>
      <c r="O90" s="229"/>
      <c r="P90" s="230">
        <f>SUM(P91:P94)</f>
        <v>0</v>
      </c>
      <c r="Q90" s="229"/>
      <c r="R90" s="230">
        <f>SUM(R91:R94)</f>
        <v>0</v>
      </c>
      <c r="S90" s="229"/>
      <c r="T90" s="231">
        <f>SUM(T91:T94)</f>
        <v>0</v>
      </c>
      <c r="AR90" s="232" t="s">
        <v>562</v>
      </c>
      <c r="AT90" s="233" t="s">
        <v>76</v>
      </c>
      <c r="AU90" s="233" t="s">
        <v>77</v>
      </c>
      <c r="AY90" s="232" t="s">
        <v>541</v>
      </c>
      <c r="BK90" s="234">
        <f>SUM(BK91:BK94)</f>
        <v>0</v>
      </c>
    </row>
    <row r="91" s="1" customFormat="1" ht="16.5" customHeight="1">
      <c r="B91" s="46"/>
      <c r="C91" s="237" t="s">
        <v>24</v>
      </c>
      <c r="D91" s="237" t="s">
        <v>544</v>
      </c>
      <c r="E91" s="238" t="s">
        <v>600</v>
      </c>
      <c r="F91" s="239" t="s">
        <v>601</v>
      </c>
      <c r="G91" s="240" t="s">
        <v>602</v>
      </c>
      <c r="H91" s="241">
        <v>1</v>
      </c>
      <c r="I91" s="242"/>
      <c r="J91" s="243">
        <f>ROUND(I91*H91,2)</f>
        <v>0</v>
      </c>
      <c r="K91" s="239" t="s">
        <v>603</v>
      </c>
      <c r="L91" s="72"/>
      <c r="M91" s="244" t="s">
        <v>22</v>
      </c>
      <c r="N91" s="245" t="s">
        <v>48</v>
      </c>
      <c r="O91" s="47"/>
      <c r="P91" s="246">
        <f>O91*H91</f>
        <v>0</v>
      </c>
      <c r="Q91" s="246">
        <v>0</v>
      </c>
      <c r="R91" s="246">
        <f>Q91*H91</f>
        <v>0</v>
      </c>
      <c r="S91" s="246">
        <v>0</v>
      </c>
      <c r="T91" s="247">
        <f>S91*H91</f>
        <v>0</v>
      </c>
      <c r="AR91" s="24" t="s">
        <v>542</v>
      </c>
      <c r="AT91" s="24" t="s">
        <v>544</v>
      </c>
      <c r="AU91" s="24" t="s">
        <v>24</v>
      </c>
      <c r="AY91" s="24" t="s">
        <v>541</v>
      </c>
      <c r="BE91" s="248">
        <f>IF(N91="základní",J91,0)</f>
        <v>0</v>
      </c>
      <c r="BF91" s="248">
        <f>IF(N91="snížená",J91,0)</f>
        <v>0</v>
      </c>
      <c r="BG91" s="248">
        <f>IF(N91="zákl. přenesená",J91,0)</f>
        <v>0</v>
      </c>
      <c r="BH91" s="248">
        <f>IF(N91="sníž. přenesená",J91,0)</f>
        <v>0</v>
      </c>
      <c r="BI91" s="248">
        <f>IF(N91="nulová",J91,0)</f>
        <v>0</v>
      </c>
      <c r="BJ91" s="24" t="s">
        <v>24</v>
      </c>
      <c r="BK91" s="248">
        <f>ROUND(I91*H91,2)</f>
        <v>0</v>
      </c>
      <c r="BL91" s="24" t="s">
        <v>542</v>
      </c>
      <c r="BM91" s="24" t="s">
        <v>604</v>
      </c>
    </row>
    <row r="92" s="12" customFormat="1">
      <c r="B92" s="249"/>
      <c r="C92" s="250"/>
      <c r="D92" s="251" t="s">
        <v>549</v>
      </c>
      <c r="E92" s="252" t="s">
        <v>22</v>
      </c>
      <c r="F92" s="253" t="s">
        <v>24</v>
      </c>
      <c r="G92" s="250"/>
      <c r="H92" s="254">
        <v>1</v>
      </c>
      <c r="I92" s="255"/>
      <c r="J92" s="250"/>
      <c r="K92" s="250"/>
      <c r="L92" s="256"/>
      <c r="M92" s="257"/>
      <c r="N92" s="258"/>
      <c r="O92" s="258"/>
      <c r="P92" s="258"/>
      <c r="Q92" s="258"/>
      <c r="R92" s="258"/>
      <c r="S92" s="258"/>
      <c r="T92" s="259"/>
      <c r="AT92" s="260" t="s">
        <v>549</v>
      </c>
      <c r="AU92" s="260" t="s">
        <v>24</v>
      </c>
      <c r="AV92" s="12" t="s">
        <v>85</v>
      </c>
      <c r="AW92" s="12" t="s">
        <v>41</v>
      </c>
      <c r="AX92" s="12" t="s">
        <v>24</v>
      </c>
      <c r="AY92" s="260" t="s">
        <v>541</v>
      </c>
    </row>
    <row r="93" s="1" customFormat="1" ht="16.5" customHeight="1">
      <c r="B93" s="46"/>
      <c r="C93" s="237" t="s">
        <v>85</v>
      </c>
      <c r="D93" s="237" t="s">
        <v>544</v>
      </c>
      <c r="E93" s="238" t="s">
        <v>605</v>
      </c>
      <c r="F93" s="239" t="s">
        <v>606</v>
      </c>
      <c r="G93" s="240" t="s">
        <v>602</v>
      </c>
      <c r="H93" s="241">
        <v>1</v>
      </c>
      <c r="I93" s="242"/>
      <c r="J93" s="243">
        <f>ROUND(I93*H93,2)</f>
        <v>0</v>
      </c>
      <c r="K93" s="239" t="s">
        <v>603</v>
      </c>
      <c r="L93" s="72"/>
      <c r="M93" s="244" t="s">
        <v>22</v>
      </c>
      <c r="N93" s="245" t="s">
        <v>48</v>
      </c>
      <c r="O93" s="47"/>
      <c r="P93" s="246">
        <f>O93*H93</f>
        <v>0</v>
      </c>
      <c r="Q93" s="246">
        <v>0</v>
      </c>
      <c r="R93" s="246">
        <f>Q93*H93</f>
        <v>0</v>
      </c>
      <c r="S93" s="246">
        <v>0</v>
      </c>
      <c r="T93" s="247">
        <f>S93*H93</f>
        <v>0</v>
      </c>
      <c r="AR93" s="24" t="s">
        <v>542</v>
      </c>
      <c r="AT93" s="24" t="s">
        <v>544</v>
      </c>
      <c r="AU93" s="24" t="s">
        <v>24</v>
      </c>
      <c r="AY93" s="24" t="s">
        <v>541</v>
      </c>
      <c r="BE93" s="248">
        <f>IF(N93="základní",J93,0)</f>
        <v>0</v>
      </c>
      <c r="BF93" s="248">
        <f>IF(N93="snížená",J93,0)</f>
        <v>0</v>
      </c>
      <c r="BG93" s="248">
        <f>IF(N93="zákl. přenesená",J93,0)</f>
        <v>0</v>
      </c>
      <c r="BH93" s="248">
        <f>IF(N93="sníž. přenesená",J93,0)</f>
        <v>0</v>
      </c>
      <c r="BI93" s="248">
        <f>IF(N93="nulová",J93,0)</f>
        <v>0</v>
      </c>
      <c r="BJ93" s="24" t="s">
        <v>24</v>
      </c>
      <c r="BK93" s="248">
        <f>ROUND(I93*H93,2)</f>
        <v>0</v>
      </c>
      <c r="BL93" s="24" t="s">
        <v>542</v>
      </c>
      <c r="BM93" s="24" t="s">
        <v>607</v>
      </c>
    </row>
    <row r="94" s="12" customFormat="1">
      <c r="B94" s="249"/>
      <c r="C94" s="250"/>
      <c r="D94" s="251" t="s">
        <v>549</v>
      </c>
      <c r="E94" s="252" t="s">
        <v>22</v>
      </c>
      <c r="F94" s="253" t="s">
        <v>24</v>
      </c>
      <c r="G94" s="250"/>
      <c r="H94" s="254">
        <v>1</v>
      </c>
      <c r="I94" s="255"/>
      <c r="J94" s="250"/>
      <c r="K94" s="250"/>
      <c r="L94" s="256"/>
      <c r="M94" s="261"/>
      <c r="N94" s="262"/>
      <c r="O94" s="262"/>
      <c r="P94" s="262"/>
      <c r="Q94" s="262"/>
      <c r="R94" s="262"/>
      <c r="S94" s="262"/>
      <c r="T94" s="263"/>
      <c r="AT94" s="260" t="s">
        <v>549</v>
      </c>
      <c r="AU94" s="260" t="s">
        <v>24</v>
      </c>
      <c r="AV94" s="12" t="s">
        <v>85</v>
      </c>
      <c r="AW94" s="12" t="s">
        <v>41</v>
      </c>
      <c r="AX94" s="12" t="s">
        <v>24</v>
      </c>
      <c r="AY94" s="260" t="s">
        <v>541</v>
      </c>
    </row>
    <row r="95" s="1" customFormat="1" ht="6.96" customHeight="1">
      <c r="B95" s="67"/>
      <c r="C95" s="68"/>
      <c r="D95" s="68"/>
      <c r="E95" s="68"/>
      <c r="F95" s="68"/>
      <c r="G95" s="68"/>
      <c r="H95" s="68"/>
      <c r="I95" s="179"/>
      <c r="J95" s="68"/>
      <c r="K95" s="68"/>
      <c r="L95" s="72"/>
    </row>
  </sheetData>
  <sheetProtection sheet="1" autoFilter="0" formatColumns="0" formatRows="0" objects="1" scenarios="1" spinCount="100000" saltValue="9WEBfTt62i0oepA05e35x3nV9n8qJ7jGIEWYtGjF/6hNOMlaWAWexBgeHOnKpkcf7c49ST1nAVqoUF46y/juJA==" hashValue="MJfnHlxtFRMftSNfJtAyYSQSH3yPtL035q70YdYlu1MrlYaBOT8DnJTIHta2vNkvcVo5Qm/ZDTVRq+ChsON8Fg==" algorithmName="SHA-512" password="CC35"/>
  <autoFilter ref="C88:K94"/>
  <mergeCells count="16">
    <mergeCell ref="E7:H7"/>
    <mergeCell ref="E11:H11"/>
    <mergeCell ref="E9:H9"/>
    <mergeCell ref="E13:H13"/>
    <mergeCell ref="E28:H28"/>
    <mergeCell ref="E49:H49"/>
    <mergeCell ref="E53:H53"/>
    <mergeCell ref="E51:H51"/>
    <mergeCell ref="E55:H55"/>
    <mergeCell ref="J59:J60"/>
    <mergeCell ref="E75:H75"/>
    <mergeCell ref="E79:H79"/>
    <mergeCell ref="E77:H77"/>
    <mergeCell ref="E81:H81"/>
    <mergeCell ref="G1:H1"/>
    <mergeCell ref="L2:V2"/>
  </mergeCells>
  <hyperlinks>
    <hyperlink ref="F1:G1" location="C2" display="1) Krycí list soupisu"/>
    <hyperlink ref="G1:H1" location="C62" display="2) Rekapitulace"/>
    <hyperlink ref="J1" location="C88"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24.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196</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ht="16.5" customHeight="1">
      <c r="B9" s="28"/>
      <c r="C9" s="29"/>
      <c r="D9" s="29"/>
      <c r="E9" s="156" t="s">
        <v>961</v>
      </c>
      <c r="F9" s="29"/>
      <c r="G9" s="29"/>
      <c r="H9" s="29"/>
      <c r="I9" s="155"/>
      <c r="J9" s="29"/>
      <c r="K9" s="31"/>
    </row>
    <row r="10">
      <c r="B10" s="28"/>
      <c r="C10" s="29"/>
      <c r="D10" s="40" t="s">
        <v>508</v>
      </c>
      <c r="E10" s="29"/>
      <c r="F10" s="29"/>
      <c r="G10" s="29"/>
      <c r="H10" s="29"/>
      <c r="I10" s="155"/>
      <c r="J10" s="29"/>
      <c r="K10" s="31"/>
    </row>
    <row r="11" s="1" customFormat="1" ht="16.5" customHeight="1">
      <c r="B11" s="46"/>
      <c r="C11" s="47"/>
      <c r="D11" s="47"/>
      <c r="E11" s="55" t="s">
        <v>962</v>
      </c>
      <c r="F11" s="47"/>
      <c r="G11" s="47"/>
      <c r="H11" s="47"/>
      <c r="I11" s="157"/>
      <c r="J11" s="47"/>
      <c r="K11" s="51"/>
    </row>
    <row r="12" s="1" customFormat="1">
      <c r="B12" s="46"/>
      <c r="C12" s="47"/>
      <c r="D12" s="40" t="s">
        <v>510</v>
      </c>
      <c r="E12" s="47"/>
      <c r="F12" s="47"/>
      <c r="G12" s="47"/>
      <c r="H12" s="47"/>
      <c r="I12" s="157"/>
      <c r="J12" s="47"/>
      <c r="K12" s="51"/>
    </row>
    <row r="13" s="1" customFormat="1" ht="36.96" customHeight="1">
      <c r="B13" s="46"/>
      <c r="C13" s="47"/>
      <c r="D13" s="47"/>
      <c r="E13" s="158" t="s">
        <v>963</v>
      </c>
      <c r="F13" s="47"/>
      <c r="G13" s="47"/>
      <c r="H13" s="47"/>
      <c r="I13" s="157"/>
      <c r="J13" s="47"/>
      <c r="K13" s="51"/>
    </row>
    <row r="14" s="1" customFormat="1">
      <c r="B14" s="46"/>
      <c r="C14" s="47"/>
      <c r="D14" s="47"/>
      <c r="E14" s="47"/>
      <c r="F14" s="47"/>
      <c r="G14" s="47"/>
      <c r="H14" s="47"/>
      <c r="I14" s="157"/>
      <c r="J14" s="47"/>
      <c r="K14" s="51"/>
    </row>
    <row r="15" s="1" customFormat="1" ht="14.4" customHeight="1">
      <c r="B15" s="46"/>
      <c r="C15" s="47"/>
      <c r="D15" s="40" t="s">
        <v>21</v>
      </c>
      <c r="E15" s="47"/>
      <c r="F15" s="35" t="s">
        <v>22</v>
      </c>
      <c r="G15" s="47"/>
      <c r="H15" s="47"/>
      <c r="I15" s="159" t="s">
        <v>23</v>
      </c>
      <c r="J15" s="35" t="s">
        <v>22</v>
      </c>
      <c r="K15" s="51"/>
    </row>
    <row r="16" s="1" customFormat="1" ht="14.4" customHeight="1">
      <c r="B16" s="46"/>
      <c r="C16" s="47"/>
      <c r="D16" s="40" t="s">
        <v>25</v>
      </c>
      <c r="E16" s="47"/>
      <c r="F16" s="35" t="s">
        <v>40</v>
      </c>
      <c r="G16" s="47"/>
      <c r="H16" s="47"/>
      <c r="I16" s="159" t="s">
        <v>27</v>
      </c>
      <c r="J16" s="160" t="str">
        <f>'Rekapitulace stavby'!AN8</f>
        <v>19. 9. 2018</v>
      </c>
      <c r="K16" s="51"/>
    </row>
    <row r="17" s="1" customFormat="1" ht="10.8" customHeight="1">
      <c r="B17" s="46"/>
      <c r="C17" s="47"/>
      <c r="D17" s="47"/>
      <c r="E17" s="47"/>
      <c r="F17" s="47"/>
      <c r="G17" s="47"/>
      <c r="H17" s="47"/>
      <c r="I17" s="157"/>
      <c r="J17" s="47"/>
      <c r="K17" s="51"/>
    </row>
    <row r="18" s="1" customFormat="1" ht="14.4" customHeight="1">
      <c r="B18" s="46"/>
      <c r="C18" s="47"/>
      <c r="D18" s="40" t="s">
        <v>31</v>
      </c>
      <c r="E18" s="47"/>
      <c r="F18" s="47"/>
      <c r="G18" s="47"/>
      <c r="H18" s="47"/>
      <c r="I18" s="159" t="s">
        <v>32</v>
      </c>
      <c r="J18" s="35" t="str">
        <f>IF('Rekapitulace stavby'!AN10="","",'Rekapitulace stavby'!AN10)</f>
        <v>70994234</v>
      </c>
      <c r="K18" s="51"/>
    </row>
    <row r="19" s="1" customFormat="1" ht="18" customHeight="1">
      <c r="B19" s="46"/>
      <c r="C19" s="47"/>
      <c r="D19" s="47"/>
      <c r="E19" s="35" t="str">
        <f>IF('Rekapitulace stavby'!E11="","",'Rekapitulace stavby'!E11)</f>
        <v>SŽDC s.o., OŘ Ústí n.L., ST Ústí n.L.</v>
      </c>
      <c r="F19" s="47"/>
      <c r="G19" s="47"/>
      <c r="H19" s="47"/>
      <c r="I19" s="159" t="s">
        <v>35</v>
      </c>
      <c r="J19" s="35" t="str">
        <f>IF('Rekapitulace stavby'!AN11="","",'Rekapitulace stavby'!AN11)</f>
        <v>CZ70994234</v>
      </c>
      <c r="K19" s="51"/>
    </row>
    <row r="20" s="1" customFormat="1" ht="6.96" customHeight="1">
      <c r="B20" s="46"/>
      <c r="C20" s="47"/>
      <c r="D20" s="47"/>
      <c r="E20" s="47"/>
      <c r="F20" s="47"/>
      <c r="G20" s="47"/>
      <c r="H20" s="47"/>
      <c r="I20" s="157"/>
      <c r="J20" s="47"/>
      <c r="K20" s="51"/>
    </row>
    <row r="21" s="1" customFormat="1" ht="14.4" customHeight="1">
      <c r="B21" s="46"/>
      <c r="C21" s="47"/>
      <c r="D21" s="40" t="s">
        <v>37</v>
      </c>
      <c r="E21" s="47"/>
      <c r="F21" s="47"/>
      <c r="G21" s="47"/>
      <c r="H21" s="47"/>
      <c r="I21" s="159" t="s">
        <v>32</v>
      </c>
      <c r="J21" s="35" t="str">
        <f>IF('Rekapitulace stavby'!AN13="Vyplň údaj","",IF('Rekapitulace stavby'!AN13="","",'Rekapitulace stavby'!AN13))</f>
        <v/>
      </c>
      <c r="K21" s="51"/>
    </row>
    <row r="22" s="1" customFormat="1" ht="18" customHeight="1">
      <c r="B22" s="46"/>
      <c r="C22" s="47"/>
      <c r="D22" s="47"/>
      <c r="E22" s="35" t="str">
        <f>IF('Rekapitulace stavby'!E14="Vyplň údaj","",IF('Rekapitulace stavby'!E14="","",'Rekapitulace stavby'!E14))</f>
        <v/>
      </c>
      <c r="F22" s="47"/>
      <c r="G22" s="47"/>
      <c r="H22" s="47"/>
      <c r="I22" s="159" t="s">
        <v>35</v>
      </c>
      <c r="J22" s="35" t="str">
        <f>IF('Rekapitulace stavby'!AN14="Vyplň údaj","",IF('Rekapitulace stavby'!AN14="","",'Rekapitulace stavby'!AN14))</f>
        <v/>
      </c>
      <c r="K22" s="51"/>
    </row>
    <row r="23" s="1" customFormat="1" ht="6.96" customHeight="1">
      <c r="B23" s="46"/>
      <c r="C23" s="47"/>
      <c r="D23" s="47"/>
      <c r="E23" s="47"/>
      <c r="F23" s="47"/>
      <c r="G23" s="47"/>
      <c r="H23" s="47"/>
      <c r="I23" s="157"/>
      <c r="J23" s="47"/>
      <c r="K23" s="51"/>
    </row>
    <row r="24" s="1" customFormat="1" ht="14.4" customHeight="1">
      <c r="B24" s="46"/>
      <c r="C24" s="47"/>
      <c r="D24" s="40" t="s">
        <v>39</v>
      </c>
      <c r="E24" s="47"/>
      <c r="F24" s="47"/>
      <c r="G24" s="47"/>
      <c r="H24" s="47"/>
      <c r="I24" s="159" t="s">
        <v>32</v>
      </c>
      <c r="J24" s="35" t="str">
        <f>IF('Rekapitulace stavby'!AN16="","",'Rekapitulace stavby'!AN16)</f>
        <v/>
      </c>
      <c r="K24" s="51"/>
    </row>
    <row r="25" s="1" customFormat="1" ht="18" customHeight="1">
      <c r="B25" s="46"/>
      <c r="C25" s="47"/>
      <c r="D25" s="47"/>
      <c r="E25" s="35" t="str">
        <f>IF('Rekapitulace stavby'!E17="","",'Rekapitulace stavby'!E17)</f>
        <v xml:space="preserve"> </v>
      </c>
      <c r="F25" s="47"/>
      <c r="G25" s="47"/>
      <c r="H25" s="47"/>
      <c r="I25" s="159" t="s">
        <v>35</v>
      </c>
      <c r="J25" s="35" t="str">
        <f>IF('Rekapitulace stavby'!AN17="","",'Rekapitulace stavby'!AN17)</f>
        <v/>
      </c>
      <c r="K25" s="51"/>
    </row>
    <row r="26" s="1" customFormat="1" ht="6.96" customHeight="1">
      <c r="B26" s="46"/>
      <c r="C26" s="47"/>
      <c r="D26" s="47"/>
      <c r="E26" s="47"/>
      <c r="F26" s="47"/>
      <c r="G26" s="47"/>
      <c r="H26" s="47"/>
      <c r="I26" s="157"/>
      <c r="J26" s="47"/>
      <c r="K26" s="51"/>
    </row>
    <row r="27" s="1" customFormat="1" ht="14.4" customHeight="1">
      <c r="B27" s="46"/>
      <c r="C27" s="47"/>
      <c r="D27" s="40" t="s">
        <v>42</v>
      </c>
      <c r="E27" s="47"/>
      <c r="F27" s="47"/>
      <c r="G27" s="47"/>
      <c r="H27" s="47"/>
      <c r="I27" s="157"/>
      <c r="J27" s="47"/>
      <c r="K27" s="51"/>
    </row>
    <row r="28" s="7" customFormat="1" ht="16.5" customHeight="1">
      <c r="B28" s="161"/>
      <c r="C28" s="162"/>
      <c r="D28" s="162"/>
      <c r="E28" s="44" t="s">
        <v>22</v>
      </c>
      <c r="F28" s="44"/>
      <c r="G28" s="44"/>
      <c r="H28" s="44"/>
      <c r="I28" s="163"/>
      <c r="J28" s="162"/>
      <c r="K28" s="164"/>
    </row>
    <row r="29" s="1" customFormat="1" ht="6.96" customHeight="1">
      <c r="B29" s="46"/>
      <c r="C29" s="47"/>
      <c r="D29" s="47"/>
      <c r="E29" s="47"/>
      <c r="F29" s="47"/>
      <c r="G29" s="47"/>
      <c r="H29" s="47"/>
      <c r="I29" s="157"/>
      <c r="J29" s="47"/>
      <c r="K29" s="51"/>
    </row>
    <row r="30" s="1" customFormat="1" ht="6.96" customHeight="1">
      <c r="B30" s="46"/>
      <c r="C30" s="47"/>
      <c r="D30" s="106"/>
      <c r="E30" s="106"/>
      <c r="F30" s="106"/>
      <c r="G30" s="106"/>
      <c r="H30" s="106"/>
      <c r="I30" s="165"/>
      <c r="J30" s="106"/>
      <c r="K30" s="166"/>
    </row>
    <row r="31" s="1" customFormat="1" ht="25.44" customHeight="1">
      <c r="B31" s="46"/>
      <c r="C31" s="47"/>
      <c r="D31" s="167" t="s">
        <v>43</v>
      </c>
      <c r="E31" s="47"/>
      <c r="F31" s="47"/>
      <c r="G31" s="47"/>
      <c r="H31" s="47"/>
      <c r="I31" s="157"/>
      <c r="J31" s="168">
        <f>ROUND(J96,2)</f>
        <v>0</v>
      </c>
      <c r="K31" s="51"/>
    </row>
    <row r="32" s="1" customFormat="1" ht="6.96" customHeight="1">
      <c r="B32" s="46"/>
      <c r="C32" s="47"/>
      <c r="D32" s="106"/>
      <c r="E32" s="106"/>
      <c r="F32" s="106"/>
      <c r="G32" s="106"/>
      <c r="H32" s="106"/>
      <c r="I32" s="165"/>
      <c r="J32" s="106"/>
      <c r="K32" s="166"/>
    </row>
    <row r="33" s="1" customFormat="1" ht="14.4" customHeight="1">
      <c r="B33" s="46"/>
      <c r="C33" s="47"/>
      <c r="D33" s="47"/>
      <c r="E33" s="47"/>
      <c r="F33" s="52" t="s">
        <v>45</v>
      </c>
      <c r="G33" s="47"/>
      <c r="H33" s="47"/>
      <c r="I33" s="169" t="s">
        <v>44</v>
      </c>
      <c r="J33" s="52" t="s">
        <v>46</v>
      </c>
      <c r="K33" s="51"/>
    </row>
    <row r="34" s="1" customFormat="1" ht="14.4" customHeight="1">
      <c r="B34" s="46"/>
      <c r="C34" s="47"/>
      <c r="D34" s="55" t="s">
        <v>47</v>
      </c>
      <c r="E34" s="55" t="s">
        <v>48</v>
      </c>
      <c r="F34" s="170">
        <f>ROUND(SUM(BE96:BE128), 2)</f>
        <v>0</v>
      </c>
      <c r="G34" s="47"/>
      <c r="H34" s="47"/>
      <c r="I34" s="171">
        <v>0.20999999999999999</v>
      </c>
      <c r="J34" s="170">
        <f>ROUND(ROUND((SUM(BE96:BE128)), 2)*I34, 2)</f>
        <v>0</v>
      </c>
      <c r="K34" s="51"/>
    </row>
    <row r="35" s="1" customFormat="1" ht="14.4" customHeight="1">
      <c r="B35" s="46"/>
      <c r="C35" s="47"/>
      <c r="D35" s="47"/>
      <c r="E35" s="55" t="s">
        <v>49</v>
      </c>
      <c r="F35" s="170">
        <f>ROUND(SUM(BF96:BF128), 2)</f>
        <v>0</v>
      </c>
      <c r="G35" s="47"/>
      <c r="H35" s="47"/>
      <c r="I35" s="171">
        <v>0.14999999999999999</v>
      </c>
      <c r="J35" s="170">
        <f>ROUND(ROUND((SUM(BF96:BF128)), 2)*I35, 2)</f>
        <v>0</v>
      </c>
      <c r="K35" s="51"/>
    </row>
    <row r="36" hidden="1" s="1" customFormat="1" ht="14.4" customHeight="1">
      <c r="B36" s="46"/>
      <c r="C36" s="47"/>
      <c r="D36" s="47"/>
      <c r="E36" s="55" t="s">
        <v>50</v>
      </c>
      <c r="F36" s="170">
        <f>ROUND(SUM(BG96:BG128), 2)</f>
        <v>0</v>
      </c>
      <c r="G36" s="47"/>
      <c r="H36" s="47"/>
      <c r="I36" s="171">
        <v>0.20999999999999999</v>
      </c>
      <c r="J36" s="170">
        <v>0</v>
      </c>
      <c r="K36" s="51"/>
    </row>
    <row r="37" hidden="1" s="1" customFormat="1" ht="14.4" customHeight="1">
      <c r="B37" s="46"/>
      <c r="C37" s="47"/>
      <c r="D37" s="47"/>
      <c r="E37" s="55" t="s">
        <v>51</v>
      </c>
      <c r="F37" s="170">
        <f>ROUND(SUM(BH96:BH128), 2)</f>
        <v>0</v>
      </c>
      <c r="G37" s="47"/>
      <c r="H37" s="47"/>
      <c r="I37" s="171">
        <v>0.14999999999999999</v>
      </c>
      <c r="J37" s="170">
        <v>0</v>
      </c>
      <c r="K37" s="51"/>
    </row>
    <row r="38" hidden="1" s="1" customFormat="1" ht="14.4" customHeight="1">
      <c r="B38" s="46"/>
      <c r="C38" s="47"/>
      <c r="D38" s="47"/>
      <c r="E38" s="55" t="s">
        <v>52</v>
      </c>
      <c r="F38" s="170">
        <f>ROUND(SUM(BI96:BI128), 2)</f>
        <v>0</v>
      </c>
      <c r="G38" s="47"/>
      <c r="H38" s="47"/>
      <c r="I38" s="171">
        <v>0</v>
      </c>
      <c r="J38" s="170">
        <v>0</v>
      </c>
      <c r="K38" s="51"/>
    </row>
    <row r="39" s="1" customFormat="1" ht="6.96" customHeight="1">
      <c r="B39" s="46"/>
      <c r="C39" s="47"/>
      <c r="D39" s="47"/>
      <c r="E39" s="47"/>
      <c r="F39" s="47"/>
      <c r="G39" s="47"/>
      <c r="H39" s="47"/>
      <c r="I39" s="157"/>
      <c r="J39" s="47"/>
      <c r="K39" s="51"/>
    </row>
    <row r="40" s="1" customFormat="1" ht="25.44" customHeight="1">
      <c r="B40" s="46"/>
      <c r="C40" s="172"/>
      <c r="D40" s="173" t="s">
        <v>53</v>
      </c>
      <c r="E40" s="98"/>
      <c r="F40" s="98"/>
      <c r="G40" s="174" t="s">
        <v>54</v>
      </c>
      <c r="H40" s="175" t="s">
        <v>55</v>
      </c>
      <c r="I40" s="176"/>
      <c r="J40" s="177">
        <f>SUM(J31:J38)</f>
        <v>0</v>
      </c>
      <c r="K40" s="178"/>
    </row>
    <row r="41" s="1" customFormat="1" ht="14.4" customHeight="1">
      <c r="B41" s="67"/>
      <c r="C41" s="68"/>
      <c r="D41" s="68"/>
      <c r="E41" s="68"/>
      <c r="F41" s="68"/>
      <c r="G41" s="68"/>
      <c r="H41" s="68"/>
      <c r="I41" s="179"/>
      <c r="J41" s="68"/>
      <c r="K41" s="69"/>
    </row>
    <row r="45" s="1" customFormat="1" ht="6.96" customHeight="1">
      <c r="B45" s="180"/>
      <c r="C45" s="181"/>
      <c r="D45" s="181"/>
      <c r="E45" s="181"/>
      <c r="F45" s="181"/>
      <c r="G45" s="181"/>
      <c r="H45" s="181"/>
      <c r="I45" s="182"/>
      <c r="J45" s="181"/>
      <c r="K45" s="183"/>
    </row>
    <row r="46" s="1" customFormat="1" ht="36.96" customHeight="1">
      <c r="B46" s="46"/>
      <c r="C46" s="30" t="s">
        <v>512</v>
      </c>
      <c r="D46" s="47"/>
      <c r="E46" s="47"/>
      <c r="F46" s="47"/>
      <c r="G46" s="47"/>
      <c r="H46" s="47"/>
      <c r="I46" s="157"/>
      <c r="J46" s="47"/>
      <c r="K46" s="51"/>
    </row>
    <row r="47" s="1" customFormat="1" ht="6.96" customHeight="1">
      <c r="B47" s="46"/>
      <c r="C47" s="47"/>
      <c r="D47" s="47"/>
      <c r="E47" s="47"/>
      <c r="F47" s="47"/>
      <c r="G47" s="47"/>
      <c r="H47" s="47"/>
      <c r="I47" s="157"/>
      <c r="J47" s="47"/>
      <c r="K47" s="51"/>
    </row>
    <row r="48" s="1" customFormat="1" ht="14.4" customHeight="1">
      <c r="B48" s="46"/>
      <c r="C48" s="40" t="s">
        <v>18</v>
      </c>
      <c r="D48" s="47"/>
      <c r="E48" s="47"/>
      <c r="F48" s="47"/>
      <c r="G48" s="47"/>
      <c r="H48" s="47"/>
      <c r="I48" s="157"/>
      <c r="J48" s="47"/>
      <c r="K48" s="51"/>
    </row>
    <row r="49" s="1" customFormat="1" ht="16.5" customHeight="1">
      <c r="B49" s="46"/>
      <c r="C49" s="47"/>
      <c r="D49" s="47"/>
      <c r="E49" s="156" t="str">
        <f>E7</f>
        <v>Celkové opravy zastávek na koridorové trati Vraňany - Děčín - státní hranice_ZMĚNA č. 1</v>
      </c>
      <c r="F49" s="40"/>
      <c r="G49" s="40"/>
      <c r="H49" s="40"/>
      <c r="I49" s="157"/>
      <c r="J49" s="47"/>
      <c r="K49" s="51"/>
    </row>
    <row r="50">
      <c r="B50" s="28"/>
      <c r="C50" s="40" t="s">
        <v>506</v>
      </c>
      <c r="D50" s="29"/>
      <c r="E50" s="29"/>
      <c r="F50" s="29"/>
      <c r="G50" s="29"/>
      <c r="H50" s="29"/>
      <c r="I50" s="155"/>
      <c r="J50" s="29"/>
      <c r="K50" s="31"/>
    </row>
    <row r="51" ht="16.5" customHeight="1">
      <c r="B51" s="28"/>
      <c r="C51" s="29"/>
      <c r="D51" s="29"/>
      <c r="E51" s="156" t="s">
        <v>961</v>
      </c>
      <c r="F51" s="29"/>
      <c r="G51" s="29"/>
      <c r="H51" s="29"/>
      <c r="I51" s="155"/>
      <c r="J51" s="29"/>
      <c r="K51" s="31"/>
    </row>
    <row r="52">
      <c r="B52" s="28"/>
      <c r="C52" s="40" t="s">
        <v>508</v>
      </c>
      <c r="D52" s="29"/>
      <c r="E52" s="29"/>
      <c r="F52" s="29"/>
      <c r="G52" s="29"/>
      <c r="H52" s="29"/>
      <c r="I52" s="155"/>
      <c r="J52" s="29"/>
      <c r="K52" s="31"/>
    </row>
    <row r="53" s="1" customFormat="1" ht="16.5" customHeight="1">
      <c r="B53" s="46"/>
      <c r="C53" s="47"/>
      <c r="D53" s="47"/>
      <c r="E53" s="55" t="s">
        <v>962</v>
      </c>
      <c r="F53" s="47"/>
      <c r="G53" s="47"/>
      <c r="H53" s="47"/>
      <c r="I53" s="157"/>
      <c r="J53" s="47"/>
      <c r="K53" s="51"/>
    </row>
    <row r="54" s="1" customFormat="1" ht="14.4" customHeight="1">
      <c r="B54" s="46"/>
      <c r="C54" s="40" t="s">
        <v>510</v>
      </c>
      <c r="D54" s="47"/>
      <c r="E54" s="47"/>
      <c r="F54" s="47"/>
      <c r="G54" s="47"/>
      <c r="H54" s="47"/>
      <c r="I54" s="157"/>
      <c r="J54" s="47"/>
      <c r="K54" s="51"/>
    </row>
    <row r="55" s="1" customFormat="1" ht="17.25" customHeight="1">
      <c r="B55" s="46"/>
      <c r="C55" s="47"/>
      <c r="D55" s="47"/>
      <c r="E55" s="158" t="str">
        <f>E13</f>
        <v>SO-10-03-01 - Zábradlí Hrdly</v>
      </c>
      <c r="F55" s="47"/>
      <c r="G55" s="47"/>
      <c r="H55" s="47"/>
      <c r="I55" s="157"/>
      <c r="J55" s="47"/>
      <c r="K55" s="51"/>
    </row>
    <row r="56" s="1" customFormat="1" ht="6.96" customHeight="1">
      <c r="B56" s="46"/>
      <c r="C56" s="47"/>
      <c r="D56" s="47"/>
      <c r="E56" s="47"/>
      <c r="F56" s="47"/>
      <c r="G56" s="47"/>
      <c r="H56" s="47"/>
      <c r="I56" s="157"/>
      <c r="J56" s="47"/>
      <c r="K56" s="51"/>
    </row>
    <row r="57" s="1" customFormat="1" ht="18" customHeight="1">
      <c r="B57" s="46"/>
      <c r="C57" s="40" t="s">
        <v>25</v>
      </c>
      <c r="D57" s="47"/>
      <c r="E57" s="47"/>
      <c r="F57" s="35" t="str">
        <f>F16</f>
        <v xml:space="preserve"> </v>
      </c>
      <c r="G57" s="47"/>
      <c r="H57" s="47"/>
      <c r="I57" s="159" t="s">
        <v>27</v>
      </c>
      <c r="J57" s="160" t="str">
        <f>IF(J16="","",J16)</f>
        <v>19. 9. 2018</v>
      </c>
      <c r="K57" s="51"/>
    </row>
    <row r="58" s="1" customFormat="1" ht="6.96" customHeight="1">
      <c r="B58" s="46"/>
      <c r="C58" s="47"/>
      <c r="D58" s="47"/>
      <c r="E58" s="47"/>
      <c r="F58" s="47"/>
      <c r="G58" s="47"/>
      <c r="H58" s="47"/>
      <c r="I58" s="157"/>
      <c r="J58" s="47"/>
      <c r="K58" s="51"/>
    </row>
    <row r="59" s="1" customFormat="1">
      <c r="B59" s="46"/>
      <c r="C59" s="40" t="s">
        <v>31</v>
      </c>
      <c r="D59" s="47"/>
      <c r="E59" s="47"/>
      <c r="F59" s="35" t="str">
        <f>E19</f>
        <v>SŽDC s.o., OŘ Ústí n.L., ST Ústí n.L.</v>
      </c>
      <c r="G59" s="47"/>
      <c r="H59" s="47"/>
      <c r="I59" s="159" t="s">
        <v>39</v>
      </c>
      <c r="J59" s="44" t="str">
        <f>E25</f>
        <v xml:space="preserve"> </v>
      </c>
      <c r="K59" s="51"/>
    </row>
    <row r="60" s="1" customFormat="1" ht="14.4" customHeight="1">
      <c r="B60" s="46"/>
      <c r="C60" s="40" t="s">
        <v>37</v>
      </c>
      <c r="D60" s="47"/>
      <c r="E60" s="47"/>
      <c r="F60" s="35" t="str">
        <f>IF(E22="","",E22)</f>
        <v/>
      </c>
      <c r="G60" s="47"/>
      <c r="H60" s="47"/>
      <c r="I60" s="157"/>
      <c r="J60" s="184"/>
      <c r="K60" s="51"/>
    </row>
    <row r="61" s="1" customFormat="1" ht="10.32" customHeight="1">
      <c r="B61" s="46"/>
      <c r="C61" s="47"/>
      <c r="D61" s="47"/>
      <c r="E61" s="47"/>
      <c r="F61" s="47"/>
      <c r="G61" s="47"/>
      <c r="H61" s="47"/>
      <c r="I61" s="157"/>
      <c r="J61" s="47"/>
      <c r="K61" s="51"/>
    </row>
    <row r="62" s="1" customFormat="1" ht="29.28" customHeight="1">
      <c r="B62" s="46"/>
      <c r="C62" s="185" t="s">
        <v>513</v>
      </c>
      <c r="D62" s="172"/>
      <c r="E62" s="172"/>
      <c r="F62" s="172"/>
      <c r="G62" s="172"/>
      <c r="H62" s="172"/>
      <c r="I62" s="186"/>
      <c r="J62" s="187" t="s">
        <v>514</v>
      </c>
      <c r="K62" s="188"/>
    </row>
    <row r="63" s="1" customFormat="1" ht="10.32" customHeight="1">
      <c r="B63" s="46"/>
      <c r="C63" s="47"/>
      <c r="D63" s="47"/>
      <c r="E63" s="47"/>
      <c r="F63" s="47"/>
      <c r="G63" s="47"/>
      <c r="H63" s="47"/>
      <c r="I63" s="157"/>
      <c r="J63" s="47"/>
      <c r="K63" s="51"/>
    </row>
    <row r="64" s="1" customFormat="1" ht="29.28" customHeight="1">
      <c r="B64" s="46"/>
      <c r="C64" s="189" t="s">
        <v>515</v>
      </c>
      <c r="D64" s="47"/>
      <c r="E64" s="47"/>
      <c r="F64" s="47"/>
      <c r="G64" s="47"/>
      <c r="H64" s="47"/>
      <c r="I64" s="157"/>
      <c r="J64" s="168">
        <f>J96</f>
        <v>0</v>
      </c>
      <c r="K64" s="51"/>
      <c r="AU64" s="24" t="s">
        <v>516</v>
      </c>
    </row>
    <row r="65" s="8" customFormat="1" ht="24.96" customHeight="1">
      <c r="B65" s="190"/>
      <c r="C65" s="191"/>
      <c r="D65" s="192" t="s">
        <v>517</v>
      </c>
      <c r="E65" s="193"/>
      <c r="F65" s="193"/>
      <c r="G65" s="193"/>
      <c r="H65" s="193"/>
      <c r="I65" s="194"/>
      <c r="J65" s="195">
        <f>J97</f>
        <v>0</v>
      </c>
      <c r="K65" s="196"/>
    </row>
    <row r="66" s="9" customFormat="1" ht="19.92" customHeight="1">
      <c r="B66" s="197"/>
      <c r="C66" s="198"/>
      <c r="D66" s="199" t="s">
        <v>518</v>
      </c>
      <c r="E66" s="200"/>
      <c r="F66" s="200"/>
      <c r="G66" s="200"/>
      <c r="H66" s="200"/>
      <c r="I66" s="201"/>
      <c r="J66" s="202">
        <f>J98</f>
        <v>0</v>
      </c>
      <c r="K66" s="203"/>
    </row>
    <row r="67" s="9" customFormat="1" ht="19.92" customHeight="1">
      <c r="B67" s="197"/>
      <c r="C67" s="198"/>
      <c r="D67" s="199" t="s">
        <v>519</v>
      </c>
      <c r="E67" s="200"/>
      <c r="F67" s="200"/>
      <c r="G67" s="200"/>
      <c r="H67" s="200"/>
      <c r="I67" s="201"/>
      <c r="J67" s="202">
        <f>J103</f>
        <v>0</v>
      </c>
      <c r="K67" s="203"/>
    </row>
    <row r="68" s="9" customFormat="1" ht="19.92" customHeight="1">
      <c r="B68" s="197"/>
      <c r="C68" s="198"/>
      <c r="D68" s="199" t="s">
        <v>520</v>
      </c>
      <c r="E68" s="200"/>
      <c r="F68" s="200"/>
      <c r="G68" s="200"/>
      <c r="H68" s="200"/>
      <c r="I68" s="201"/>
      <c r="J68" s="202">
        <f>J106</f>
        <v>0</v>
      </c>
      <c r="K68" s="203"/>
    </row>
    <row r="69" s="9" customFormat="1" ht="19.92" customHeight="1">
      <c r="B69" s="197"/>
      <c r="C69" s="198"/>
      <c r="D69" s="199" t="s">
        <v>521</v>
      </c>
      <c r="E69" s="200"/>
      <c r="F69" s="200"/>
      <c r="G69" s="200"/>
      <c r="H69" s="200"/>
      <c r="I69" s="201"/>
      <c r="J69" s="202">
        <f>J111</f>
        <v>0</v>
      </c>
      <c r="K69" s="203"/>
    </row>
    <row r="70" s="9" customFormat="1" ht="19.92" customHeight="1">
      <c r="B70" s="197"/>
      <c r="C70" s="198"/>
      <c r="D70" s="199" t="s">
        <v>522</v>
      </c>
      <c r="E70" s="200"/>
      <c r="F70" s="200"/>
      <c r="G70" s="200"/>
      <c r="H70" s="200"/>
      <c r="I70" s="201"/>
      <c r="J70" s="202">
        <f>J120</f>
        <v>0</v>
      </c>
      <c r="K70" s="203"/>
    </row>
    <row r="71" s="8" customFormat="1" ht="24.96" customHeight="1">
      <c r="B71" s="190"/>
      <c r="C71" s="191"/>
      <c r="D71" s="192" t="s">
        <v>523</v>
      </c>
      <c r="E71" s="193"/>
      <c r="F71" s="193"/>
      <c r="G71" s="193"/>
      <c r="H71" s="193"/>
      <c r="I71" s="194"/>
      <c r="J71" s="195">
        <f>J123</f>
        <v>0</v>
      </c>
      <c r="K71" s="196"/>
    </row>
    <row r="72" s="9" customFormat="1" ht="19.92" customHeight="1">
      <c r="B72" s="197"/>
      <c r="C72" s="198"/>
      <c r="D72" s="199" t="s">
        <v>524</v>
      </c>
      <c r="E72" s="200"/>
      <c r="F72" s="200"/>
      <c r="G72" s="200"/>
      <c r="H72" s="200"/>
      <c r="I72" s="201"/>
      <c r="J72" s="202">
        <f>J124</f>
        <v>0</v>
      </c>
      <c r="K72" s="203"/>
    </row>
    <row r="73" s="1" customFormat="1" ht="21.84" customHeight="1">
      <c r="B73" s="46"/>
      <c r="C73" s="47"/>
      <c r="D73" s="47"/>
      <c r="E73" s="47"/>
      <c r="F73" s="47"/>
      <c r="G73" s="47"/>
      <c r="H73" s="47"/>
      <c r="I73" s="157"/>
      <c r="J73" s="47"/>
      <c r="K73" s="51"/>
    </row>
    <row r="74" s="1" customFormat="1" ht="6.96" customHeight="1">
      <c r="B74" s="67"/>
      <c r="C74" s="68"/>
      <c r="D74" s="68"/>
      <c r="E74" s="68"/>
      <c r="F74" s="68"/>
      <c r="G74" s="68"/>
      <c r="H74" s="68"/>
      <c r="I74" s="179"/>
      <c r="J74" s="68"/>
      <c r="K74" s="69"/>
    </row>
    <row r="78" s="1" customFormat="1" ht="6.96" customHeight="1">
      <c r="B78" s="70"/>
      <c r="C78" s="71"/>
      <c r="D78" s="71"/>
      <c r="E78" s="71"/>
      <c r="F78" s="71"/>
      <c r="G78" s="71"/>
      <c r="H78" s="71"/>
      <c r="I78" s="182"/>
      <c r="J78" s="71"/>
      <c r="K78" s="71"/>
      <c r="L78" s="72"/>
    </row>
    <row r="79" s="1" customFormat="1" ht="36.96" customHeight="1">
      <c r="B79" s="46"/>
      <c r="C79" s="73" t="s">
        <v>525</v>
      </c>
      <c r="D79" s="74"/>
      <c r="E79" s="74"/>
      <c r="F79" s="74"/>
      <c r="G79" s="74"/>
      <c r="H79" s="74"/>
      <c r="I79" s="204"/>
      <c r="J79" s="74"/>
      <c r="K79" s="74"/>
      <c r="L79" s="72"/>
    </row>
    <row r="80" s="1" customFormat="1" ht="6.96" customHeight="1">
      <c r="B80" s="46"/>
      <c r="C80" s="74"/>
      <c r="D80" s="74"/>
      <c r="E80" s="74"/>
      <c r="F80" s="74"/>
      <c r="G80" s="74"/>
      <c r="H80" s="74"/>
      <c r="I80" s="204"/>
      <c r="J80" s="74"/>
      <c r="K80" s="74"/>
      <c r="L80" s="72"/>
    </row>
    <row r="81" s="1" customFormat="1" ht="14.4" customHeight="1">
      <c r="B81" s="46"/>
      <c r="C81" s="76" t="s">
        <v>18</v>
      </c>
      <c r="D81" s="74"/>
      <c r="E81" s="74"/>
      <c r="F81" s="74"/>
      <c r="G81" s="74"/>
      <c r="H81" s="74"/>
      <c r="I81" s="204"/>
      <c r="J81" s="74"/>
      <c r="K81" s="74"/>
      <c r="L81" s="72"/>
    </row>
    <row r="82" s="1" customFormat="1" ht="16.5" customHeight="1">
      <c r="B82" s="46"/>
      <c r="C82" s="74"/>
      <c r="D82" s="74"/>
      <c r="E82" s="205" t="str">
        <f>E7</f>
        <v>Celkové opravy zastávek na koridorové trati Vraňany - Děčín - státní hranice_ZMĚNA č. 1</v>
      </c>
      <c r="F82" s="76"/>
      <c r="G82" s="76"/>
      <c r="H82" s="76"/>
      <c r="I82" s="204"/>
      <c r="J82" s="74"/>
      <c r="K82" s="74"/>
      <c r="L82" s="72"/>
    </row>
    <row r="83">
      <c r="B83" s="28"/>
      <c r="C83" s="76" t="s">
        <v>506</v>
      </c>
      <c r="D83" s="206"/>
      <c r="E83" s="206"/>
      <c r="F83" s="206"/>
      <c r="G83" s="206"/>
      <c r="H83" s="206"/>
      <c r="I83" s="149"/>
      <c r="J83" s="206"/>
      <c r="K83" s="206"/>
      <c r="L83" s="207"/>
    </row>
    <row r="84" ht="16.5" customHeight="1">
      <c r="B84" s="28"/>
      <c r="C84" s="206"/>
      <c r="D84" s="206"/>
      <c r="E84" s="205" t="s">
        <v>961</v>
      </c>
      <c r="F84" s="206"/>
      <c r="G84" s="206"/>
      <c r="H84" s="206"/>
      <c r="I84" s="149"/>
      <c r="J84" s="206"/>
      <c r="K84" s="206"/>
      <c r="L84" s="207"/>
    </row>
    <row r="85">
      <c r="B85" s="28"/>
      <c r="C85" s="76" t="s">
        <v>508</v>
      </c>
      <c r="D85" s="206"/>
      <c r="E85" s="206"/>
      <c r="F85" s="206"/>
      <c r="G85" s="206"/>
      <c r="H85" s="206"/>
      <c r="I85" s="149"/>
      <c r="J85" s="206"/>
      <c r="K85" s="206"/>
      <c r="L85" s="207"/>
    </row>
    <row r="86" s="1" customFormat="1" ht="16.5" customHeight="1">
      <c r="B86" s="46"/>
      <c r="C86" s="74"/>
      <c r="D86" s="74"/>
      <c r="E86" s="208" t="s">
        <v>962</v>
      </c>
      <c r="F86" s="74"/>
      <c r="G86" s="74"/>
      <c r="H86" s="74"/>
      <c r="I86" s="204"/>
      <c r="J86" s="74"/>
      <c r="K86" s="74"/>
      <c r="L86" s="72"/>
    </row>
    <row r="87" s="1" customFormat="1" ht="14.4" customHeight="1">
      <c r="B87" s="46"/>
      <c r="C87" s="76" t="s">
        <v>510</v>
      </c>
      <c r="D87" s="74"/>
      <c r="E87" s="74"/>
      <c r="F87" s="74"/>
      <c r="G87" s="74"/>
      <c r="H87" s="74"/>
      <c r="I87" s="204"/>
      <c r="J87" s="74"/>
      <c r="K87" s="74"/>
      <c r="L87" s="72"/>
    </row>
    <row r="88" s="1" customFormat="1" ht="17.25" customHeight="1">
      <c r="B88" s="46"/>
      <c r="C88" s="74"/>
      <c r="D88" s="74"/>
      <c r="E88" s="82" t="str">
        <f>E13</f>
        <v>SO-10-03-01 - Zábradlí Hrdly</v>
      </c>
      <c r="F88" s="74"/>
      <c r="G88" s="74"/>
      <c r="H88" s="74"/>
      <c r="I88" s="204"/>
      <c r="J88" s="74"/>
      <c r="K88" s="74"/>
      <c r="L88" s="72"/>
    </row>
    <row r="89" s="1" customFormat="1" ht="6.96" customHeight="1">
      <c r="B89" s="46"/>
      <c r="C89" s="74"/>
      <c r="D89" s="74"/>
      <c r="E89" s="74"/>
      <c r="F89" s="74"/>
      <c r="G89" s="74"/>
      <c r="H89" s="74"/>
      <c r="I89" s="204"/>
      <c r="J89" s="74"/>
      <c r="K89" s="74"/>
      <c r="L89" s="72"/>
    </row>
    <row r="90" s="1" customFormat="1" ht="18" customHeight="1">
      <c r="B90" s="46"/>
      <c r="C90" s="76" t="s">
        <v>25</v>
      </c>
      <c r="D90" s="74"/>
      <c r="E90" s="74"/>
      <c r="F90" s="209" t="str">
        <f>F16</f>
        <v xml:space="preserve"> </v>
      </c>
      <c r="G90" s="74"/>
      <c r="H90" s="74"/>
      <c r="I90" s="210" t="s">
        <v>27</v>
      </c>
      <c r="J90" s="85" t="str">
        <f>IF(J16="","",J16)</f>
        <v>19. 9. 2018</v>
      </c>
      <c r="K90" s="74"/>
      <c r="L90" s="72"/>
    </row>
    <row r="91" s="1" customFormat="1" ht="6.96" customHeight="1">
      <c r="B91" s="46"/>
      <c r="C91" s="74"/>
      <c r="D91" s="74"/>
      <c r="E91" s="74"/>
      <c r="F91" s="74"/>
      <c r="G91" s="74"/>
      <c r="H91" s="74"/>
      <c r="I91" s="204"/>
      <c r="J91" s="74"/>
      <c r="K91" s="74"/>
      <c r="L91" s="72"/>
    </row>
    <row r="92" s="1" customFormat="1">
      <c r="B92" s="46"/>
      <c r="C92" s="76" t="s">
        <v>31</v>
      </c>
      <c r="D92" s="74"/>
      <c r="E92" s="74"/>
      <c r="F92" s="209" t="str">
        <f>E19</f>
        <v>SŽDC s.o., OŘ Ústí n.L., ST Ústí n.L.</v>
      </c>
      <c r="G92" s="74"/>
      <c r="H92" s="74"/>
      <c r="I92" s="210" t="s">
        <v>39</v>
      </c>
      <c r="J92" s="209" t="str">
        <f>E25</f>
        <v xml:space="preserve"> </v>
      </c>
      <c r="K92" s="74"/>
      <c r="L92" s="72"/>
    </row>
    <row r="93" s="1" customFormat="1" ht="14.4" customHeight="1">
      <c r="B93" s="46"/>
      <c r="C93" s="76" t="s">
        <v>37</v>
      </c>
      <c r="D93" s="74"/>
      <c r="E93" s="74"/>
      <c r="F93" s="209" t="str">
        <f>IF(E22="","",E22)</f>
        <v/>
      </c>
      <c r="G93" s="74"/>
      <c r="H93" s="74"/>
      <c r="I93" s="204"/>
      <c r="J93" s="74"/>
      <c r="K93" s="74"/>
      <c r="L93" s="72"/>
    </row>
    <row r="94" s="1" customFormat="1" ht="10.32" customHeight="1">
      <c r="B94" s="46"/>
      <c r="C94" s="74"/>
      <c r="D94" s="74"/>
      <c r="E94" s="74"/>
      <c r="F94" s="74"/>
      <c r="G94" s="74"/>
      <c r="H94" s="74"/>
      <c r="I94" s="204"/>
      <c r="J94" s="74"/>
      <c r="K94" s="74"/>
      <c r="L94" s="72"/>
    </row>
    <row r="95" s="10" customFormat="1" ht="29.28" customHeight="1">
      <c r="B95" s="211"/>
      <c r="C95" s="212" t="s">
        <v>526</v>
      </c>
      <c r="D95" s="213" t="s">
        <v>62</v>
      </c>
      <c r="E95" s="213" t="s">
        <v>58</v>
      </c>
      <c r="F95" s="213" t="s">
        <v>527</v>
      </c>
      <c r="G95" s="213" t="s">
        <v>528</v>
      </c>
      <c r="H95" s="213" t="s">
        <v>529</v>
      </c>
      <c r="I95" s="214" t="s">
        <v>530</v>
      </c>
      <c r="J95" s="213" t="s">
        <v>514</v>
      </c>
      <c r="K95" s="215" t="s">
        <v>531</v>
      </c>
      <c r="L95" s="216"/>
      <c r="M95" s="102" t="s">
        <v>532</v>
      </c>
      <c r="N95" s="103" t="s">
        <v>47</v>
      </c>
      <c r="O95" s="103" t="s">
        <v>533</v>
      </c>
      <c r="P95" s="103" t="s">
        <v>534</v>
      </c>
      <c r="Q95" s="103" t="s">
        <v>535</v>
      </c>
      <c r="R95" s="103" t="s">
        <v>536</v>
      </c>
      <c r="S95" s="103" t="s">
        <v>537</v>
      </c>
      <c r="T95" s="104" t="s">
        <v>538</v>
      </c>
    </row>
    <row r="96" s="1" customFormat="1" ht="29.28" customHeight="1">
      <c r="B96" s="46"/>
      <c r="C96" s="108" t="s">
        <v>515</v>
      </c>
      <c r="D96" s="74"/>
      <c r="E96" s="74"/>
      <c r="F96" s="74"/>
      <c r="G96" s="74"/>
      <c r="H96" s="74"/>
      <c r="I96" s="204"/>
      <c r="J96" s="217">
        <f>BK96</f>
        <v>0</v>
      </c>
      <c r="K96" s="74"/>
      <c r="L96" s="72"/>
      <c r="M96" s="105"/>
      <c r="N96" s="106"/>
      <c r="O96" s="106"/>
      <c r="P96" s="218">
        <f>P97+P123</f>
        <v>0</v>
      </c>
      <c r="Q96" s="106"/>
      <c r="R96" s="218">
        <f>R97+R123</f>
        <v>0.10753000000000001</v>
      </c>
      <c r="S96" s="106"/>
      <c r="T96" s="219">
        <f>T97+T123</f>
        <v>0.021999999999999999</v>
      </c>
      <c r="AT96" s="24" t="s">
        <v>76</v>
      </c>
      <c r="AU96" s="24" t="s">
        <v>516</v>
      </c>
      <c r="BK96" s="220">
        <f>BK97+BK123</f>
        <v>0</v>
      </c>
    </row>
    <row r="97" s="11" customFormat="1" ht="37.44" customHeight="1">
      <c r="B97" s="221"/>
      <c r="C97" s="222"/>
      <c r="D97" s="223" t="s">
        <v>76</v>
      </c>
      <c r="E97" s="224" t="s">
        <v>539</v>
      </c>
      <c r="F97" s="224" t="s">
        <v>540</v>
      </c>
      <c r="G97" s="222"/>
      <c r="H97" s="222"/>
      <c r="I97" s="225"/>
      <c r="J97" s="226">
        <f>BK97</f>
        <v>0</v>
      </c>
      <c r="K97" s="222"/>
      <c r="L97" s="227"/>
      <c r="M97" s="228"/>
      <c r="N97" s="229"/>
      <c r="O97" s="229"/>
      <c r="P97" s="230">
        <f>P98+P103+P106+P111+P120</f>
        <v>0</v>
      </c>
      <c r="Q97" s="229"/>
      <c r="R97" s="230">
        <f>R98+R103+R106+R111+R120</f>
        <v>0.10753000000000001</v>
      </c>
      <c r="S97" s="229"/>
      <c r="T97" s="231">
        <f>T98+T103+T106+T111+T120</f>
        <v>0.021999999999999999</v>
      </c>
      <c r="AR97" s="232" t="s">
        <v>24</v>
      </c>
      <c r="AT97" s="233" t="s">
        <v>76</v>
      </c>
      <c r="AU97" s="233" t="s">
        <v>77</v>
      </c>
      <c r="AY97" s="232" t="s">
        <v>541</v>
      </c>
      <c r="BK97" s="234">
        <f>BK98+BK103+BK106+BK111+BK120</f>
        <v>0</v>
      </c>
    </row>
    <row r="98" s="11" customFormat="1" ht="19.92" customHeight="1">
      <c r="B98" s="221"/>
      <c r="C98" s="222"/>
      <c r="D98" s="223" t="s">
        <v>76</v>
      </c>
      <c r="E98" s="235" t="s">
        <v>542</v>
      </c>
      <c r="F98" s="235" t="s">
        <v>543</v>
      </c>
      <c r="G98" s="222"/>
      <c r="H98" s="222"/>
      <c r="I98" s="225"/>
      <c r="J98" s="236">
        <f>BK98</f>
        <v>0</v>
      </c>
      <c r="K98" s="222"/>
      <c r="L98" s="227"/>
      <c r="M98" s="228"/>
      <c r="N98" s="229"/>
      <c r="O98" s="229"/>
      <c r="P98" s="230">
        <f>SUM(P99:P102)</f>
        <v>0</v>
      </c>
      <c r="Q98" s="229"/>
      <c r="R98" s="230">
        <f>SUM(R99:R102)</f>
        <v>0.042040000000000001</v>
      </c>
      <c r="S98" s="229"/>
      <c r="T98" s="231">
        <f>SUM(T99:T102)</f>
        <v>0</v>
      </c>
      <c r="AR98" s="232" t="s">
        <v>24</v>
      </c>
      <c r="AT98" s="233" t="s">
        <v>76</v>
      </c>
      <c r="AU98" s="233" t="s">
        <v>24</v>
      </c>
      <c r="AY98" s="232" t="s">
        <v>541</v>
      </c>
      <c r="BK98" s="234">
        <f>SUM(BK99:BK102)</f>
        <v>0</v>
      </c>
    </row>
    <row r="99" s="1" customFormat="1" ht="25.5" customHeight="1">
      <c r="B99" s="46"/>
      <c r="C99" s="237" t="s">
        <v>24</v>
      </c>
      <c r="D99" s="237" t="s">
        <v>544</v>
      </c>
      <c r="E99" s="238" t="s">
        <v>545</v>
      </c>
      <c r="F99" s="239" t="s">
        <v>546</v>
      </c>
      <c r="G99" s="240" t="s">
        <v>547</v>
      </c>
      <c r="H99" s="241">
        <v>1</v>
      </c>
      <c r="I99" s="242"/>
      <c r="J99" s="243">
        <f>ROUND(I99*H99,2)</f>
        <v>0</v>
      </c>
      <c r="K99" s="239" t="s">
        <v>22</v>
      </c>
      <c r="L99" s="72"/>
      <c r="M99" s="244" t="s">
        <v>22</v>
      </c>
      <c r="N99" s="245" t="s">
        <v>48</v>
      </c>
      <c r="O99" s="47"/>
      <c r="P99" s="246">
        <f>O99*H99</f>
        <v>0</v>
      </c>
      <c r="Q99" s="246">
        <v>0.02102</v>
      </c>
      <c r="R99" s="246">
        <f>Q99*H99</f>
        <v>0.02102</v>
      </c>
      <c r="S99" s="246">
        <v>0</v>
      </c>
      <c r="T99" s="247">
        <f>S99*H99</f>
        <v>0</v>
      </c>
      <c r="AR99" s="24" t="s">
        <v>542</v>
      </c>
      <c r="AT99" s="24" t="s">
        <v>544</v>
      </c>
      <c r="AU99" s="24" t="s">
        <v>85</v>
      </c>
      <c r="AY99" s="24" t="s">
        <v>541</v>
      </c>
      <c r="BE99" s="248">
        <f>IF(N99="základní",J99,0)</f>
        <v>0</v>
      </c>
      <c r="BF99" s="248">
        <f>IF(N99="snížená",J99,0)</f>
        <v>0</v>
      </c>
      <c r="BG99" s="248">
        <f>IF(N99="zákl. přenesená",J99,0)</f>
        <v>0</v>
      </c>
      <c r="BH99" s="248">
        <f>IF(N99="sníž. přenesená",J99,0)</f>
        <v>0</v>
      </c>
      <c r="BI99" s="248">
        <f>IF(N99="nulová",J99,0)</f>
        <v>0</v>
      </c>
      <c r="BJ99" s="24" t="s">
        <v>24</v>
      </c>
      <c r="BK99" s="248">
        <f>ROUND(I99*H99,2)</f>
        <v>0</v>
      </c>
      <c r="BL99" s="24" t="s">
        <v>542</v>
      </c>
      <c r="BM99" s="24" t="s">
        <v>964</v>
      </c>
    </row>
    <row r="100" s="12" customFormat="1">
      <c r="B100" s="249"/>
      <c r="C100" s="250"/>
      <c r="D100" s="251" t="s">
        <v>549</v>
      </c>
      <c r="E100" s="252" t="s">
        <v>22</v>
      </c>
      <c r="F100" s="253" t="s">
        <v>24</v>
      </c>
      <c r="G100" s="250"/>
      <c r="H100" s="254">
        <v>1</v>
      </c>
      <c r="I100" s="255"/>
      <c r="J100" s="250"/>
      <c r="K100" s="250"/>
      <c r="L100" s="256"/>
      <c r="M100" s="257"/>
      <c r="N100" s="258"/>
      <c r="O100" s="258"/>
      <c r="P100" s="258"/>
      <c r="Q100" s="258"/>
      <c r="R100" s="258"/>
      <c r="S100" s="258"/>
      <c r="T100" s="259"/>
      <c r="AT100" s="260" t="s">
        <v>549</v>
      </c>
      <c r="AU100" s="260" t="s">
        <v>85</v>
      </c>
      <c r="AV100" s="12" t="s">
        <v>85</v>
      </c>
      <c r="AW100" s="12" t="s">
        <v>41</v>
      </c>
      <c r="AX100" s="12" t="s">
        <v>24</v>
      </c>
      <c r="AY100" s="260" t="s">
        <v>541</v>
      </c>
    </row>
    <row r="101" s="1" customFormat="1" ht="25.5" customHeight="1">
      <c r="B101" s="46"/>
      <c r="C101" s="237" t="s">
        <v>85</v>
      </c>
      <c r="D101" s="237" t="s">
        <v>544</v>
      </c>
      <c r="E101" s="238" t="s">
        <v>550</v>
      </c>
      <c r="F101" s="239" t="s">
        <v>551</v>
      </c>
      <c r="G101" s="240" t="s">
        <v>547</v>
      </c>
      <c r="H101" s="241">
        <v>1</v>
      </c>
      <c r="I101" s="242"/>
      <c r="J101" s="243">
        <f>ROUND(I101*H101,2)</f>
        <v>0</v>
      </c>
      <c r="K101" s="239" t="s">
        <v>22</v>
      </c>
      <c r="L101" s="72"/>
      <c r="M101" s="244" t="s">
        <v>22</v>
      </c>
      <c r="N101" s="245" t="s">
        <v>48</v>
      </c>
      <c r="O101" s="47"/>
      <c r="P101" s="246">
        <f>O101*H101</f>
        <v>0</v>
      </c>
      <c r="Q101" s="246">
        <v>0.02102</v>
      </c>
      <c r="R101" s="246">
        <f>Q101*H101</f>
        <v>0.02102</v>
      </c>
      <c r="S101" s="246">
        <v>0</v>
      </c>
      <c r="T101" s="247">
        <f>S101*H101</f>
        <v>0</v>
      </c>
      <c r="AR101" s="24" t="s">
        <v>542</v>
      </c>
      <c r="AT101" s="24" t="s">
        <v>544</v>
      </c>
      <c r="AU101" s="24" t="s">
        <v>85</v>
      </c>
      <c r="AY101" s="24" t="s">
        <v>541</v>
      </c>
      <c r="BE101" s="248">
        <f>IF(N101="základní",J101,0)</f>
        <v>0</v>
      </c>
      <c r="BF101" s="248">
        <f>IF(N101="snížená",J101,0)</f>
        <v>0</v>
      </c>
      <c r="BG101" s="248">
        <f>IF(N101="zákl. přenesená",J101,0)</f>
        <v>0</v>
      </c>
      <c r="BH101" s="248">
        <f>IF(N101="sníž. přenesená",J101,0)</f>
        <v>0</v>
      </c>
      <c r="BI101" s="248">
        <f>IF(N101="nulová",J101,0)</f>
        <v>0</v>
      </c>
      <c r="BJ101" s="24" t="s">
        <v>24</v>
      </c>
      <c r="BK101" s="248">
        <f>ROUND(I101*H101,2)</f>
        <v>0</v>
      </c>
      <c r="BL101" s="24" t="s">
        <v>542</v>
      </c>
      <c r="BM101" s="24" t="s">
        <v>965</v>
      </c>
    </row>
    <row r="102" s="12" customFormat="1">
      <c r="B102" s="249"/>
      <c r="C102" s="250"/>
      <c r="D102" s="251" t="s">
        <v>549</v>
      </c>
      <c r="E102" s="252" t="s">
        <v>22</v>
      </c>
      <c r="F102" s="253" t="s">
        <v>24</v>
      </c>
      <c r="G102" s="250"/>
      <c r="H102" s="254">
        <v>1</v>
      </c>
      <c r="I102" s="255"/>
      <c r="J102" s="250"/>
      <c r="K102" s="250"/>
      <c r="L102" s="256"/>
      <c r="M102" s="257"/>
      <c r="N102" s="258"/>
      <c r="O102" s="258"/>
      <c r="P102" s="258"/>
      <c r="Q102" s="258"/>
      <c r="R102" s="258"/>
      <c r="S102" s="258"/>
      <c r="T102" s="259"/>
      <c r="AT102" s="260" t="s">
        <v>549</v>
      </c>
      <c r="AU102" s="260" t="s">
        <v>85</v>
      </c>
      <c r="AV102" s="12" t="s">
        <v>85</v>
      </c>
      <c r="AW102" s="12" t="s">
        <v>41</v>
      </c>
      <c r="AX102" s="12" t="s">
        <v>24</v>
      </c>
      <c r="AY102" s="260" t="s">
        <v>541</v>
      </c>
    </row>
    <row r="103" s="11" customFormat="1" ht="29.88" customHeight="1">
      <c r="B103" s="221"/>
      <c r="C103" s="222"/>
      <c r="D103" s="223" t="s">
        <v>76</v>
      </c>
      <c r="E103" s="235" t="s">
        <v>552</v>
      </c>
      <c r="F103" s="235" t="s">
        <v>553</v>
      </c>
      <c r="G103" s="222"/>
      <c r="H103" s="222"/>
      <c r="I103" s="225"/>
      <c r="J103" s="236">
        <f>BK103</f>
        <v>0</v>
      </c>
      <c r="K103" s="222"/>
      <c r="L103" s="227"/>
      <c r="M103" s="228"/>
      <c r="N103" s="229"/>
      <c r="O103" s="229"/>
      <c r="P103" s="230">
        <f>SUM(P104:P105)</f>
        <v>0</v>
      </c>
      <c r="Q103" s="229"/>
      <c r="R103" s="230">
        <f>SUM(R104:R105)</f>
        <v>0.065490000000000007</v>
      </c>
      <c r="S103" s="229"/>
      <c r="T103" s="231">
        <f>SUM(T104:T105)</f>
        <v>0</v>
      </c>
      <c r="AR103" s="232" t="s">
        <v>24</v>
      </c>
      <c r="AT103" s="233" t="s">
        <v>76</v>
      </c>
      <c r="AU103" s="233" t="s">
        <v>24</v>
      </c>
      <c r="AY103" s="232" t="s">
        <v>541</v>
      </c>
      <c r="BK103" s="234">
        <f>SUM(BK104:BK105)</f>
        <v>0</v>
      </c>
    </row>
    <row r="104" s="1" customFormat="1" ht="25.5" customHeight="1">
      <c r="B104" s="46"/>
      <c r="C104" s="237" t="s">
        <v>93</v>
      </c>
      <c r="D104" s="237" t="s">
        <v>544</v>
      </c>
      <c r="E104" s="238" t="s">
        <v>554</v>
      </c>
      <c r="F104" s="239" t="s">
        <v>555</v>
      </c>
      <c r="G104" s="240" t="s">
        <v>547</v>
      </c>
      <c r="H104" s="241">
        <v>59</v>
      </c>
      <c r="I104" s="242"/>
      <c r="J104" s="243">
        <f>ROUND(I104*H104,2)</f>
        <v>0</v>
      </c>
      <c r="K104" s="239" t="s">
        <v>22</v>
      </c>
      <c r="L104" s="72"/>
      <c r="M104" s="244" t="s">
        <v>22</v>
      </c>
      <c r="N104" s="245" t="s">
        <v>48</v>
      </c>
      <c r="O104" s="47"/>
      <c r="P104" s="246">
        <f>O104*H104</f>
        <v>0</v>
      </c>
      <c r="Q104" s="246">
        <v>0.0011100000000000001</v>
      </c>
      <c r="R104" s="246">
        <f>Q104*H104</f>
        <v>0.065490000000000007</v>
      </c>
      <c r="S104" s="246">
        <v>0</v>
      </c>
      <c r="T104" s="247">
        <f>S104*H104</f>
        <v>0</v>
      </c>
      <c r="AR104" s="24" t="s">
        <v>542</v>
      </c>
      <c r="AT104" s="24" t="s">
        <v>544</v>
      </c>
      <c r="AU104" s="24" t="s">
        <v>85</v>
      </c>
      <c r="AY104" s="24" t="s">
        <v>541</v>
      </c>
      <c r="BE104" s="248">
        <f>IF(N104="základní",J104,0)</f>
        <v>0</v>
      </c>
      <c r="BF104" s="248">
        <f>IF(N104="snížená",J104,0)</f>
        <v>0</v>
      </c>
      <c r="BG104" s="248">
        <f>IF(N104="zákl. přenesená",J104,0)</f>
        <v>0</v>
      </c>
      <c r="BH104" s="248">
        <f>IF(N104="sníž. přenesená",J104,0)</f>
        <v>0</v>
      </c>
      <c r="BI104" s="248">
        <f>IF(N104="nulová",J104,0)</f>
        <v>0</v>
      </c>
      <c r="BJ104" s="24" t="s">
        <v>24</v>
      </c>
      <c r="BK104" s="248">
        <f>ROUND(I104*H104,2)</f>
        <v>0</v>
      </c>
      <c r="BL104" s="24" t="s">
        <v>542</v>
      </c>
      <c r="BM104" s="24" t="s">
        <v>966</v>
      </c>
    </row>
    <row r="105" s="12" customFormat="1">
      <c r="B105" s="249"/>
      <c r="C105" s="250"/>
      <c r="D105" s="251" t="s">
        <v>549</v>
      </c>
      <c r="E105" s="252" t="s">
        <v>22</v>
      </c>
      <c r="F105" s="253" t="s">
        <v>967</v>
      </c>
      <c r="G105" s="250"/>
      <c r="H105" s="254">
        <v>59</v>
      </c>
      <c r="I105" s="255"/>
      <c r="J105" s="250"/>
      <c r="K105" s="250"/>
      <c r="L105" s="256"/>
      <c r="M105" s="257"/>
      <c r="N105" s="258"/>
      <c r="O105" s="258"/>
      <c r="P105" s="258"/>
      <c r="Q105" s="258"/>
      <c r="R105" s="258"/>
      <c r="S105" s="258"/>
      <c r="T105" s="259"/>
      <c r="AT105" s="260" t="s">
        <v>549</v>
      </c>
      <c r="AU105" s="260" t="s">
        <v>85</v>
      </c>
      <c r="AV105" s="12" t="s">
        <v>85</v>
      </c>
      <c r="AW105" s="12" t="s">
        <v>41</v>
      </c>
      <c r="AX105" s="12" t="s">
        <v>24</v>
      </c>
      <c r="AY105" s="260" t="s">
        <v>541</v>
      </c>
    </row>
    <row r="106" s="11" customFormat="1" ht="29.88" customHeight="1">
      <c r="B106" s="221"/>
      <c r="C106" s="222"/>
      <c r="D106" s="223" t="s">
        <v>76</v>
      </c>
      <c r="E106" s="235" t="s">
        <v>557</v>
      </c>
      <c r="F106" s="235" t="s">
        <v>558</v>
      </c>
      <c r="G106" s="222"/>
      <c r="H106" s="222"/>
      <c r="I106" s="225"/>
      <c r="J106" s="236">
        <f>BK106</f>
        <v>0</v>
      </c>
      <c r="K106" s="222"/>
      <c r="L106" s="227"/>
      <c r="M106" s="228"/>
      <c r="N106" s="229"/>
      <c r="O106" s="229"/>
      <c r="P106" s="230">
        <f>SUM(P107:P110)</f>
        <v>0</v>
      </c>
      <c r="Q106" s="229"/>
      <c r="R106" s="230">
        <f>SUM(R107:R110)</f>
        <v>0</v>
      </c>
      <c r="S106" s="229"/>
      <c r="T106" s="231">
        <f>SUM(T107:T110)</f>
        <v>0.021999999999999999</v>
      </c>
      <c r="AR106" s="232" t="s">
        <v>24</v>
      </c>
      <c r="AT106" s="233" t="s">
        <v>76</v>
      </c>
      <c r="AU106" s="233" t="s">
        <v>24</v>
      </c>
      <c r="AY106" s="232" t="s">
        <v>541</v>
      </c>
      <c r="BK106" s="234">
        <f>SUM(BK107:BK110)</f>
        <v>0</v>
      </c>
    </row>
    <row r="107" s="1" customFormat="1" ht="16.5" customHeight="1">
      <c r="B107" s="46"/>
      <c r="C107" s="237" t="s">
        <v>542</v>
      </c>
      <c r="D107" s="237" t="s">
        <v>544</v>
      </c>
      <c r="E107" s="238" t="s">
        <v>559</v>
      </c>
      <c r="F107" s="239" t="s">
        <v>560</v>
      </c>
      <c r="G107" s="240" t="s">
        <v>547</v>
      </c>
      <c r="H107" s="241">
        <v>1</v>
      </c>
      <c r="I107" s="242"/>
      <c r="J107" s="243">
        <f>ROUND(I107*H107,2)</f>
        <v>0</v>
      </c>
      <c r="K107" s="239" t="s">
        <v>22</v>
      </c>
      <c r="L107" s="72"/>
      <c r="M107" s="244" t="s">
        <v>22</v>
      </c>
      <c r="N107" s="245" t="s">
        <v>48</v>
      </c>
      <c r="O107" s="47"/>
      <c r="P107" s="246">
        <f>O107*H107</f>
        <v>0</v>
      </c>
      <c r="Q107" s="246">
        <v>0</v>
      </c>
      <c r="R107" s="246">
        <f>Q107*H107</f>
        <v>0</v>
      </c>
      <c r="S107" s="246">
        <v>0.021999999999999999</v>
      </c>
      <c r="T107" s="247">
        <f>S107*H107</f>
        <v>0.021999999999999999</v>
      </c>
      <c r="AR107" s="24" t="s">
        <v>542</v>
      </c>
      <c r="AT107" s="24" t="s">
        <v>544</v>
      </c>
      <c r="AU107" s="24" t="s">
        <v>85</v>
      </c>
      <c r="AY107" s="24" t="s">
        <v>541</v>
      </c>
      <c r="BE107" s="248">
        <f>IF(N107="základní",J107,0)</f>
        <v>0</v>
      </c>
      <c r="BF107" s="248">
        <f>IF(N107="snížená",J107,0)</f>
        <v>0</v>
      </c>
      <c r="BG107" s="248">
        <f>IF(N107="zákl. přenesená",J107,0)</f>
        <v>0</v>
      </c>
      <c r="BH107" s="248">
        <f>IF(N107="sníž. přenesená",J107,0)</f>
        <v>0</v>
      </c>
      <c r="BI107" s="248">
        <f>IF(N107="nulová",J107,0)</f>
        <v>0</v>
      </c>
      <c r="BJ107" s="24" t="s">
        <v>24</v>
      </c>
      <c r="BK107" s="248">
        <f>ROUND(I107*H107,2)</f>
        <v>0</v>
      </c>
      <c r="BL107" s="24" t="s">
        <v>542</v>
      </c>
      <c r="BM107" s="24" t="s">
        <v>968</v>
      </c>
    </row>
    <row r="108" s="12" customFormat="1">
      <c r="B108" s="249"/>
      <c r="C108" s="250"/>
      <c r="D108" s="251" t="s">
        <v>549</v>
      </c>
      <c r="E108" s="252" t="s">
        <v>22</v>
      </c>
      <c r="F108" s="253" t="s">
        <v>24</v>
      </c>
      <c r="G108" s="250"/>
      <c r="H108" s="254">
        <v>1</v>
      </c>
      <c r="I108" s="255"/>
      <c r="J108" s="250"/>
      <c r="K108" s="250"/>
      <c r="L108" s="256"/>
      <c r="M108" s="257"/>
      <c r="N108" s="258"/>
      <c r="O108" s="258"/>
      <c r="P108" s="258"/>
      <c r="Q108" s="258"/>
      <c r="R108" s="258"/>
      <c r="S108" s="258"/>
      <c r="T108" s="259"/>
      <c r="AT108" s="260" t="s">
        <v>549</v>
      </c>
      <c r="AU108" s="260" t="s">
        <v>85</v>
      </c>
      <c r="AV108" s="12" t="s">
        <v>85</v>
      </c>
      <c r="AW108" s="12" t="s">
        <v>41</v>
      </c>
      <c r="AX108" s="12" t="s">
        <v>24</v>
      </c>
      <c r="AY108" s="260" t="s">
        <v>541</v>
      </c>
    </row>
    <row r="109" s="1" customFormat="1" ht="25.5" customHeight="1">
      <c r="B109" s="46"/>
      <c r="C109" s="237" t="s">
        <v>562</v>
      </c>
      <c r="D109" s="237" t="s">
        <v>544</v>
      </c>
      <c r="E109" s="238" t="s">
        <v>563</v>
      </c>
      <c r="F109" s="239" t="s">
        <v>564</v>
      </c>
      <c r="G109" s="240" t="s">
        <v>547</v>
      </c>
      <c r="H109" s="241">
        <v>1</v>
      </c>
      <c r="I109" s="242"/>
      <c r="J109" s="243">
        <f>ROUND(I109*H109,2)</f>
        <v>0</v>
      </c>
      <c r="K109" s="239" t="s">
        <v>22</v>
      </c>
      <c r="L109" s="72"/>
      <c r="M109" s="244" t="s">
        <v>22</v>
      </c>
      <c r="N109" s="245" t="s">
        <v>48</v>
      </c>
      <c r="O109" s="47"/>
      <c r="P109" s="246">
        <f>O109*H109</f>
        <v>0</v>
      </c>
      <c r="Q109" s="246">
        <v>0</v>
      </c>
      <c r="R109" s="246">
        <f>Q109*H109</f>
        <v>0</v>
      </c>
      <c r="S109" s="246">
        <v>0</v>
      </c>
      <c r="T109" s="247">
        <f>S109*H109</f>
        <v>0</v>
      </c>
      <c r="AR109" s="24" t="s">
        <v>542</v>
      </c>
      <c r="AT109" s="24" t="s">
        <v>544</v>
      </c>
      <c r="AU109" s="24" t="s">
        <v>85</v>
      </c>
      <c r="AY109" s="24" t="s">
        <v>541</v>
      </c>
      <c r="BE109" s="248">
        <f>IF(N109="základní",J109,0)</f>
        <v>0</v>
      </c>
      <c r="BF109" s="248">
        <f>IF(N109="snížená",J109,0)</f>
        <v>0</v>
      </c>
      <c r="BG109" s="248">
        <f>IF(N109="zákl. přenesená",J109,0)</f>
        <v>0</v>
      </c>
      <c r="BH109" s="248">
        <f>IF(N109="sníž. přenesená",J109,0)</f>
        <v>0</v>
      </c>
      <c r="BI109" s="248">
        <f>IF(N109="nulová",J109,0)</f>
        <v>0</v>
      </c>
      <c r="BJ109" s="24" t="s">
        <v>24</v>
      </c>
      <c r="BK109" s="248">
        <f>ROUND(I109*H109,2)</f>
        <v>0</v>
      </c>
      <c r="BL109" s="24" t="s">
        <v>542</v>
      </c>
      <c r="BM109" s="24" t="s">
        <v>969</v>
      </c>
    </row>
    <row r="110" s="12" customFormat="1">
      <c r="B110" s="249"/>
      <c r="C110" s="250"/>
      <c r="D110" s="251" t="s">
        <v>549</v>
      </c>
      <c r="E110" s="252" t="s">
        <v>22</v>
      </c>
      <c r="F110" s="253" t="s">
        <v>24</v>
      </c>
      <c r="G110" s="250"/>
      <c r="H110" s="254">
        <v>1</v>
      </c>
      <c r="I110" s="255"/>
      <c r="J110" s="250"/>
      <c r="K110" s="250"/>
      <c r="L110" s="256"/>
      <c r="M110" s="257"/>
      <c r="N110" s="258"/>
      <c r="O110" s="258"/>
      <c r="P110" s="258"/>
      <c r="Q110" s="258"/>
      <c r="R110" s="258"/>
      <c r="S110" s="258"/>
      <c r="T110" s="259"/>
      <c r="AT110" s="260" t="s">
        <v>549</v>
      </c>
      <c r="AU110" s="260" t="s">
        <v>85</v>
      </c>
      <c r="AV110" s="12" t="s">
        <v>85</v>
      </c>
      <c r="AW110" s="12" t="s">
        <v>41</v>
      </c>
      <c r="AX110" s="12" t="s">
        <v>24</v>
      </c>
      <c r="AY110" s="260" t="s">
        <v>541</v>
      </c>
    </row>
    <row r="111" s="11" customFormat="1" ht="29.88" customHeight="1">
      <c r="B111" s="221"/>
      <c r="C111" s="222"/>
      <c r="D111" s="223" t="s">
        <v>76</v>
      </c>
      <c r="E111" s="235" t="s">
        <v>565</v>
      </c>
      <c r="F111" s="235" t="s">
        <v>566</v>
      </c>
      <c r="G111" s="222"/>
      <c r="H111" s="222"/>
      <c r="I111" s="225"/>
      <c r="J111" s="236">
        <f>BK111</f>
        <v>0</v>
      </c>
      <c r="K111" s="222"/>
      <c r="L111" s="227"/>
      <c r="M111" s="228"/>
      <c r="N111" s="229"/>
      <c r="O111" s="229"/>
      <c r="P111" s="230">
        <f>SUM(P112:P119)</f>
        <v>0</v>
      </c>
      <c r="Q111" s="229"/>
      <c r="R111" s="230">
        <f>SUM(R112:R119)</f>
        <v>0</v>
      </c>
      <c r="S111" s="229"/>
      <c r="T111" s="231">
        <f>SUM(T112:T119)</f>
        <v>0</v>
      </c>
      <c r="AR111" s="232" t="s">
        <v>24</v>
      </c>
      <c r="AT111" s="233" t="s">
        <v>76</v>
      </c>
      <c r="AU111" s="233" t="s">
        <v>24</v>
      </c>
      <c r="AY111" s="232" t="s">
        <v>541</v>
      </c>
      <c r="BK111" s="234">
        <f>SUM(BK112:BK119)</f>
        <v>0</v>
      </c>
    </row>
    <row r="112" s="1" customFormat="1" ht="25.5" customHeight="1">
      <c r="B112" s="46"/>
      <c r="C112" s="237" t="s">
        <v>552</v>
      </c>
      <c r="D112" s="237" t="s">
        <v>544</v>
      </c>
      <c r="E112" s="238" t="s">
        <v>567</v>
      </c>
      <c r="F112" s="239" t="s">
        <v>568</v>
      </c>
      <c r="G112" s="240" t="s">
        <v>569</v>
      </c>
      <c r="H112" s="241">
        <v>0.050000000000000003</v>
      </c>
      <c r="I112" s="242"/>
      <c r="J112" s="243">
        <f>ROUND(I112*H112,2)</f>
        <v>0</v>
      </c>
      <c r="K112" s="239" t="s">
        <v>22</v>
      </c>
      <c r="L112" s="72"/>
      <c r="M112" s="244" t="s">
        <v>22</v>
      </c>
      <c r="N112" s="245" t="s">
        <v>48</v>
      </c>
      <c r="O112" s="47"/>
      <c r="P112" s="246">
        <f>O112*H112</f>
        <v>0</v>
      </c>
      <c r="Q112" s="246">
        <v>0</v>
      </c>
      <c r="R112" s="246">
        <f>Q112*H112</f>
        <v>0</v>
      </c>
      <c r="S112" s="246">
        <v>0</v>
      </c>
      <c r="T112" s="247">
        <f>S112*H112</f>
        <v>0</v>
      </c>
      <c r="AR112" s="24" t="s">
        <v>542</v>
      </c>
      <c r="AT112" s="24" t="s">
        <v>544</v>
      </c>
      <c r="AU112" s="24" t="s">
        <v>85</v>
      </c>
      <c r="AY112" s="24" t="s">
        <v>541</v>
      </c>
      <c r="BE112" s="248">
        <f>IF(N112="základní",J112,0)</f>
        <v>0</v>
      </c>
      <c r="BF112" s="248">
        <f>IF(N112="snížená",J112,0)</f>
        <v>0</v>
      </c>
      <c r="BG112" s="248">
        <f>IF(N112="zákl. přenesená",J112,0)</f>
        <v>0</v>
      </c>
      <c r="BH112" s="248">
        <f>IF(N112="sníž. přenesená",J112,0)</f>
        <v>0</v>
      </c>
      <c r="BI112" s="248">
        <f>IF(N112="nulová",J112,0)</f>
        <v>0</v>
      </c>
      <c r="BJ112" s="24" t="s">
        <v>24</v>
      </c>
      <c r="BK112" s="248">
        <f>ROUND(I112*H112,2)</f>
        <v>0</v>
      </c>
      <c r="BL112" s="24" t="s">
        <v>542</v>
      </c>
      <c r="BM112" s="24" t="s">
        <v>970</v>
      </c>
    </row>
    <row r="113" s="12" customFormat="1">
      <c r="B113" s="249"/>
      <c r="C113" s="250"/>
      <c r="D113" s="251" t="s">
        <v>549</v>
      </c>
      <c r="E113" s="252" t="s">
        <v>22</v>
      </c>
      <c r="F113" s="253" t="s">
        <v>971</v>
      </c>
      <c r="G113" s="250"/>
      <c r="H113" s="254">
        <v>0.050000000000000003</v>
      </c>
      <c r="I113" s="255"/>
      <c r="J113" s="250"/>
      <c r="K113" s="250"/>
      <c r="L113" s="256"/>
      <c r="M113" s="257"/>
      <c r="N113" s="258"/>
      <c r="O113" s="258"/>
      <c r="P113" s="258"/>
      <c r="Q113" s="258"/>
      <c r="R113" s="258"/>
      <c r="S113" s="258"/>
      <c r="T113" s="259"/>
      <c r="AT113" s="260" t="s">
        <v>549</v>
      </c>
      <c r="AU113" s="260" t="s">
        <v>85</v>
      </c>
      <c r="AV113" s="12" t="s">
        <v>85</v>
      </c>
      <c r="AW113" s="12" t="s">
        <v>41</v>
      </c>
      <c r="AX113" s="12" t="s">
        <v>24</v>
      </c>
      <c r="AY113" s="260" t="s">
        <v>541</v>
      </c>
    </row>
    <row r="114" s="1" customFormat="1" ht="25.5" customHeight="1">
      <c r="B114" s="46"/>
      <c r="C114" s="237" t="s">
        <v>571</v>
      </c>
      <c r="D114" s="237" t="s">
        <v>544</v>
      </c>
      <c r="E114" s="238" t="s">
        <v>572</v>
      </c>
      <c r="F114" s="239" t="s">
        <v>573</v>
      </c>
      <c r="G114" s="240" t="s">
        <v>569</v>
      </c>
      <c r="H114" s="241">
        <v>0.050000000000000003</v>
      </c>
      <c r="I114" s="242"/>
      <c r="J114" s="243">
        <f>ROUND(I114*H114,2)</f>
        <v>0</v>
      </c>
      <c r="K114" s="239" t="s">
        <v>22</v>
      </c>
      <c r="L114" s="72"/>
      <c r="M114" s="244" t="s">
        <v>22</v>
      </c>
      <c r="N114" s="245" t="s">
        <v>48</v>
      </c>
      <c r="O114" s="47"/>
      <c r="P114" s="246">
        <f>O114*H114</f>
        <v>0</v>
      </c>
      <c r="Q114" s="246">
        <v>0</v>
      </c>
      <c r="R114" s="246">
        <f>Q114*H114</f>
        <v>0</v>
      </c>
      <c r="S114" s="246">
        <v>0</v>
      </c>
      <c r="T114" s="247">
        <f>S114*H114</f>
        <v>0</v>
      </c>
      <c r="AR114" s="24" t="s">
        <v>542</v>
      </c>
      <c r="AT114" s="24" t="s">
        <v>544</v>
      </c>
      <c r="AU114" s="24" t="s">
        <v>85</v>
      </c>
      <c r="AY114" s="24" t="s">
        <v>541</v>
      </c>
      <c r="BE114" s="248">
        <f>IF(N114="základní",J114,0)</f>
        <v>0</v>
      </c>
      <c r="BF114" s="248">
        <f>IF(N114="snížená",J114,0)</f>
        <v>0</v>
      </c>
      <c r="BG114" s="248">
        <f>IF(N114="zákl. přenesená",J114,0)</f>
        <v>0</v>
      </c>
      <c r="BH114" s="248">
        <f>IF(N114="sníž. přenesená",J114,0)</f>
        <v>0</v>
      </c>
      <c r="BI114" s="248">
        <f>IF(N114="nulová",J114,0)</f>
        <v>0</v>
      </c>
      <c r="BJ114" s="24" t="s">
        <v>24</v>
      </c>
      <c r="BK114" s="248">
        <f>ROUND(I114*H114,2)</f>
        <v>0</v>
      </c>
      <c r="BL114" s="24" t="s">
        <v>542</v>
      </c>
      <c r="BM114" s="24" t="s">
        <v>972</v>
      </c>
    </row>
    <row r="115" s="12" customFormat="1">
      <c r="B115" s="249"/>
      <c r="C115" s="250"/>
      <c r="D115" s="251" t="s">
        <v>549</v>
      </c>
      <c r="E115" s="252" t="s">
        <v>22</v>
      </c>
      <c r="F115" s="253" t="s">
        <v>971</v>
      </c>
      <c r="G115" s="250"/>
      <c r="H115" s="254">
        <v>0.050000000000000003</v>
      </c>
      <c r="I115" s="255"/>
      <c r="J115" s="250"/>
      <c r="K115" s="250"/>
      <c r="L115" s="256"/>
      <c r="M115" s="257"/>
      <c r="N115" s="258"/>
      <c r="O115" s="258"/>
      <c r="P115" s="258"/>
      <c r="Q115" s="258"/>
      <c r="R115" s="258"/>
      <c r="S115" s="258"/>
      <c r="T115" s="259"/>
      <c r="AT115" s="260" t="s">
        <v>549</v>
      </c>
      <c r="AU115" s="260" t="s">
        <v>85</v>
      </c>
      <c r="AV115" s="12" t="s">
        <v>85</v>
      </c>
      <c r="AW115" s="12" t="s">
        <v>41</v>
      </c>
      <c r="AX115" s="12" t="s">
        <v>24</v>
      </c>
      <c r="AY115" s="260" t="s">
        <v>541</v>
      </c>
    </row>
    <row r="116" s="1" customFormat="1" ht="38.25" customHeight="1">
      <c r="B116" s="46"/>
      <c r="C116" s="237" t="s">
        <v>561</v>
      </c>
      <c r="D116" s="237" t="s">
        <v>544</v>
      </c>
      <c r="E116" s="238" t="s">
        <v>575</v>
      </c>
      <c r="F116" s="239" t="s">
        <v>576</v>
      </c>
      <c r="G116" s="240" t="s">
        <v>569</v>
      </c>
      <c r="H116" s="241">
        <v>0.050000000000000003</v>
      </c>
      <c r="I116" s="242"/>
      <c r="J116" s="243">
        <f>ROUND(I116*H116,2)</f>
        <v>0</v>
      </c>
      <c r="K116" s="239" t="s">
        <v>22</v>
      </c>
      <c r="L116" s="72"/>
      <c r="M116" s="244" t="s">
        <v>22</v>
      </c>
      <c r="N116" s="245" t="s">
        <v>48</v>
      </c>
      <c r="O116" s="47"/>
      <c r="P116" s="246">
        <f>O116*H116</f>
        <v>0</v>
      </c>
      <c r="Q116" s="246">
        <v>0</v>
      </c>
      <c r="R116" s="246">
        <f>Q116*H116</f>
        <v>0</v>
      </c>
      <c r="S116" s="246">
        <v>0</v>
      </c>
      <c r="T116" s="247">
        <f>S116*H116</f>
        <v>0</v>
      </c>
      <c r="AR116" s="24" t="s">
        <v>542</v>
      </c>
      <c r="AT116" s="24" t="s">
        <v>544</v>
      </c>
      <c r="AU116" s="24" t="s">
        <v>85</v>
      </c>
      <c r="AY116" s="24" t="s">
        <v>541</v>
      </c>
      <c r="BE116" s="248">
        <f>IF(N116="základní",J116,0)</f>
        <v>0</v>
      </c>
      <c r="BF116" s="248">
        <f>IF(N116="snížená",J116,0)</f>
        <v>0</v>
      </c>
      <c r="BG116" s="248">
        <f>IF(N116="zákl. přenesená",J116,0)</f>
        <v>0</v>
      </c>
      <c r="BH116" s="248">
        <f>IF(N116="sníž. přenesená",J116,0)</f>
        <v>0</v>
      </c>
      <c r="BI116" s="248">
        <f>IF(N116="nulová",J116,0)</f>
        <v>0</v>
      </c>
      <c r="BJ116" s="24" t="s">
        <v>24</v>
      </c>
      <c r="BK116" s="248">
        <f>ROUND(I116*H116,2)</f>
        <v>0</v>
      </c>
      <c r="BL116" s="24" t="s">
        <v>542</v>
      </c>
      <c r="BM116" s="24" t="s">
        <v>973</v>
      </c>
    </row>
    <row r="117" s="12" customFormat="1">
      <c r="B117" s="249"/>
      <c r="C117" s="250"/>
      <c r="D117" s="251" t="s">
        <v>549</v>
      </c>
      <c r="E117" s="252" t="s">
        <v>22</v>
      </c>
      <c r="F117" s="253" t="s">
        <v>971</v>
      </c>
      <c r="G117" s="250"/>
      <c r="H117" s="254">
        <v>0.050000000000000003</v>
      </c>
      <c r="I117" s="255"/>
      <c r="J117" s="250"/>
      <c r="K117" s="250"/>
      <c r="L117" s="256"/>
      <c r="M117" s="257"/>
      <c r="N117" s="258"/>
      <c r="O117" s="258"/>
      <c r="P117" s="258"/>
      <c r="Q117" s="258"/>
      <c r="R117" s="258"/>
      <c r="S117" s="258"/>
      <c r="T117" s="259"/>
      <c r="AT117" s="260" t="s">
        <v>549</v>
      </c>
      <c r="AU117" s="260" t="s">
        <v>85</v>
      </c>
      <c r="AV117" s="12" t="s">
        <v>85</v>
      </c>
      <c r="AW117" s="12" t="s">
        <v>41</v>
      </c>
      <c r="AX117" s="12" t="s">
        <v>24</v>
      </c>
      <c r="AY117" s="260" t="s">
        <v>541</v>
      </c>
    </row>
    <row r="118" s="1" customFormat="1" ht="25.5" customHeight="1">
      <c r="B118" s="46"/>
      <c r="C118" s="237" t="s">
        <v>557</v>
      </c>
      <c r="D118" s="237" t="s">
        <v>544</v>
      </c>
      <c r="E118" s="238" t="s">
        <v>578</v>
      </c>
      <c r="F118" s="239" t="s">
        <v>579</v>
      </c>
      <c r="G118" s="240" t="s">
        <v>569</v>
      </c>
      <c r="H118" s="241">
        <v>0.050000000000000003</v>
      </c>
      <c r="I118" s="242"/>
      <c r="J118" s="243">
        <f>ROUND(I118*H118,2)</f>
        <v>0</v>
      </c>
      <c r="K118" s="239" t="s">
        <v>22</v>
      </c>
      <c r="L118" s="72"/>
      <c r="M118" s="244" t="s">
        <v>22</v>
      </c>
      <c r="N118" s="245" t="s">
        <v>48</v>
      </c>
      <c r="O118" s="47"/>
      <c r="P118" s="246">
        <f>O118*H118</f>
        <v>0</v>
      </c>
      <c r="Q118" s="246">
        <v>0</v>
      </c>
      <c r="R118" s="246">
        <f>Q118*H118</f>
        <v>0</v>
      </c>
      <c r="S118" s="246">
        <v>0</v>
      </c>
      <c r="T118" s="247">
        <f>S118*H118</f>
        <v>0</v>
      </c>
      <c r="AR118" s="24" t="s">
        <v>542</v>
      </c>
      <c r="AT118" s="24" t="s">
        <v>544</v>
      </c>
      <c r="AU118" s="24" t="s">
        <v>85</v>
      </c>
      <c r="AY118" s="24" t="s">
        <v>541</v>
      </c>
      <c r="BE118" s="248">
        <f>IF(N118="základní",J118,0)</f>
        <v>0</v>
      </c>
      <c r="BF118" s="248">
        <f>IF(N118="snížená",J118,0)</f>
        <v>0</v>
      </c>
      <c r="BG118" s="248">
        <f>IF(N118="zákl. přenesená",J118,0)</f>
        <v>0</v>
      </c>
      <c r="BH118" s="248">
        <f>IF(N118="sníž. přenesená",J118,0)</f>
        <v>0</v>
      </c>
      <c r="BI118" s="248">
        <f>IF(N118="nulová",J118,0)</f>
        <v>0</v>
      </c>
      <c r="BJ118" s="24" t="s">
        <v>24</v>
      </c>
      <c r="BK118" s="248">
        <f>ROUND(I118*H118,2)</f>
        <v>0</v>
      </c>
      <c r="BL118" s="24" t="s">
        <v>542</v>
      </c>
      <c r="BM118" s="24" t="s">
        <v>974</v>
      </c>
    </row>
    <row r="119" s="12" customFormat="1">
      <c r="B119" s="249"/>
      <c r="C119" s="250"/>
      <c r="D119" s="251" t="s">
        <v>549</v>
      </c>
      <c r="E119" s="252" t="s">
        <v>22</v>
      </c>
      <c r="F119" s="253" t="s">
        <v>971</v>
      </c>
      <c r="G119" s="250"/>
      <c r="H119" s="254">
        <v>0.050000000000000003</v>
      </c>
      <c r="I119" s="255"/>
      <c r="J119" s="250"/>
      <c r="K119" s="250"/>
      <c r="L119" s="256"/>
      <c r="M119" s="257"/>
      <c r="N119" s="258"/>
      <c r="O119" s="258"/>
      <c r="P119" s="258"/>
      <c r="Q119" s="258"/>
      <c r="R119" s="258"/>
      <c r="S119" s="258"/>
      <c r="T119" s="259"/>
      <c r="AT119" s="260" t="s">
        <v>549</v>
      </c>
      <c r="AU119" s="260" t="s">
        <v>85</v>
      </c>
      <c r="AV119" s="12" t="s">
        <v>85</v>
      </c>
      <c r="AW119" s="12" t="s">
        <v>41</v>
      </c>
      <c r="AX119" s="12" t="s">
        <v>24</v>
      </c>
      <c r="AY119" s="260" t="s">
        <v>541</v>
      </c>
    </row>
    <row r="120" s="11" customFormat="1" ht="29.88" customHeight="1">
      <c r="B120" s="221"/>
      <c r="C120" s="222"/>
      <c r="D120" s="223" t="s">
        <v>76</v>
      </c>
      <c r="E120" s="235" t="s">
        <v>581</v>
      </c>
      <c r="F120" s="235" t="s">
        <v>582</v>
      </c>
      <c r="G120" s="222"/>
      <c r="H120" s="222"/>
      <c r="I120" s="225"/>
      <c r="J120" s="236">
        <f>BK120</f>
        <v>0</v>
      </c>
      <c r="K120" s="222"/>
      <c r="L120" s="227"/>
      <c r="M120" s="228"/>
      <c r="N120" s="229"/>
      <c r="O120" s="229"/>
      <c r="P120" s="230">
        <f>SUM(P121:P122)</f>
        <v>0</v>
      </c>
      <c r="Q120" s="229"/>
      <c r="R120" s="230">
        <f>SUM(R121:R122)</f>
        <v>0</v>
      </c>
      <c r="S120" s="229"/>
      <c r="T120" s="231">
        <f>SUM(T121:T122)</f>
        <v>0</v>
      </c>
      <c r="AR120" s="232" t="s">
        <v>24</v>
      </c>
      <c r="AT120" s="233" t="s">
        <v>76</v>
      </c>
      <c r="AU120" s="233" t="s">
        <v>24</v>
      </c>
      <c r="AY120" s="232" t="s">
        <v>541</v>
      </c>
      <c r="BK120" s="234">
        <f>SUM(BK121:BK122)</f>
        <v>0</v>
      </c>
    </row>
    <row r="121" s="1" customFormat="1" ht="38.25" customHeight="1">
      <c r="B121" s="46"/>
      <c r="C121" s="237" t="s">
        <v>29</v>
      </c>
      <c r="D121" s="237" t="s">
        <v>544</v>
      </c>
      <c r="E121" s="238" t="s">
        <v>583</v>
      </c>
      <c r="F121" s="239" t="s">
        <v>584</v>
      </c>
      <c r="G121" s="240" t="s">
        <v>569</v>
      </c>
      <c r="H121" s="241">
        <v>0.050000000000000003</v>
      </c>
      <c r="I121" s="242"/>
      <c r="J121" s="243">
        <f>ROUND(I121*H121,2)</f>
        <v>0</v>
      </c>
      <c r="K121" s="239" t="s">
        <v>22</v>
      </c>
      <c r="L121" s="72"/>
      <c r="M121" s="244" t="s">
        <v>22</v>
      </c>
      <c r="N121" s="245" t="s">
        <v>48</v>
      </c>
      <c r="O121" s="47"/>
      <c r="P121" s="246">
        <f>O121*H121</f>
        <v>0</v>
      </c>
      <c r="Q121" s="246">
        <v>0</v>
      </c>
      <c r="R121" s="246">
        <f>Q121*H121</f>
        <v>0</v>
      </c>
      <c r="S121" s="246">
        <v>0</v>
      </c>
      <c r="T121" s="247">
        <f>S121*H121</f>
        <v>0</v>
      </c>
      <c r="AR121" s="24" t="s">
        <v>542</v>
      </c>
      <c r="AT121" s="24" t="s">
        <v>544</v>
      </c>
      <c r="AU121" s="24" t="s">
        <v>85</v>
      </c>
      <c r="AY121" s="24" t="s">
        <v>541</v>
      </c>
      <c r="BE121" s="248">
        <f>IF(N121="základní",J121,0)</f>
        <v>0</v>
      </c>
      <c r="BF121" s="248">
        <f>IF(N121="snížená",J121,0)</f>
        <v>0</v>
      </c>
      <c r="BG121" s="248">
        <f>IF(N121="zákl. přenesená",J121,0)</f>
        <v>0</v>
      </c>
      <c r="BH121" s="248">
        <f>IF(N121="sníž. přenesená",J121,0)</f>
        <v>0</v>
      </c>
      <c r="BI121" s="248">
        <f>IF(N121="nulová",J121,0)</f>
        <v>0</v>
      </c>
      <c r="BJ121" s="24" t="s">
        <v>24</v>
      </c>
      <c r="BK121" s="248">
        <f>ROUND(I121*H121,2)</f>
        <v>0</v>
      </c>
      <c r="BL121" s="24" t="s">
        <v>542</v>
      </c>
      <c r="BM121" s="24" t="s">
        <v>975</v>
      </c>
    </row>
    <row r="122" s="12" customFormat="1">
      <c r="B122" s="249"/>
      <c r="C122" s="250"/>
      <c r="D122" s="251" t="s">
        <v>549</v>
      </c>
      <c r="E122" s="252" t="s">
        <v>22</v>
      </c>
      <c r="F122" s="253" t="s">
        <v>971</v>
      </c>
      <c r="G122" s="250"/>
      <c r="H122" s="254">
        <v>0.050000000000000003</v>
      </c>
      <c r="I122" s="255"/>
      <c r="J122" s="250"/>
      <c r="K122" s="250"/>
      <c r="L122" s="256"/>
      <c r="M122" s="257"/>
      <c r="N122" s="258"/>
      <c r="O122" s="258"/>
      <c r="P122" s="258"/>
      <c r="Q122" s="258"/>
      <c r="R122" s="258"/>
      <c r="S122" s="258"/>
      <c r="T122" s="259"/>
      <c r="AT122" s="260" t="s">
        <v>549</v>
      </c>
      <c r="AU122" s="260" t="s">
        <v>85</v>
      </c>
      <c r="AV122" s="12" t="s">
        <v>85</v>
      </c>
      <c r="AW122" s="12" t="s">
        <v>41</v>
      </c>
      <c r="AX122" s="12" t="s">
        <v>24</v>
      </c>
      <c r="AY122" s="260" t="s">
        <v>541</v>
      </c>
    </row>
    <row r="123" s="11" customFormat="1" ht="37.44" customHeight="1">
      <c r="B123" s="221"/>
      <c r="C123" s="222"/>
      <c r="D123" s="223" t="s">
        <v>76</v>
      </c>
      <c r="E123" s="224" t="s">
        <v>586</v>
      </c>
      <c r="F123" s="224" t="s">
        <v>587</v>
      </c>
      <c r="G123" s="222"/>
      <c r="H123" s="222"/>
      <c r="I123" s="225"/>
      <c r="J123" s="226">
        <f>BK123</f>
        <v>0</v>
      </c>
      <c r="K123" s="222"/>
      <c r="L123" s="227"/>
      <c r="M123" s="228"/>
      <c r="N123" s="229"/>
      <c r="O123" s="229"/>
      <c r="P123" s="230">
        <f>P124</f>
        <v>0</v>
      </c>
      <c r="Q123" s="229"/>
      <c r="R123" s="230">
        <f>R124</f>
        <v>0</v>
      </c>
      <c r="S123" s="229"/>
      <c r="T123" s="231">
        <f>T124</f>
        <v>0</v>
      </c>
      <c r="AR123" s="232" t="s">
        <v>85</v>
      </c>
      <c r="AT123" s="233" t="s">
        <v>76</v>
      </c>
      <c r="AU123" s="233" t="s">
        <v>77</v>
      </c>
      <c r="AY123" s="232" t="s">
        <v>541</v>
      </c>
      <c r="BK123" s="234">
        <f>BK124</f>
        <v>0</v>
      </c>
    </row>
    <row r="124" s="11" customFormat="1" ht="19.92" customHeight="1">
      <c r="B124" s="221"/>
      <c r="C124" s="222"/>
      <c r="D124" s="223" t="s">
        <v>76</v>
      </c>
      <c r="E124" s="235" t="s">
        <v>588</v>
      </c>
      <c r="F124" s="235" t="s">
        <v>589</v>
      </c>
      <c r="G124" s="222"/>
      <c r="H124" s="222"/>
      <c r="I124" s="225"/>
      <c r="J124" s="236">
        <f>BK124</f>
        <v>0</v>
      </c>
      <c r="K124" s="222"/>
      <c r="L124" s="227"/>
      <c r="M124" s="228"/>
      <c r="N124" s="229"/>
      <c r="O124" s="229"/>
      <c r="P124" s="230">
        <f>SUM(P125:P128)</f>
        <v>0</v>
      </c>
      <c r="Q124" s="229"/>
      <c r="R124" s="230">
        <f>SUM(R125:R128)</f>
        <v>0</v>
      </c>
      <c r="S124" s="229"/>
      <c r="T124" s="231">
        <f>SUM(T125:T128)</f>
        <v>0</v>
      </c>
      <c r="AR124" s="232" t="s">
        <v>85</v>
      </c>
      <c r="AT124" s="233" t="s">
        <v>76</v>
      </c>
      <c r="AU124" s="233" t="s">
        <v>24</v>
      </c>
      <c r="AY124" s="232" t="s">
        <v>541</v>
      </c>
      <c r="BK124" s="234">
        <f>SUM(BK125:BK128)</f>
        <v>0</v>
      </c>
    </row>
    <row r="125" s="1" customFormat="1" ht="25.5" customHeight="1">
      <c r="B125" s="46"/>
      <c r="C125" s="237" t="s">
        <v>590</v>
      </c>
      <c r="D125" s="237" t="s">
        <v>544</v>
      </c>
      <c r="E125" s="238" t="s">
        <v>591</v>
      </c>
      <c r="F125" s="239" t="s">
        <v>592</v>
      </c>
      <c r="G125" s="240" t="s">
        <v>547</v>
      </c>
      <c r="H125" s="241">
        <v>59</v>
      </c>
      <c r="I125" s="242"/>
      <c r="J125" s="243">
        <f>ROUND(I125*H125,2)</f>
        <v>0</v>
      </c>
      <c r="K125" s="239" t="s">
        <v>22</v>
      </c>
      <c r="L125" s="72"/>
      <c r="M125" s="244" t="s">
        <v>22</v>
      </c>
      <c r="N125" s="245" t="s">
        <v>48</v>
      </c>
      <c r="O125" s="47"/>
      <c r="P125" s="246">
        <f>O125*H125</f>
        <v>0</v>
      </c>
      <c r="Q125" s="246">
        <v>0</v>
      </c>
      <c r="R125" s="246">
        <f>Q125*H125</f>
        <v>0</v>
      </c>
      <c r="S125" s="246">
        <v>0</v>
      </c>
      <c r="T125" s="247">
        <f>S125*H125</f>
        <v>0</v>
      </c>
      <c r="AR125" s="24" t="s">
        <v>577</v>
      </c>
      <c r="AT125" s="24" t="s">
        <v>544</v>
      </c>
      <c r="AU125" s="24" t="s">
        <v>85</v>
      </c>
      <c r="AY125" s="24" t="s">
        <v>541</v>
      </c>
      <c r="BE125" s="248">
        <f>IF(N125="základní",J125,0)</f>
        <v>0</v>
      </c>
      <c r="BF125" s="248">
        <f>IF(N125="snížená",J125,0)</f>
        <v>0</v>
      </c>
      <c r="BG125" s="248">
        <f>IF(N125="zákl. přenesená",J125,0)</f>
        <v>0</v>
      </c>
      <c r="BH125" s="248">
        <f>IF(N125="sníž. přenesená",J125,0)</f>
        <v>0</v>
      </c>
      <c r="BI125" s="248">
        <f>IF(N125="nulová",J125,0)</f>
        <v>0</v>
      </c>
      <c r="BJ125" s="24" t="s">
        <v>24</v>
      </c>
      <c r="BK125" s="248">
        <f>ROUND(I125*H125,2)</f>
        <v>0</v>
      </c>
      <c r="BL125" s="24" t="s">
        <v>577</v>
      </c>
      <c r="BM125" s="24" t="s">
        <v>976</v>
      </c>
    </row>
    <row r="126" s="12" customFormat="1">
      <c r="B126" s="249"/>
      <c r="C126" s="250"/>
      <c r="D126" s="251" t="s">
        <v>549</v>
      </c>
      <c r="E126" s="252" t="s">
        <v>22</v>
      </c>
      <c r="F126" s="253" t="s">
        <v>967</v>
      </c>
      <c r="G126" s="250"/>
      <c r="H126" s="254">
        <v>59</v>
      </c>
      <c r="I126" s="255"/>
      <c r="J126" s="250"/>
      <c r="K126" s="250"/>
      <c r="L126" s="256"/>
      <c r="M126" s="257"/>
      <c r="N126" s="258"/>
      <c r="O126" s="258"/>
      <c r="P126" s="258"/>
      <c r="Q126" s="258"/>
      <c r="R126" s="258"/>
      <c r="S126" s="258"/>
      <c r="T126" s="259"/>
      <c r="AT126" s="260" t="s">
        <v>549</v>
      </c>
      <c r="AU126" s="260" t="s">
        <v>85</v>
      </c>
      <c r="AV126" s="12" t="s">
        <v>85</v>
      </c>
      <c r="AW126" s="12" t="s">
        <v>41</v>
      </c>
      <c r="AX126" s="12" t="s">
        <v>24</v>
      </c>
      <c r="AY126" s="260" t="s">
        <v>541</v>
      </c>
    </row>
    <row r="127" s="1" customFormat="1" ht="25.5" customHeight="1">
      <c r="B127" s="46"/>
      <c r="C127" s="237" t="s">
        <v>570</v>
      </c>
      <c r="D127" s="237" t="s">
        <v>544</v>
      </c>
      <c r="E127" s="238" t="s">
        <v>594</v>
      </c>
      <c r="F127" s="239" t="s">
        <v>595</v>
      </c>
      <c r="G127" s="240" t="s">
        <v>547</v>
      </c>
      <c r="H127" s="241">
        <v>59</v>
      </c>
      <c r="I127" s="242"/>
      <c r="J127" s="243">
        <f>ROUND(I127*H127,2)</f>
        <v>0</v>
      </c>
      <c r="K127" s="239" t="s">
        <v>22</v>
      </c>
      <c r="L127" s="72"/>
      <c r="M127" s="244" t="s">
        <v>22</v>
      </c>
      <c r="N127" s="245" t="s">
        <v>48</v>
      </c>
      <c r="O127" s="47"/>
      <c r="P127" s="246">
        <f>O127*H127</f>
        <v>0</v>
      </c>
      <c r="Q127" s="246">
        <v>0</v>
      </c>
      <c r="R127" s="246">
        <f>Q127*H127</f>
        <v>0</v>
      </c>
      <c r="S127" s="246">
        <v>0</v>
      </c>
      <c r="T127" s="247">
        <f>S127*H127</f>
        <v>0</v>
      </c>
      <c r="AR127" s="24" t="s">
        <v>577</v>
      </c>
      <c r="AT127" s="24" t="s">
        <v>544</v>
      </c>
      <c r="AU127" s="24" t="s">
        <v>85</v>
      </c>
      <c r="AY127" s="24" t="s">
        <v>541</v>
      </c>
      <c r="BE127" s="248">
        <f>IF(N127="základní",J127,0)</f>
        <v>0</v>
      </c>
      <c r="BF127" s="248">
        <f>IF(N127="snížená",J127,0)</f>
        <v>0</v>
      </c>
      <c r="BG127" s="248">
        <f>IF(N127="zákl. přenesená",J127,0)</f>
        <v>0</v>
      </c>
      <c r="BH127" s="248">
        <f>IF(N127="sníž. přenesená",J127,0)</f>
        <v>0</v>
      </c>
      <c r="BI127" s="248">
        <f>IF(N127="nulová",J127,0)</f>
        <v>0</v>
      </c>
      <c r="BJ127" s="24" t="s">
        <v>24</v>
      </c>
      <c r="BK127" s="248">
        <f>ROUND(I127*H127,2)</f>
        <v>0</v>
      </c>
      <c r="BL127" s="24" t="s">
        <v>577</v>
      </c>
      <c r="BM127" s="24" t="s">
        <v>977</v>
      </c>
    </row>
    <row r="128" s="12" customFormat="1">
      <c r="B128" s="249"/>
      <c r="C128" s="250"/>
      <c r="D128" s="251" t="s">
        <v>549</v>
      </c>
      <c r="E128" s="252" t="s">
        <v>22</v>
      </c>
      <c r="F128" s="253" t="s">
        <v>967</v>
      </c>
      <c r="G128" s="250"/>
      <c r="H128" s="254">
        <v>59</v>
      </c>
      <c r="I128" s="255"/>
      <c r="J128" s="250"/>
      <c r="K128" s="250"/>
      <c r="L128" s="256"/>
      <c r="M128" s="261"/>
      <c r="N128" s="262"/>
      <c r="O128" s="262"/>
      <c r="P128" s="262"/>
      <c r="Q128" s="262"/>
      <c r="R128" s="262"/>
      <c r="S128" s="262"/>
      <c r="T128" s="263"/>
      <c r="AT128" s="260" t="s">
        <v>549</v>
      </c>
      <c r="AU128" s="260" t="s">
        <v>85</v>
      </c>
      <c r="AV128" s="12" t="s">
        <v>85</v>
      </c>
      <c r="AW128" s="12" t="s">
        <v>41</v>
      </c>
      <c r="AX128" s="12" t="s">
        <v>24</v>
      </c>
      <c r="AY128" s="260" t="s">
        <v>541</v>
      </c>
    </row>
    <row r="129" s="1" customFormat="1" ht="6.96" customHeight="1">
      <c r="B129" s="67"/>
      <c r="C129" s="68"/>
      <c r="D129" s="68"/>
      <c r="E129" s="68"/>
      <c r="F129" s="68"/>
      <c r="G129" s="68"/>
      <c r="H129" s="68"/>
      <c r="I129" s="179"/>
      <c r="J129" s="68"/>
      <c r="K129" s="68"/>
      <c r="L129" s="72"/>
    </row>
  </sheetData>
  <sheetProtection sheet="1" autoFilter="0" formatColumns="0" formatRows="0" objects="1" scenarios="1" spinCount="100000" saltValue="mzXRHQcl6sfJQZVvtErsghoBvkpCxAtSu0pISDd1k64DNEtM5T/j4ep3lvdUHfkjJE2/DRzLziUfPOhts251mg==" hashValue="ivWsRbCushE18R2pcPN/hvacQNuj8i6/8ItBCNdWoGJexmv+5wGA5gvuW3Wo2sK3t4Q9Z8swQCfKcX8EArIxsw==" algorithmName="SHA-512" password="CC35"/>
  <autoFilter ref="C95:K128"/>
  <mergeCells count="16">
    <mergeCell ref="E7:H7"/>
    <mergeCell ref="E11:H11"/>
    <mergeCell ref="E9:H9"/>
    <mergeCell ref="E13:H13"/>
    <mergeCell ref="E28:H28"/>
    <mergeCell ref="E49:H49"/>
    <mergeCell ref="E53:H53"/>
    <mergeCell ref="E51:H51"/>
    <mergeCell ref="E55:H55"/>
    <mergeCell ref="J59:J60"/>
    <mergeCell ref="E82:H82"/>
    <mergeCell ref="E86:H86"/>
    <mergeCell ref="E84:H84"/>
    <mergeCell ref="E88:H88"/>
    <mergeCell ref="G1:H1"/>
    <mergeCell ref="L2:V2"/>
  </mergeCells>
  <hyperlinks>
    <hyperlink ref="F1:G1" location="C2" display="1) Krycí list soupisu"/>
    <hyperlink ref="G1:H1" location="C62" display="2) Rekapitulace"/>
    <hyperlink ref="J1" location="C95"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25.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203</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ht="16.5" customHeight="1">
      <c r="B9" s="28"/>
      <c r="C9" s="29"/>
      <c r="D9" s="29"/>
      <c r="E9" s="156" t="s">
        <v>978</v>
      </c>
      <c r="F9" s="29"/>
      <c r="G9" s="29"/>
      <c r="H9" s="29"/>
      <c r="I9" s="155"/>
      <c r="J9" s="29"/>
      <c r="K9" s="31"/>
    </row>
    <row r="10">
      <c r="B10" s="28"/>
      <c r="C10" s="29"/>
      <c r="D10" s="40" t="s">
        <v>508</v>
      </c>
      <c r="E10" s="29"/>
      <c r="F10" s="29"/>
      <c r="G10" s="29"/>
      <c r="H10" s="29"/>
      <c r="I10" s="155"/>
      <c r="J10" s="29"/>
      <c r="K10" s="31"/>
    </row>
    <row r="11" s="1" customFormat="1" ht="16.5" customHeight="1">
      <c r="B11" s="46"/>
      <c r="C11" s="47"/>
      <c r="D11" s="47"/>
      <c r="E11" s="55" t="s">
        <v>979</v>
      </c>
      <c r="F11" s="47"/>
      <c r="G11" s="47"/>
      <c r="H11" s="47"/>
      <c r="I11" s="157"/>
      <c r="J11" s="47"/>
      <c r="K11" s="51"/>
    </row>
    <row r="12" s="1" customFormat="1">
      <c r="B12" s="46"/>
      <c r="C12" s="47"/>
      <c r="D12" s="40" t="s">
        <v>510</v>
      </c>
      <c r="E12" s="47"/>
      <c r="F12" s="47"/>
      <c r="G12" s="47"/>
      <c r="H12" s="47"/>
      <c r="I12" s="157"/>
      <c r="J12" s="47"/>
      <c r="K12" s="51"/>
    </row>
    <row r="13" s="1" customFormat="1" ht="36.96" customHeight="1">
      <c r="B13" s="46"/>
      <c r="C13" s="47"/>
      <c r="D13" s="47"/>
      <c r="E13" s="158" t="s">
        <v>980</v>
      </c>
      <c r="F13" s="47"/>
      <c r="G13" s="47"/>
      <c r="H13" s="47"/>
      <c r="I13" s="157"/>
      <c r="J13" s="47"/>
      <c r="K13" s="51"/>
    </row>
    <row r="14" s="1" customFormat="1">
      <c r="B14" s="46"/>
      <c r="C14" s="47"/>
      <c r="D14" s="47"/>
      <c r="E14" s="47"/>
      <c r="F14" s="47"/>
      <c r="G14" s="47"/>
      <c r="H14" s="47"/>
      <c r="I14" s="157"/>
      <c r="J14" s="47"/>
      <c r="K14" s="51"/>
    </row>
    <row r="15" s="1" customFormat="1" ht="14.4" customHeight="1">
      <c r="B15" s="46"/>
      <c r="C15" s="47"/>
      <c r="D15" s="40" t="s">
        <v>21</v>
      </c>
      <c r="E15" s="47"/>
      <c r="F15" s="35" t="s">
        <v>22</v>
      </c>
      <c r="G15" s="47"/>
      <c r="H15" s="47"/>
      <c r="I15" s="159" t="s">
        <v>23</v>
      </c>
      <c r="J15" s="35" t="s">
        <v>22</v>
      </c>
      <c r="K15" s="51"/>
    </row>
    <row r="16" s="1" customFormat="1" ht="14.4" customHeight="1">
      <c r="B16" s="46"/>
      <c r="C16" s="47"/>
      <c r="D16" s="40" t="s">
        <v>25</v>
      </c>
      <c r="E16" s="47"/>
      <c r="F16" s="35" t="s">
        <v>40</v>
      </c>
      <c r="G16" s="47"/>
      <c r="H16" s="47"/>
      <c r="I16" s="159" t="s">
        <v>27</v>
      </c>
      <c r="J16" s="160" t="str">
        <f>'Rekapitulace stavby'!AN8</f>
        <v>19. 9. 2018</v>
      </c>
      <c r="K16" s="51"/>
    </row>
    <row r="17" s="1" customFormat="1" ht="10.8" customHeight="1">
      <c r="B17" s="46"/>
      <c r="C17" s="47"/>
      <c r="D17" s="47"/>
      <c r="E17" s="47"/>
      <c r="F17" s="47"/>
      <c r="G17" s="47"/>
      <c r="H17" s="47"/>
      <c r="I17" s="157"/>
      <c r="J17" s="47"/>
      <c r="K17" s="51"/>
    </row>
    <row r="18" s="1" customFormat="1" ht="14.4" customHeight="1">
      <c r="B18" s="46"/>
      <c r="C18" s="47"/>
      <c r="D18" s="40" t="s">
        <v>31</v>
      </c>
      <c r="E18" s="47"/>
      <c r="F18" s="47"/>
      <c r="G18" s="47"/>
      <c r="H18" s="47"/>
      <c r="I18" s="159" t="s">
        <v>32</v>
      </c>
      <c r="J18" s="35" t="str">
        <f>IF('Rekapitulace stavby'!AN10="","",'Rekapitulace stavby'!AN10)</f>
        <v>70994234</v>
      </c>
      <c r="K18" s="51"/>
    </row>
    <row r="19" s="1" customFormat="1" ht="18" customHeight="1">
      <c r="B19" s="46"/>
      <c r="C19" s="47"/>
      <c r="D19" s="47"/>
      <c r="E19" s="35" t="str">
        <f>IF('Rekapitulace stavby'!E11="","",'Rekapitulace stavby'!E11)</f>
        <v>SŽDC s.o., OŘ Ústí n.L., ST Ústí n.L.</v>
      </c>
      <c r="F19" s="47"/>
      <c r="G19" s="47"/>
      <c r="H19" s="47"/>
      <c r="I19" s="159" t="s">
        <v>35</v>
      </c>
      <c r="J19" s="35" t="str">
        <f>IF('Rekapitulace stavby'!AN11="","",'Rekapitulace stavby'!AN11)</f>
        <v>CZ70994234</v>
      </c>
      <c r="K19" s="51"/>
    </row>
    <row r="20" s="1" customFormat="1" ht="6.96" customHeight="1">
      <c r="B20" s="46"/>
      <c r="C20" s="47"/>
      <c r="D20" s="47"/>
      <c r="E20" s="47"/>
      <c r="F20" s="47"/>
      <c r="G20" s="47"/>
      <c r="H20" s="47"/>
      <c r="I20" s="157"/>
      <c r="J20" s="47"/>
      <c r="K20" s="51"/>
    </row>
    <row r="21" s="1" customFormat="1" ht="14.4" customHeight="1">
      <c r="B21" s="46"/>
      <c r="C21" s="47"/>
      <c r="D21" s="40" t="s">
        <v>37</v>
      </c>
      <c r="E21" s="47"/>
      <c r="F21" s="47"/>
      <c r="G21" s="47"/>
      <c r="H21" s="47"/>
      <c r="I21" s="159" t="s">
        <v>32</v>
      </c>
      <c r="J21" s="35" t="str">
        <f>IF('Rekapitulace stavby'!AN13="Vyplň údaj","",IF('Rekapitulace stavby'!AN13="","",'Rekapitulace stavby'!AN13))</f>
        <v/>
      </c>
      <c r="K21" s="51"/>
    </row>
    <row r="22" s="1" customFormat="1" ht="18" customHeight="1">
      <c r="B22" s="46"/>
      <c r="C22" s="47"/>
      <c r="D22" s="47"/>
      <c r="E22" s="35" t="str">
        <f>IF('Rekapitulace stavby'!E14="Vyplň údaj","",IF('Rekapitulace stavby'!E14="","",'Rekapitulace stavby'!E14))</f>
        <v/>
      </c>
      <c r="F22" s="47"/>
      <c r="G22" s="47"/>
      <c r="H22" s="47"/>
      <c r="I22" s="159" t="s">
        <v>35</v>
      </c>
      <c r="J22" s="35" t="str">
        <f>IF('Rekapitulace stavby'!AN14="Vyplň údaj","",IF('Rekapitulace stavby'!AN14="","",'Rekapitulace stavby'!AN14))</f>
        <v/>
      </c>
      <c r="K22" s="51"/>
    </row>
    <row r="23" s="1" customFormat="1" ht="6.96" customHeight="1">
      <c r="B23" s="46"/>
      <c r="C23" s="47"/>
      <c r="D23" s="47"/>
      <c r="E23" s="47"/>
      <c r="F23" s="47"/>
      <c r="G23" s="47"/>
      <c r="H23" s="47"/>
      <c r="I23" s="157"/>
      <c r="J23" s="47"/>
      <c r="K23" s="51"/>
    </row>
    <row r="24" s="1" customFormat="1" ht="14.4" customHeight="1">
      <c r="B24" s="46"/>
      <c r="C24" s="47"/>
      <c r="D24" s="40" t="s">
        <v>39</v>
      </c>
      <c r="E24" s="47"/>
      <c r="F24" s="47"/>
      <c r="G24" s="47"/>
      <c r="H24" s="47"/>
      <c r="I24" s="159" t="s">
        <v>32</v>
      </c>
      <c r="J24" s="35" t="str">
        <f>IF('Rekapitulace stavby'!AN16="","",'Rekapitulace stavby'!AN16)</f>
        <v/>
      </c>
      <c r="K24" s="51"/>
    </row>
    <row r="25" s="1" customFormat="1" ht="18" customHeight="1">
      <c r="B25" s="46"/>
      <c r="C25" s="47"/>
      <c r="D25" s="47"/>
      <c r="E25" s="35" t="str">
        <f>IF('Rekapitulace stavby'!E17="","",'Rekapitulace stavby'!E17)</f>
        <v xml:space="preserve"> </v>
      </c>
      <c r="F25" s="47"/>
      <c r="G25" s="47"/>
      <c r="H25" s="47"/>
      <c r="I25" s="159" t="s">
        <v>35</v>
      </c>
      <c r="J25" s="35" t="str">
        <f>IF('Rekapitulace stavby'!AN17="","",'Rekapitulace stavby'!AN17)</f>
        <v/>
      </c>
      <c r="K25" s="51"/>
    </row>
    <row r="26" s="1" customFormat="1" ht="6.96" customHeight="1">
      <c r="B26" s="46"/>
      <c r="C26" s="47"/>
      <c r="D26" s="47"/>
      <c r="E26" s="47"/>
      <c r="F26" s="47"/>
      <c r="G26" s="47"/>
      <c r="H26" s="47"/>
      <c r="I26" s="157"/>
      <c r="J26" s="47"/>
      <c r="K26" s="51"/>
    </row>
    <row r="27" s="1" customFormat="1" ht="14.4" customHeight="1">
      <c r="B27" s="46"/>
      <c r="C27" s="47"/>
      <c r="D27" s="40" t="s">
        <v>42</v>
      </c>
      <c r="E27" s="47"/>
      <c r="F27" s="47"/>
      <c r="G27" s="47"/>
      <c r="H27" s="47"/>
      <c r="I27" s="157"/>
      <c r="J27" s="47"/>
      <c r="K27" s="51"/>
    </row>
    <row r="28" s="7" customFormat="1" ht="16.5" customHeight="1">
      <c r="B28" s="161"/>
      <c r="C28" s="162"/>
      <c r="D28" s="162"/>
      <c r="E28" s="44" t="s">
        <v>22</v>
      </c>
      <c r="F28" s="44"/>
      <c r="G28" s="44"/>
      <c r="H28" s="44"/>
      <c r="I28" s="163"/>
      <c r="J28" s="162"/>
      <c r="K28" s="164"/>
    </row>
    <row r="29" s="1" customFormat="1" ht="6.96" customHeight="1">
      <c r="B29" s="46"/>
      <c r="C29" s="47"/>
      <c r="D29" s="47"/>
      <c r="E29" s="47"/>
      <c r="F29" s="47"/>
      <c r="G29" s="47"/>
      <c r="H29" s="47"/>
      <c r="I29" s="157"/>
      <c r="J29" s="47"/>
      <c r="K29" s="51"/>
    </row>
    <row r="30" s="1" customFormat="1" ht="6.96" customHeight="1">
      <c r="B30" s="46"/>
      <c r="C30" s="47"/>
      <c r="D30" s="106"/>
      <c r="E30" s="106"/>
      <c r="F30" s="106"/>
      <c r="G30" s="106"/>
      <c r="H30" s="106"/>
      <c r="I30" s="165"/>
      <c r="J30" s="106"/>
      <c r="K30" s="166"/>
    </row>
    <row r="31" s="1" customFormat="1" ht="25.44" customHeight="1">
      <c r="B31" s="46"/>
      <c r="C31" s="47"/>
      <c r="D31" s="167" t="s">
        <v>43</v>
      </c>
      <c r="E31" s="47"/>
      <c r="F31" s="47"/>
      <c r="G31" s="47"/>
      <c r="H31" s="47"/>
      <c r="I31" s="157"/>
      <c r="J31" s="168">
        <f>ROUND(J89,2)</f>
        <v>0</v>
      </c>
      <c r="K31" s="51"/>
    </row>
    <row r="32" s="1" customFormat="1" ht="6.96" customHeight="1">
      <c r="B32" s="46"/>
      <c r="C32" s="47"/>
      <c r="D32" s="106"/>
      <c r="E32" s="106"/>
      <c r="F32" s="106"/>
      <c r="G32" s="106"/>
      <c r="H32" s="106"/>
      <c r="I32" s="165"/>
      <c r="J32" s="106"/>
      <c r="K32" s="166"/>
    </row>
    <row r="33" s="1" customFormat="1" ht="14.4" customHeight="1">
      <c r="B33" s="46"/>
      <c r="C33" s="47"/>
      <c r="D33" s="47"/>
      <c r="E33" s="47"/>
      <c r="F33" s="52" t="s">
        <v>45</v>
      </c>
      <c r="G33" s="47"/>
      <c r="H33" s="47"/>
      <c r="I33" s="169" t="s">
        <v>44</v>
      </c>
      <c r="J33" s="52" t="s">
        <v>46</v>
      </c>
      <c r="K33" s="51"/>
    </row>
    <row r="34" s="1" customFormat="1" ht="14.4" customHeight="1">
      <c r="B34" s="46"/>
      <c r="C34" s="47"/>
      <c r="D34" s="55" t="s">
        <v>47</v>
      </c>
      <c r="E34" s="55" t="s">
        <v>48</v>
      </c>
      <c r="F34" s="170">
        <f>ROUND(SUM(BE89:BE110), 2)</f>
        <v>0</v>
      </c>
      <c r="G34" s="47"/>
      <c r="H34" s="47"/>
      <c r="I34" s="171">
        <v>0.20999999999999999</v>
      </c>
      <c r="J34" s="170">
        <f>ROUND(ROUND((SUM(BE89:BE110)), 2)*I34, 2)</f>
        <v>0</v>
      </c>
      <c r="K34" s="51"/>
    </row>
    <row r="35" s="1" customFormat="1" ht="14.4" customHeight="1">
      <c r="B35" s="46"/>
      <c r="C35" s="47"/>
      <c r="D35" s="47"/>
      <c r="E35" s="55" t="s">
        <v>49</v>
      </c>
      <c r="F35" s="170">
        <f>ROUND(SUM(BF89:BF110), 2)</f>
        <v>0</v>
      </c>
      <c r="G35" s="47"/>
      <c r="H35" s="47"/>
      <c r="I35" s="171">
        <v>0.14999999999999999</v>
      </c>
      <c r="J35" s="170">
        <f>ROUND(ROUND((SUM(BF89:BF110)), 2)*I35, 2)</f>
        <v>0</v>
      </c>
      <c r="K35" s="51"/>
    </row>
    <row r="36" hidden="1" s="1" customFormat="1" ht="14.4" customHeight="1">
      <c r="B36" s="46"/>
      <c r="C36" s="47"/>
      <c r="D36" s="47"/>
      <c r="E36" s="55" t="s">
        <v>50</v>
      </c>
      <c r="F36" s="170">
        <f>ROUND(SUM(BG89:BG110), 2)</f>
        <v>0</v>
      </c>
      <c r="G36" s="47"/>
      <c r="H36" s="47"/>
      <c r="I36" s="171">
        <v>0.20999999999999999</v>
      </c>
      <c r="J36" s="170">
        <v>0</v>
      </c>
      <c r="K36" s="51"/>
    </row>
    <row r="37" hidden="1" s="1" customFormat="1" ht="14.4" customHeight="1">
      <c r="B37" s="46"/>
      <c r="C37" s="47"/>
      <c r="D37" s="47"/>
      <c r="E37" s="55" t="s">
        <v>51</v>
      </c>
      <c r="F37" s="170">
        <f>ROUND(SUM(BH89:BH110), 2)</f>
        <v>0</v>
      </c>
      <c r="G37" s="47"/>
      <c r="H37" s="47"/>
      <c r="I37" s="171">
        <v>0.14999999999999999</v>
      </c>
      <c r="J37" s="170">
        <v>0</v>
      </c>
      <c r="K37" s="51"/>
    </row>
    <row r="38" hidden="1" s="1" customFormat="1" ht="14.4" customHeight="1">
      <c r="B38" s="46"/>
      <c r="C38" s="47"/>
      <c r="D38" s="47"/>
      <c r="E38" s="55" t="s">
        <v>52</v>
      </c>
      <c r="F38" s="170">
        <f>ROUND(SUM(BI89:BI110), 2)</f>
        <v>0</v>
      </c>
      <c r="G38" s="47"/>
      <c r="H38" s="47"/>
      <c r="I38" s="171">
        <v>0</v>
      </c>
      <c r="J38" s="170">
        <v>0</v>
      </c>
      <c r="K38" s="51"/>
    </row>
    <row r="39" s="1" customFormat="1" ht="6.96" customHeight="1">
      <c r="B39" s="46"/>
      <c r="C39" s="47"/>
      <c r="D39" s="47"/>
      <c r="E39" s="47"/>
      <c r="F39" s="47"/>
      <c r="G39" s="47"/>
      <c r="H39" s="47"/>
      <c r="I39" s="157"/>
      <c r="J39" s="47"/>
      <c r="K39" s="51"/>
    </row>
    <row r="40" s="1" customFormat="1" ht="25.44" customHeight="1">
      <c r="B40" s="46"/>
      <c r="C40" s="172"/>
      <c r="D40" s="173" t="s">
        <v>53</v>
      </c>
      <c r="E40" s="98"/>
      <c r="F40" s="98"/>
      <c r="G40" s="174" t="s">
        <v>54</v>
      </c>
      <c r="H40" s="175" t="s">
        <v>55</v>
      </c>
      <c r="I40" s="176"/>
      <c r="J40" s="177">
        <f>SUM(J31:J38)</f>
        <v>0</v>
      </c>
      <c r="K40" s="178"/>
    </row>
    <row r="41" s="1" customFormat="1" ht="14.4" customHeight="1">
      <c r="B41" s="67"/>
      <c r="C41" s="68"/>
      <c r="D41" s="68"/>
      <c r="E41" s="68"/>
      <c r="F41" s="68"/>
      <c r="G41" s="68"/>
      <c r="H41" s="68"/>
      <c r="I41" s="179"/>
      <c r="J41" s="68"/>
      <c r="K41" s="69"/>
    </row>
    <row r="45" s="1" customFormat="1" ht="6.96" customHeight="1">
      <c r="B45" s="180"/>
      <c r="C45" s="181"/>
      <c r="D45" s="181"/>
      <c r="E45" s="181"/>
      <c r="F45" s="181"/>
      <c r="G45" s="181"/>
      <c r="H45" s="181"/>
      <c r="I45" s="182"/>
      <c r="J45" s="181"/>
      <c r="K45" s="183"/>
    </row>
    <row r="46" s="1" customFormat="1" ht="36.96" customHeight="1">
      <c r="B46" s="46"/>
      <c r="C46" s="30" t="s">
        <v>512</v>
      </c>
      <c r="D46" s="47"/>
      <c r="E46" s="47"/>
      <c r="F46" s="47"/>
      <c r="G46" s="47"/>
      <c r="H46" s="47"/>
      <c r="I46" s="157"/>
      <c r="J46" s="47"/>
      <c r="K46" s="51"/>
    </row>
    <row r="47" s="1" customFormat="1" ht="6.96" customHeight="1">
      <c r="B47" s="46"/>
      <c r="C47" s="47"/>
      <c r="D47" s="47"/>
      <c r="E47" s="47"/>
      <c r="F47" s="47"/>
      <c r="G47" s="47"/>
      <c r="H47" s="47"/>
      <c r="I47" s="157"/>
      <c r="J47" s="47"/>
      <c r="K47" s="51"/>
    </row>
    <row r="48" s="1" customFormat="1" ht="14.4" customHeight="1">
      <c r="B48" s="46"/>
      <c r="C48" s="40" t="s">
        <v>18</v>
      </c>
      <c r="D48" s="47"/>
      <c r="E48" s="47"/>
      <c r="F48" s="47"/>
      <c r="G48" s="47"/>
      <c r="H48" s="47"/>
      <c r="I48" s="157"/>
      <c r="J48" s="47"/>
      <c r="K48" s="51"/>
    </row>
    <row r="49" s="1" customFormat="1" ht="16.5" customHeight="1">
      <c r="B49" s="46"/>
      <c r="C49" s="47"/>
      <c r="D49" s="47"/>
      <c r="E49" s="156" t="str">
        <f>E7</f>
        <v>Celkové opravy zastávek na koridorové trati Vraňany - Děčín - státní hranice_ZMĚNA č. 1</v>
      </c>
      <c r="F49" s="40"/>
      <c r="G49" s="40"/>
      <c r="H49" s="40"/>
      <c r="I49" s="157"/>
      <c r="J49" s="47"/>
      <c r="K49" s="51"/>
    </row>
    <row r="50">
      <c r="B50" s="28"/>
      <c r="C50" s="40" t="s">
        <v>506</v>
      </c>
      <c r="D50" s="29"/>
      <c r="E50" s="29"/>
      <c r="F50" s="29"/>
      <c r="G50" s="29"/>
      <c r="H50" s="29"/>
      <c r="I50" s="155"/>
      <c r="J50" s="29"/>
      <c r="K50" s="31"/>
    </row>
    <row r="51" ht="16.5" customHeight="1">
      <c r="B51" s="28"/>
      <c r="C51" s="29"/>
      <c r="D51" s="29"/>
      <c r="E51" s="156" t="s">
        <v>978</v>
      </c>
      <c r="F51" s="29"/>
      <c r="G51" s="29"/>
      <c r="H51" s="29"/>
      <c r="I51" s="155"/>
      <c r="J51" s="29"/>
      <c r="K51" s="31"/>
    </row>
    <row r="52">
      <c r="B52" s="28"/>
      <c r="C52" s="40" t="s">
        <v>508</v>
      </c>
      <c r="D52" s="29"/>
      <c r="E52" s="29"/>
      <c r="F52" s="29"/>
      <c r="G52" s="29"/>
      <c r="H52" s="29"/>
      <c r="I52" s="155"/>
      <c r="J52" s="29"/>
      <c r="K52" s="31"/>
    </row>
    <row r="53" s="1" customFormat="1" ht="16.5" customHeight="1">
      <c r="B53" s="46"/>
      <c r="C53" s="47"/>
      <c r="D53" s="47"/>
      <c r="E53" s="55" t="s">
        <v>979</v>
      </c>
      <c r="F53" s="47"/>
      <c r="G53" s="47"/>
      <c r="H53" s="47"/>
      <c r="I53" s="157"/>
      <c r="J53" s="47"/>
      <c r="K53" s="51"/>
    </row>
    <row r="54" s="1" customFormat="1" ht="14.4" customHeight="1">
      <c r="B54" s="46"/>
      <c r="C54" s="40" t="s">
        <v>510</v>
      </c>
      <c r="D54" s="47"/>
      <c r="E54" s="47"/>
      <c r="F54" s="47"/>
      <c r="G54" s="47"/>
      <c r="H54" s="47"/>
      <c r="I54" s="157"/>
      <c r="J54" s="47"/>
      <c r="K54" s="51"/>
    </row>
    <row r="55" s="1" customFormat="1" ht="17.25" customHeight="1">
      <c r="B55" s="46"/>
      <c r="C55" s="47"/>
      <c r="D55" s="47"/>
      <c r="E55" s="158" t="str">
        <f>E13</f>
        <v>SO-11-04.1 - elektroinstalace</v>
      </c>
      <c r="F55" s="47"/>
      <c r="G55" s="47"/>
      <c r="H55" s="47"/>
      <c r="I55" s="157"/>
      <c r="J55" s="47"/>
      <c r="K55" s="51"/>
    </row>
    <row r="56" s="1" customFormat="1" ht="6.96" customHeight="1">
      <c r="B56" s="46"/>
      <c r="C56" s="47"/>
      <c r="D56" s="47"/>
      <c r="E56" s="47"/>
      <c r="F56" s="47"/>
      <c r="G56" s="47"/>
      <c r="H56" s="47"/>
      <c r="I56" s="157"/>
      <c r="J56" s="47"/>
      <c r="K56" s="51"/>
    </row>
    <row r="57" s="1" customFormat="1" ht="18" customHeight="1">
      <c r="B57" s="46"/>
      <c r="C57" s="40" t="s">
        <v>25</v>
      </c>
      <c r="D57" s="47"/>
      <c r="E57" s="47"/>
      <c r="F57" s="35" t="str">
        <f>F16</f>
        <v xml:space="preserve"> </v>
      </c>
      <c r="G57" s="47"/>
      <c r="H57" s="47"/>
      <c r="I57" s="159" t="s">
        <v>27</v>
      </c>
      <c r="J57" s="160" t="str">
        <f>IF(J16="","",J16)</f>
        <v>19. 9. 2018</v>
      </c>
      <c r="K57" s="51"/>
    </row>
    <row r="58" s="1" customFormat="1" ht="6.96" customHeight="1">
      <c r="B58" s="46"/>
      <c r="C58" s="47"/>
      <c r="D58" s="47"/>
      <c r="E58" s="47"/>
      <c r="F58" s="47"/>
      <c r="G58" s="47"/>
      <c r="H58" s="47"/>
      <c r="I58" s="157"/>
      <c r="J58" s="47"/>
      <c r="K58" s="51"/>
    </row>
    <row r="59" s="1" customFormat="1">
      <c r="B59" s="46"/>
      <c r="C59" s="40" t="s">
        <v>31</v>
      </c>
      <c r="D59" s="47"/>
      <c r="E59" s="47"/>
      <c r="F59" s="35" t="str">
        <f>E19</f>
        <v>SŽDC s.o., OŘ Ústí n.L., ST Ústí n.L.</v>
      </c>
      <c r="G59" s="47"/>
      <c r="H59" s="47"/>
      <c r="I59" s="159" t="s">
        <v>39</v>
      </c>
      <c r="J59" s="44" t="str">
        <f>E25</f>
        <v xml:space="preserve"> </v>
      </c>
      <c r="K59" s="51"/>
    </row>
    <row r="60" s="1" customFormat="1" ht="14.4" customHeight="1">
      <c r="B60" s="46"/>
      <c r="C60" s="40" t="s">
        <v>37</v>
      </c>
      <c r="D60" s="47"/>
      <c r="E60" s="47"/>
      <c r="F60" s="35" t="str">
        <f>IF(E22="","",E22)</f>
        <v/>
      </c>
      <c r="G60" s="47"/>
      <c r="H60" s="47"/>
      <c r="I60" s="157"/>
      <c r="J60" s="184"/>
      <c r="K60" s="51"/>
    </row>
    <row r="61" s="1" customFormat="1" ht="10.32" customHeight="1">
      <c r="B61" s="46"/>
      <c r="C61" s="47"/>
      <c r="D61" s="47"/>
      <c r="E61" s="47"/>
      <c r="F61" s="47"/>
      <c r="G61" s="47"/>
      <c r="H61" s="47"/>
      <c r="I61" s="157"/>
      <c r="J61" s="47"/>
      <c r="K61" s="51"/>
    </row>
    <row r="62" s="1" customFormat="1" ht="29.28" customHeight="1">
      <c r="B62" s="46"/>
      <c r="C62" s="185" t="s">
        <v>513</v>
      </c>
      <c r="D62" s="172"/>
      <c r="E62" s="172"/>
      <c r="F62" s="172"/>
      <c r="G62" s="172"/>
      <c r="H62" s="172"/>
      <c r="I62" s="186"/>
      <c r="J62" s="187" t="s">
        <v>514</v>
      </c>
      <c r="K62" s="188"/>
    </row>
    <row r="63" s="1" customFormat="1" ht="10.32" customHeight="1">
      <c r="B63" s="46"/>
      <c r="C63" s="47"/>
      <c r="D63" s="47"/>
      <c r="E63" s="47"/>
      <c r="F63" s="47"/>
      <c r="G63" s="47"/>
      <c r="H63" s="47"/>
      <c r="I63" s="157"/>
      <c r="J63" s="47"/>
      <c r="K63" s="51"/>
    </row>
    <row r="64" s="1" customFormat="1" ht="29.28" customHeight="1">
      <c r="B64" s="46"/>
      <c r="C64" s="189" t="s">
        <v>515</v>
      </c>
      <c r="D64" s="47"/>
      <c r="E64" s="47"/>
      <c r="F64" s="47"/>
      <c r="G64" s="47"/>
      <c r="H64" s="47"/>
      <c r="I64" s="157"/>
      <c r="J64" s="168">
        <f>J89</f>
        <v>0</v>
      </c>
      <c r="K64" s="51"/>
      <c r="AU64" s="24" t="s">
        <v>516</v>
      </c>
    </row>
    <row r="65" s="8" customFormat="1" ht="24.96" customHeight="1">
      <c r="B65" s="190"/>
      <c r="C65" s="191"/>
      <c r="D65" s="192" t="s">
        <v>611</v>
      </c>
      <c r="E65" s="193"/>
      <c r="F65" s="193"/>
      <c r="G65" s="193"/>
      <c r="H65" s="193"/>
      <c r="I65" s="194"/>
      <c r="J65" s="195">
        <f>J90</f>
        <v>0</v>
      </c>
      <c r="K65" s="196"/>
    </row>
    <row r="66" s="1" customFormat="1" ht="21.84" customHeight="1">
      <c r="B66" s="46"/>
      <c r="C66" s="47"/>
      <c r="D66" s="47"/>
      <c r="E66" s="47"/>
      <c r="F66" s="47"/>
      <c r="G66" s="47"/>
      <c r="H66" s="47"/>
      <c r="I66" s="157"/>
      <c r="J66" s="47"/>
      <c r="K66" s="51"/>
    </row>
    <row r="67" s="1" customFormat="1" ht="6.96" customHeight="1">
      <c r="B67" s="67"/>
      <c r="C67" s="68"/>
      <c r="D67" s="68"/>
      <c r="E67" s="68"/>
      <c r="F67" s="68"/>
      <c r="G67" s="68"/>
      <c r="H67" s="68"/>
      <c r="I67" s="179"/>
      <c r="J67" s="68"/>
      <c r="K67" s="69"/>
    </row>
    <row r="71" s="1" customFormat="1" ht="6.96" customHeight="1">
      <c r="B71" s="70"/>
      <c r="C71" s="71"/>
      <c r="D71" s="71"/>
      <c r="E71" s="71"/>
      <c r="F71" s="71"/>
      <c r="G71" s="71"/>
      <c r="H71" s="71"/>
      <c r="I71" s="182"/>
      <c r="J71" s="71"/>
      <c r="K71" s="71"/>
      <c r="L71" s="72"/>
    </row>
    <row r="72" s="1" customFormat="1" ht="36.96" customHeight="1">
      <c r="B72" s="46"/>
      <c r="C72" s="73" t="s">
        <v>525</v>
      </c>
      <c r="D72" s="74"/>
      <c r="E72" s="74"/>
      <c r="F72" s="74"/>
      <c r="G72" s="74"/>
      <c r="H72" s="74"/>
      <c r="I72" s="204"/>
      <c r="J72" s="74"/>
      <c r="K72" s="74"/>
      <c r="L72" s="72"/>
    </row>
    <row r="73" s="1" customFormat="1" ht="6.96" customHeight="1">
      <c r="B73" s="46"/>
      <c r="C73" s="74"/>
      <c r="D73" s="74"/>
      <c r="E73" s="74"/>
      <c r="F73" s="74"/>
      <c r="G73" s="74"/>
      <c r="H73" s="74"/>
      <c r="I73" s="204"/>
      <c r="J73" s="74"/>
      <c r="K73" s="74"/>
      <c r="L73" s="72"/>
    </row>
    <row r="74" s="1" customFormat="1" ht="14.4" customHeight="1">
      <c r="B74" s="46"/>
      <c r="C74" s="76" t="s">
        <v>18</v>
      </c>
      <c r="D74" s="74"/>
      <c r="E74" s="74"/>
      <c r="F74" s="74"/>
      <c r="G74" s="74"/>
      <c r="H74" s="74"/>
      <c r="I74" s="204"/>
      <c r="J74" s="74"/>
      <c r="K74" s="74"/>
      <c r="L74" s="72"/>
    </row>
    <row r="75" s="1" customFormat="1" ht="16.5" customHeight="1">
      <c r="B75" s="46"/>
      <c r="C75" s="74"/>
      <c r="D75" s="74"/>
      <c r="E75" s="205" t="str">
        <f>E7</f>
        <v>Celkové opravy zastávek na koridorové trati Vraňany - Děčín - státní hranice_ZMĚNA č. 1</v>
      </c>
      <c r="F75" s="76"/>
      <c r="G75" s="76"/>
      <c r="H75" s="76"/>
      <c r="I75" s="204"/>
      <c r="J75" s="74"/>
      <c r="K75" s="74"/>
      <c r="L75" s="72"/>
    </row>
    <row r="76">
      <c r="B76" s="28"/>
      <c r="C76" s="76" t="s">
        <v>506</v>
      </c>
      <c r="D76" s="206"/>
      <c r="E76" s="206"/>
      <c r="F76" s="206"/>
      <c r="G76" s="206"/>
      <c r="H76" s="206"/>
      <c r="I76" s="149"/>
      <c r="J76" s="206"/>
      <c r="K76" s="206"/>
      <c r="L76" s="207"/>
    </row>
    <row r="77" ht="16.5" customHeight="1">
      <c r="B77" s="28"/>
      <c r="C77" s="206"/>
      <c r="D77" s="206"/>
      <c r="E77" s="205" t="s">
        <v>978</v>
      </c>
      <c r="F77" s="206"/>
      <c r="G77" s="206"/>
      <c r="H77" s="206"/>
      <c r="I77" s="149"/>
      <c r="J77" s="206"/>
      <c r="K77" s="206"/>
      <c r="L77" s="207"/>
    </row>
    <row r="78">
      <c r="B78" s="28"/>
      <c r="C78" s="76" t="s">
        <v>508</v>
      </c>
      <c r="D78" s="206"/>
      <c r="E78" s="206"/>
      <c r="F78" s="206"/>
      <c r="G78" s="206"/>
      <c r="H78" s="206"/>
      <c r="I78" s="149"/>
      <c r="J78" s="206"/>
      <c r="K78" s="206"/>
      <c r="L78" s="207"/>
    </row>
    <row r="79" s="1" customFormat="1" ht="16.5" customHeight="1">
      <c r="B79" s="46"/>
      <c r="C79" s="74"/>
      <c r="D79" s="74"/>
      <c r="E79" s="208" t="s">
        <v>979</v>
      </c>
      <c r="F79" s="74"/>
      <c r="G79" s="74"/>
      <c r="H79" s="74"/>
      <c r="I79" s="204"/>
      <c r="J79" s="74"/>
      <c r="K79" s="74"/>
      <c r="L79" s="72"/>
    </row>
    <row r="80" s="1" customFormat="1" ht="14.4" customHeight="1">
      <c r="B80" s="46"/>
      <c r="C80" s="76" t="s">
        <v>510</v>
      </c>
      <c r="D80" s="74"/>
      <c r="E80" s="74"/>
      <c r="F80" s="74"/>
      <c r="G80" s="74"/>
      <c r="H80" s="74"/>
      <c r="I80" s="204"/>
      <c r="J80" s="74"/>
      <c r="K80" s="74"/>
      <c r="L80" s="72"/>
    </row>
    <row r="81" s="1" customFormat="1" ht="17.25" customHeight="1">
      <c r="B81" s="46"/>
      <c r="C81" s="74"/>
      <c r="D81" s="74"/>
      <c r="E81" s="82" t="str">
        <f>E13</f>
        <v>SO-11-04.1 - elektroinstalace</v>
      </c>
      <c r="F81" s="74"/>
      <c r="G81" s="74"/>
      <c r="H81" s="74"/>
      <c r="I81" s="204"/>
      <c r="J81" s="74"/>
      <c r="K81" s="74"/>
      <c r="L81" s="72"/>
    </row>
    <row r="82" s="1" customFormat="1" ht="6.96" customHeight="1">
      <c r="B82" s="46"/>
      <c r="C82" s="74"/>
      <c r="D82" s="74"/>
      <c r="E82" s="74"/>
      <c r="F82" s="74"/>
      <c r="G82" s="74"/>
      <c r="H82" s="74"/>
      <c r="I82" s="204"/>
      <c r="J82" s="74"/>
      <c r="K82" s="74"/>
      <c r="L82" s="72"/>
    </row>
    <row r="83" s="1" customFormat="1" ht="18" customHeight="1">
      <c r="B83" s="46"/>
      <c r="C83" s="76" t="s">
        <v>25</v>
      </c>
      <c r="D83" s="74"/>
      <c r="E83" s="74"/>
      <c r="F83" s="209" t="str">
        <f>F16</f>
        <v xml:space="preserve"> </v>
      </c>
      <c r="G83" s="74"/>
      <c r="H83" s="74"/>
      <c r="I83" s="210" t="s">
        <v>27</v>
      </c>
      <c r="J83" s="85" t="str">
        <f>IF(J16="","",J16)</f>
        <v>19. 9. 2018</v>
      </c>
      <c r="K83" s="74"/>
      <c r="L83" s="72"/>
    </row>
    <row r="84" s="1" customFormat="1" ht="6.96" customHeight="1">
      <c r="B84" s="46"/>
      <c r="C84" s="74"/>
      <c r="D84" s="74"/>
      <c r="E84" s="74"/>
      <c r="F84" s="74"/>
      <c r="G84" s="74"/>
      <c r="H84" s="74"/>
      <c r="I84" s="204"/>
      <c r="J84" s="74"/>
      <c r="K84" s="74"/>
      <c r="L84" s="72"/>
    </row>
    <row r="85" s="1" customFormat="1">
      <c r="B85" s="46"/>
      <c r="C85" s="76" t="s">
        <v>31</v>
      </c>
      <c r="D85" s="74"/>
      <c r="E85" s="74"/>
      <c r="F85" s="209" t="str">
        <f>E19</f>
        <v>SŽDC s.o., OŘ Ústí n.L., ST Ústí n.L.</v>
      </c>
      <c r="G85" s="74"/>
      <c r="H85" s="74"/>
      <c r="I85" s="210" t="s">
        <v>39</v>
      </c>
      <c r="J85" s="209" t="str">
        <f>E25</f>
        <v xml:space="preserve"> </v>
      </c>
      <c r="K85" s="74"/>
      <c r="L85" s="72"/>
    </row>
    <row r="86" s="1" customFormat="1" ht="14.4" customHeight="1">
      <c r="B86" s="46"/>
      <c r="C86" s="76" t="s">
        <v>37</v>
      </c>
      <c r="D86" s="74"/>
      <c r="E86" s="74"/>
      <c r="F86" s="209" t="str">
        <f>IF(E22="","",E22)</f>
        <v/>
      </c>
      <c r="G86" s="74"/>
      <c r="H86" s="74"/>
      <c r="I86" s="204"/>
      <c r="J86" s="74"/>
      <c r="K86" s="74"/>
      <c r="L86" s="72"/>
    </row>
    <row r="87" s="1" customFormat="1" ht="10.32" customHeight="1">
      <c r="B87" s="46"/>
      <c r="C87" s="74"/>
      <c r="D87" s="74"/>
      <c r="E87" s="74"/>
      <c r="F87" s="74"/>
      <c r="G87" s="74"/>
      <c r="H87" s="74"/>
      <c r="I87" s="204"/>
      <c r="J87" s="74"/>
      <c r="K87" s="74"/>
      <c r="L87" s="72"/>
    </row>
    <row r="88" s="10" customFormat="1" ht="29.28" customHeight="1">
      <c r="B88" s="211"/>
      <c r="C88" s="212" t="s">
        <v>526</v>
      </c>
      <c r="D88" s="213" t="s">
        <v>62</v>
      </c>
      <c r="E88" s="213" t="s">
        <v>58</v>
      </c>
      <c r="F88" s="213" t="s">
        <v>527</v>
      </c>
      <c r="G88" s="213" t="s">
        <v>528</v>
      </c>
      <c r="H88" s="213" t="s">
        <v>529</v>
      </c>
      <c r="I88" s="214" t="s">
        <v>530</v>
      </c>
      <c r="J88" s="213" t="s">
        <v>514</v>
      </c>
      <c r="K88" s="215" t="s">
        <v>531</v>
      </c>
      <c r="L88" s="216"/>
      <c r="M88" s="102" t="s">
        <v>532</v>
      </c>
      <c r="N88" s="103" t="s">
        <v>47</v>
      </c>
      <c r="O88" s="103" t="s">
        <v>533</v>
      </c>
      <c r="P88" s="103" t="s">
        <v>534</v>
      </c>
      <c r="Q88" s="103" t="s">
        <v>535</v>
      </c>
      <c r="R88" s="103" t="s">
        <v>536</v>
      </c>
      <c r="S88" s="103" t="s">
        <v>537</v>
      </c>
      <c r="T88" s="104" t="s">
        <v>538</v>
      </c>
    </row>
    <row r="89" s="1" customFormat="1" ht="29.28" customHeight="1">
      <c r="B89" s="46"/>
      <c r="C89" s="108" t="s">
        <v>515</v>
      </c>
      <c r="D89" s="74"/>
      <c r="E89" s="74"/>
      <c r="F89" s="74"/>
      <c r="G89" s="74"/>
      <c r="H89" s="74"/>
      <c r="I89" s="204"/>
      <c r="J89" s="217">
        <f>BK89</f>
        <v>0</v>
      </c>
      <c r="K89" s="74"/>
      <c r="L89" s="72"/>
      <c r="M89" s="105"/>
      <c r="N89" s="106"/>
      <c r="O89" s="106"/>
      <c r="P89" s="218">
        <f>P90</f>
        <v>0</v>
      </c>
      <c r="Q89" s="106"/>
      <c r="R89" s="218">
        <f>R90</f>
        <v>0</v>
      </c>
      <c r="S89" s="106"/>
      <c r="T89" s="219">
        <f>T90</f>
        <v>0</v>
      </c>
      <c r="AT89" s="24" t="s">
        <v>76</v>
      </c>
      <c r="AU89" s="24" t="s">
        <v>516</v>
      </c>
      <c r="BK89" s="220">
        <f>BK90</f>
        <v>0</v>
      </c>
    </row>
    <row r="90" s="11" customFormat="1" ht="37.44" customHeight="1">
      <c r="B90" s="221"/>
      <c r="C90" s="222"/>
      <c r="D90" s="223" t="s">
        <v>76</v>
      </c>
      <c r="E90" s="224" t="s">
        <v>612</v>
      </c>
      <c r="F90" s="224" t="s">
        <v>613</v>
      </c>
      <c r="G90" s="222"/>
      <c r="H90" s="222"/>
      <c r="I90" s="225"/>
      <c r="J90" s="226">
        <f>BK90</f>
        <v>0</v>
      </c>
      <c r="K90" s="222"/>
      <c r="L90" s="227"/>
      <c r="M90" s="228"/>
      <c r="N90" s="229"/>
      <c r="O90" s="229"/>
      <c r="P90" s="230">
        <f>SUM(P91:P110)</f>
        <v>0</v>
      </c>
      <c r="Q90" s="229"/>
      <c r="R90" s="230">
        <f>SUM(R91:R110)</f>
        <v>0</v>
      </c>
      <c r="S90" s="229"/>
      <c r="T90" s="231">
        <f>SUM(T91:T110)</f>
        <v>0</v>
      </c>
      <c r="AR90" s="232" t="s">
        <v>542</v>
      </c>
      <c r="AT90" s="233" t="s">
        <v>76</v>
      </c>
      <c r="AU90" s="233" t="s">
        <v>77</v>
      </c>
      <c r="AY90" s="232" t="s">
        <v>541</v>
      </c>
      <c r="BK90" s="234">
        <f>SUM(BK91:BK110)</f>
        <v>0</v>
      </c>
    </row>
    <row r="91" s="1" customFormat="1" ht="25.5" customHeight="1">
      <c r="B91" s="46"/>
      <c r="C91" s="237" t="s">
        <v>24</v>
      </c>
      <c r="D91" s="237" t="s">
        <v>544</v>
      </c>
      <c r="E91" s="238" t="s">
        <v>614</v>
      </c>
      <c r="F91" s="239" t="s">
        <v>615</v>
      </c>
      <c r="G91" s="240" t="s">
        <v>616</v>
      </c>
      <c r="H91" s="241">
        <v>11</v>
      </c>
      <c r="I91" s="242"/>
      <c r="J91" s="243">
        <f>ROUND(I91*H91,2)</f>
        <v>0</v>
      </c>
      <c r="K91" s="239" t="s">
        <v>603</v>
      </c>
      <c r="L91" s="72"/>
      <c r="M91" s="244" t="s">
        <v>22</v>
      </c>
      <c r="N91" s="245" t="s">
        <v>48</v>
      </c>
      <c r="O91" s="47"/>
      <c r="P91" s="246">
        <f>O91*H91</f>
        <v>0</v>
      </c>
      <c r="Q91" s="246">
        <v>0</v>
      </c>
      <c r="R91" s="246">
        <f>Q91*H91</f>
        <v>0</v>
      </c>
      <c r="S91" s="246">
        <v>0</v>
      </c>
      <c r="T91" s="247">
        <f>S91*H91</f>
        <v>0</v>
      </c>
      <c r="AR91" s="24" t="s">
        <v>617</v>
      </c>
      <c r="AT91" s="24" t="s">
        <v>544</v>
      </c>
      <c r="AU91" s="24" t="s">
        <v>24</v>
      </c>
      <c r="AY91" s="24" t="s">
        <v>541</v>
      </c>
      <c r="BE91" s="248">
        <f>IF(N91="základní",J91,0)</f>
        <v>0</v>
      </c>
      <c r="BF91" s="248">
        <f>IF(N91="snížená",J91,0)</f>
        <v>0</v>
      </c>
      <c r="BG91" s="248">
        <f>IF(N91="zákl. přenesená",J91,0)</f>
        <v>0</v>
      </c>
      <c r="BH91" s="248">
        <f>IF(N91="sníž. přenesená",J91,0)</f>
        <v>0</v>
      </c>
      <c r="BI91" s="248">
        <f>IF(N91="nulová",J91,0)</f>
        <v>0</v>
      </c>
      <c r="BJ91" s="24" t="s">
        <v>24</v>
      </c>
      <c r="BK91" s="248">
        <f>ROUND(I91*H91,2)</f>
        <v>0</v>
      </c>
      <c r="BL91" s="24" t="s">
        <v>617</v>
      </c>
      <c r="BM91" s="24" t="s">
        <v>981</v>
      </c>
    </row>
    <row r="92" s="1" customFormat="1" ht="38.25" customHeight="1">
      <c r="B92" s="46"/>
      <c r="C92" s="237" t="s">
        <v>85</v>
      </c>
      <c r="D92" s="237" t="s">
        <v>544</v>
      </c>
      <c r="E92" s="238" t="s">
        <v>619</v>
      </c>
      <c r="F92" s="239" t="s">
        <v>620</v>
      </c>
      <c r="G92" s="240" t="s">
        <v>616</v>
      </c>
      <c r="H92" s="241">
        <v>11</v>
      </c>
      <c r="I92" s="242"/>
      <c r="J92" s="243">
        <f>ROUND(I92*H92,2)</f>
        <v>0</v>
      </c>
      <c r="K92" s="239" t="s">
        <v>603</v>
      </c>
      <c r="L92" s="72"/>
      <c r="M92" s="244" t="s">
        <v>22</v>
      </c>
      <c r="N92" s="245" t="s">
        <v>48</v>
      </c>
      <c r="O92" s="47"/>
      <c r="P92" s="246">
        <f>O92*H92</f>
        <v>0</v>
      </c>
      <c r="Q92" s="246">
        <v>0</v>
      </c>
      <c r="R92" s="246">
        <f>Q92*H92</f>
        <v>0</v>
      </c>
      <c r="S92" s="246">
        <v>0</v>
      </c>
      <c r="T92" s="247">
        <f>S92*H92</f>
        <v>0</v>
      </c>
      <c r="AR92" s="24" t="s">
        <v>617</v>
      </c>
      <c r="AT92" s="24" t="s">
        <v>544</v>
      </c>
      <c r="AU92" s="24" t="s">
        <v>24</v>
      </c>
      <c r="AY92" s="24" t="s">
        <v>541</v>
      </c>
      <c r="BE92" s="248">
        <f>IF(N92="základní",J92,0)</f>
        <v>0</v>
      </c>
      <c r="BF92" s="248">
        <f>IF(N92="snížená",J92,0)</f>
        <v>0</v>
      </c>
      <c r="BG92" s="248">
        <f>IF(N92="zákl. přenesená",J92,0)</f>
        <v>0</v>
      </c>
      <c r="BH92" s="248">
        <f>IF(N92="sníž. přenesená",J92,0)</f>
        <v>0</v>
      </c>
      <c r="BI92" s="248">
        <f>IF(N92="nulová",J92,0)</f>
        <v>0</v>
      </c>
      <c r="BJ92" s="24" t="s">
        <v>24</v>
      </c>
      <c r="BK92" s="248">
        <f>ROUND(I92*H92,2)</f>
        <v>0</v>
      </c>
      <c r="BL92" s="24" t="s">
        <v>617</v>
      </c>
      <c r="BM92" s="24" t="s">
        <v>982</v>
      </c>
    </row>
    <row r="93" s="1" customFormat="1" ht="38.25" customHeight="1">
      <c r="B93" s="46"/>
      <c r="C93" s="264" t="s">
        <v>93</v>
      </c>
      <c r="D93" s="264" t="s">
        <v>622</v>
      </c>
      <c r="E93" s="265" t="s">
        <v>623</v>
      </c>
      <c r="F93" s="266" t="s">
        <v>624</v>
      </c>
      <c r="G93" s="267" t="s">
        <v>616</v>
      </c>
      <c r="H93" s="268">
        <v>11</v>
      </c>
      <c r="I93" s="269"/>
      <c r="J93" s="270">
        <f>ROUND(I93*H93,2)</f>
        <v>0</v>
      </c>
      <c r="K93" s="266" t="s">
        <v>603</v>
      </c>
      <c r="L93" s="271"/>
      <c r="M93" s="272" t="s">
        <v>22</v>
      </c>
      <c r="N93" s="273" t="s">
        <v>48</v>
      </c>
      <c r="O93" s="47"/>
      <c r="P93" s="246">
        <f>O93*H93</f>
        <v>0</v>
      </c>
      <c r="Q93" s="246">
        <v>0</v>
      </c>
      <c r="R93" s="246">
        <f>Q93*H93</f>
        <v>0</v>
      </c>
      <c r="S93" s="246">
        <v>0</v>
      </c>
      <c r="T93" s="247">
        <f>S93*H93</f>
        <v>0</v>
      </c>
      <c r="AR93" s="24" t="s">
        <v>617</v>
      </c>
      <c r="AT93" s="24" t="s">
        <v>622</v>
      </c>
      <c r="AU93" s="24" t="s">
        <v>24</v>
      </c>
      <c r="AY93" s="24" t="s">
        <v>541</v>
      </c>
      <c r="BE93" s="248">
        <f>IF(N93="základní",J93,0)</f>
        <v>0</v>
      </c>
      <c r="BF93" s="248">
        <f>IF(N93="snížená",J93,0)</f>
        <v>0</v>
      </c>
      <c r="BG93" s="248">
        <f>IF(N93="zákl. přenesená",J93,0)</f>
        <v>0</v>
      </c>
      <c r="BH93" s="248">
        <f>IF(N93="sníž. přenesená",J93,0)</f>
        <v>0</v>
      </c>
      <c r="BI93" s="248">
        <f>IF(N93="nulová",J93,0)</f>
        <v>0</v>
      </c>
      <c r="BJ93" s="24" t="s">
        <v>24</v>
      </c>
      <c r="BK93" s="248">
        <f>ROUND(I93*H93,2)</f>
        <v>0</v>
      </c>
      <c r="BL93" s="24" t="s">
        <v>617</v>
      </c>
      <c r="BM93" s="24" t="s">
        <v>983</v>
      </c>
    </row>
    <row r="94" s="1" customFormat="1">
      <c r="B94" s="46"/>
      <c r="C94" s="74"/>
      <c r="D94" s="251" t="s">
        <v>626</v>
      </c>
      <c r="E94" s="74"/>
      <c r="F94" s="274" t="s">
        <v>627</v>
      </c>
      <c r="G94" s="74"/>
      <c r="H94" s="74"/>
      <c r="I94" s="204"/>
      <c r="J94" s="74"/>
      <c r="K94" s="74"/>
      <c r="L94" s="72"/>
      <c r="M94" s="275"/>
      <c r="N94" s="47"/>
      <c r="O94" s="47"/>
      <c r="P94" s="47"/>
      <c r="Q94" s="47"/>
      <c r="R94" s="47"/>
      <c r="S94" s="47"/>
      <c r="T94" s="95"/>
      <c r="AT94" s="24" t="s">
        <v>626</v>
      </c>
      <c r="AU94" s="24" t="s">
        <v>24</v>
      </c>
    </row>
    <row r="95" s="1" customFormat="1" ht="16.5" customHeight="1">
      <c r="B95" s="46"/>
      <c r="C95" s="237" t="s">
        <v>542</v>
      </c>
      <c r="D95" s="237" t="s">
        <v>544</v>
      </c>
      <c r="E95" s="238" t="s">
        <v>628</v>
      </c>
      <c r="F95" s="239" t="s">
        <v>629</v>
      </c>
      <c r="G95" s="240" t="s">
        <v>616</v>
      </c>
      <c r="H95" s="241">
        <v>41</v>
      </c>
      <c r="I95" s="242"/>
      <c r="J95" s="243">
        <f>ROUND(I95*H95,2)</f>
        <v>0</v>
      </c>
      <c r="K95" s="239" t="s">
        <v>603</v>
      </c>
      <c r="L95" s="72"/>
      <c r="M95" s="244" t="s">
        <v>22</v>
      </c>
      <c r="N95" s="245" t="s">
        <v>48</v>
      </c>
      <c r="O95" s="47"/>
      <c r="P95" s="246">
        <f>O95*H95</f>
        <v>0</v>
      </c>
      <c r="Q95" s="246">
        <v>0</v>
      </c>
      <c r="R95" s="246">
        <f>Q95*H95</f>
        <v>0</v>
      </c>
      <c r="S95" s="246">
        <v>0</v>
      </c>
      <c r="T95" s="247">
        <f>S95*H95</f>
        <v>0</v>
      </c>
      <c r="AR95" s="24" t="s">
        <v>617</v>
      </c>
      <c r="AT95" s="24" t="s">
        <v>544</v>
      </c>
      <c r="AU95" s="24" t="s">
        <v>24</v>
      </c>
      <c r="AY95" s="24" t="s">
        <v>541</v>
      </c>
      <c r="BE95" s="248">
        <f>IF(N95="základní",J95,0)</f>
        <v>0</v>
      </c>
      <c r="BF95" s="248">
        <f>IF(N95="snížená",J95,0)</f>
        <v>0</v>
      </c>
      <c r="BG95" s="248">
        <f>IF(N95="zákl. přenesená",J95,0)</f>
        <v>0</v>
      </c>
      <c r="BH95" s="248">
        <f>IF(N95="sníž. přenesená",J95,0)</f>
        <v>0</v>
      </c>
      <c r="BI95" s="248">
        <f>IF(N95="nulová",J95,0)</f>
        <v>0</v>
      </c>
      <c r="BJ95" s="24" t="s">
        <v>24</v>
      </c>
      <c r="BK95" s="248">
        <f>ROUND(I95*H95,2)</f>
        <v>0</v>
      </c>
      <c r="BL95" s="24" t="s">
        <v>617</v>
      </c>
      <c r="BM95" s="24" t="s">
        <v>984</v>
      </c>
    </row>
    <row r="96" s="1" customFormat="1" ht="38.25" customHeight="1">
      <c r="B96" s="46"/>
      <c r="C96" s="237" t="s">
        <v>562</v>
      </c>
      <c r="D96" s="237" t="s">
        <v>544</v>
      </c>
      <c r="E96" s="238" t="s">
        <v>799</v>
      </c>
      <c r="F96" s="239" t="s">
        <v>800</v>
      </c>
      <c r="G96" s="240" t="s">
        <v>616</v>
      </c>
      <c r="H96" s="241">
        <v>26</v>
      </c>
      <c r="I96" s="242"/>
      <c r="J96" s="243">
        <f>ROUND(I96*H96,2)</f>
        <v>0</v>
      </c>
      <c r="K96" s="239" t="s">
        <v>603</v>
      </c>
      <c r="L96" s="72"/>
      <c r="M96" s="244" t="s">
        <v>22</v>
      </c>
      <c r="N96" s="245" t="s">
        <v>48</v>
      </c>
      <c r="O96" s="47"/>
      <c r="P96" s="246">
        <f>O96*H96</f>
        <v>0</v>
      </c>
      <c r="Q96" s="246">
        <v>0</v>
      </c>
      <c r="R96" s="246">
        <f>Q96*H96</f>
        <v>0</v>
      </c>
      <c r="S96" s="246">
        <v>0</v>
      </c>
      <c r="T96" s="247">
        <f>S96*H96</f>
        <v>0</v>
      </c>
      <c r="AR96" s="24" t="s">
        <v>617</v>
      </c>
      <c r="AT96" s="24" t="s">
        <v>544</v>
      </c>
      <c r="AU96" s="24" t="s">
        <v>24</v>
      </c>
      <c r="AY96" s="24" t="s">
        <v>541</v>
      </c>
      <c r="BE96" s="248">
        <f>IF(N96="základní",J96,0)</f>
        <v>0</v>
      </c>
      <c r="BF96" s="248">
        <f>IF(N96="snížená",J96,0)</f>
        <v>0</v>
      </c>
      <c r="BG96" s="248">
        <f>IF(N96="zákl. přenesená",J96,0)</f>
        <v>0</v>
      </c>
      <c r="BH96" s="248">
        <f>IF(N96="sníž. přenesená",J96,0)</f>
        <v>0</v>
      </c>
      <c r="BI96" s="248">
        <f>IF(N96="nulová",J96,0)</f>
        <v>0</v>
      </c>
      <c r="BJ96" s="24" t="s">
        <v>24</v>
      </c>
      <c r="BK96" s="248">
        <f>ROUND(I96*H96,2)</f>
        <v>0</v>
      </c>
      <c r="BL96" s="24" t="s">
        <v>617</v>
      </c>
      <c r="BM96" s="24" t="s">
        <v>985</v>
      </c>
    </row>
    <row r="97" s="1" customFormat="1" ht="38.25" customHeight="1">
      <c r="B97" s="46"/>
      <c r="C97" s="237" t="s">
        <v>552</v>
      </c>
      <c r="D97" s="237" t="s">
        <v>544</v>
      </c>
      <c r="E97" s="238" t="s">
        <v>631</v>
      </c>
      <c r="F97" s="239" t="s">
        <v>632</v>
      </c>
      <c r="G97" s="240" t="s">
        <v>616</v>
      </c>
      <c r="H97" s="241">
        <v>10</v>
      </c>
      <c r="I97" s="242"/>
      <c r="J97" s="243">
        <f>ROUND(I97*H97,2)</f>
        <v>0</v>
      </c>
      <c r="K97" s="239" t="s">
        <v>603</v>
      </c>
      <c r="L97" s="72"/>
      <c r="M97" s="244" t="s">
        <v>22</v>
      </c>
      <c r="N97" s="245" t="s">
        <v>48</v>
      </c>
      <c r="O97" s="47"/>
      <c r="P97" s="246">
        <f>O97*H97</f>
        <v>0</v>
      </c>
      <c r="Q97" s="246">
        <v>0</v>
      </c>
      <c r="R97" s="246">
        <f>Q97*H97</f>
        <v>0</v>
      </c>
      <c r="S97" s="246">
        <v>0</v>
      </c>
      <c r="T97" s="247">
        <f>S97*H97</f>
        <v>0</v>
      </c>
      <c r="AR97" s="24" t="s">
        <v>617</v>
      </c>
      <c r="AT97" s="24" t="s">
        <v>544</v>
      </c>
      <c r="AU97" s="24" t="s">
        <v>24</v>
      </c>
      <c r="AY97" s="24" t="s">
        <v>541</v>
      </c>
      <c r="BE97" s="248">
        <f>IF(N97="základní",J97,0)</f>
        <v>0</v>
      </c>
      <c r="BF97" s="248">
        <f>IF(N97="snížená",J97,0)</f>
        <v>0</v>
      </c>
      <c r="BG97" s="248">
        <f>IF(N97="zákl. přenesená",J97,0)</f>
        <v>0</v>
      </c>
      <c r="BH97" s="248">
        <f>IF(N97="sníž. přenesená",J97,0)</f>
        <v>0</v>
      </c>
      <c r="BI97" s="248">
        <f>IF(N97="nulová",J97,0)</f>
        <v>0</v>
      </c>
      <c r="BJ97" s="24" t="s">
        <v>24</v>
      </c>
      <c r="BK97" s="248">
        <f>ROUND(I97*H97,2)</f>
        <v>0</v>
      </c>
      <c r="BL97" s="24" t="s">
        <v>617</v>
      </c>
      <c r="BM97" s="24" t="s">
        <v>986</v>
      </c>
    </row>
    <row r="98" s="1" customFormat="1" ht="38.25" customHeight="1">
      <c r="B98" s="46"/>
      <c r="C98" s="237" t="s">
        <v>571</v>
      </c>
      <c r="D98" s="237" t="s">
        <v>544</v>
      </c>
      <c r="E98" s="238" t="s">
        <v>634</v>
      </c>
      <c r="F98" s="239" t="s">
        <v>635</v>
      </c>
      <c r="G98" s="240" t="s">
        <v>616</v>
      </c>
      <c r="H98" s="241">
        <v>5</v>
      </c>
      <c r="I98" s="242"/>
      <c r="J98" s="243">
        <f>ROUND(I98*H98,2)</f>
        <v>0</v>
      </c>
      <c r="K98" s="239" t="s">
        <v>603</v>
      </c>
      <c r="L98" s="72"/>
      <c r="M98" s="244" t="s">
        <v>22</v>
      </c>
      <c r="N98" s="245" t="s">
        <v>48</v>
      </c>
      <c r="O98" s="47"/>
      <c r="P98" s="246">
        <f>O98*H98</f>
        <v>0</v>
      </c>
      <c r="Q98" s="246">
        <v>0</v>
      </c>
      <c r="R98" s="246">
        <f>Q98*H98</f>
        <v>0</v>
      </c>
      <c r="S98" s="246">
        <v>0</v>
      </c>
      <c r="T98" s="247">
        <f>S98*H98</f>
        <v>0</v>
      </c>
      <c r="AR98" s="24" t="s">
        <v>617</v>
      </c>
      <c r="AT98" s="24" t="s">
        <v>544</v>
      </c>
      <c r="AU98" s="24" t="s">
        <v>24</v>
      </c>
      <c r="AY98" s="24" t="s">
        <v>541</v>
      </c>
      <c r="BE98" s="248">
        <f>IF(N98="základní",J98,0)</f>
        <v>0</v>
      </c>
      <c r="BF98" s="248">
        <f>IF(N98="snížená",J98,0)</f>
        <v>0</v>
      </c>
      <c r="BG98" s="248">
        <f>IF(N98="zákl. přenesená",J98,0)</f>
        <v>0</v>
      </c>
      <c r="BH98" s="248">
        <f>IF(N98="sníž. přenesená",J98,0)</f>
        <v>0</v>
      </c>
      <c r="BI98" s="248">
        <f>IF(N98="nulová",J98,0)</f>
        <v>0</v>
      </c>
      <c r="BJ98" s="24" t="s">
        <v>24</v>
      </c>
      <c r="BK98" s="248">
        <f>ROUND(I98*H98,2)</f>
        <v>0</v>
      </c>
      <c r="BL98" s="24" t="s">
        <v>617</v>
      </c>
      <c r="BM98" s="24" t="s">
        <v>987</v>
      </c>
    </row>
    <row r="99" s="1" customFormat="1" ht="25.5" customHeight="1">
      <c r="B99" s="46"/>
      <c r="C99" s="264" t="s">
        <v>561</v>
      </c>
      <c r="D99" s="264" t="s">
        <v>622</v>
      </c>
      <c r="E99" s="265" t="s">
        <v>804</v>
      </c>
      <c r="F99" s="266" t="s">
        <v>805</v>
      </c>
      <c r="G99" s="267" t="s">
        <v>616</v>
      </c>
      <c r="H99" s="268">
        <v>26</v>
      </c>
      <c r="I99" s="269"/>
      <c r="J99" s="270">
        <f>ROUND(I99*H99,2)</f>
        <v>0</v>
      </c>
      <c r="K99" s="266" t="s">
        <v>603</v>
      </c>
      <c r="L99" s="271"/>
      <c r="M99" s="272" t="s">
        <v>22</v>
      </c>
      <c r="N99" s="273" t="s">
        <v>48</v>
      </c>
      <c r="O99" s="47"/>
      <c r="P99" s="246">
        <f>O99*H99</f>
        <v>0</v>
      </c>
      <c r="Q99" s="246">
        <v>0</v>
      </c>
      <c r="R99" s="246">
        <f>Q99*H99</f>
        <v>0</v>
      </c>
      <c r="S99" s="246">
        <v>0</v>
      </c>
      <c r="T99" s="247">
        <f>S99*H99</f>
        <v>0</v>
      </c>
      <c r="AR99" s="24" t="s">
        <v>639</v>
      </c>
      <c r="AT99" s="24" t="s">
        <v>622</v>
      </c>
      <c r="AU99" s="24" t="s">
        <v>24</v>
      </c>
      <c r="AY99" s="24" t="s">
        <v>541</v>
      </c>
      <c r="BE99" s="248">
        <f>IF(N99="základní",J99,0)</f>
        <v>0</v>
      </c>
      <c r="BF99" s="248">
        <f>IF(N99="snížená",J99,0)</f>
        <v>0</v>
      </c>
      <c r="BG99" s="248">
        <f>IF(N99="zákl. přenesená",J99,0)</f>
        <v>0</v>
      </c>
      <c r="BH99" s="248">
        <f>IF(N99="sníž. přenesená",J99,0)</f>
        <v>0</v>
      </c>
      <c r="BI99" s="248">
        <f>IF(N99="nulová",J99,0)</f>
        <v>0</v>
      </c>
      <c r="BJ99" s="24" t="s">
        <v>24</v>
      </c>
      <c r="BK99" s="248">
        <f>ROUND(I99*H99,2)</f>
        <v>0</v>
      </c>
      <c r="BL99" s="24" t="s">
        <v>639</v>
      </c>
      <c r="BM99" s="24" t="s">
        <v>988</v>
      </c>
    </row>
    <row r="100" s="1" customFormat="1" ht="25.5" customHeight="1">
      <c r="B100" s="46"/>
      <c r="C100" s="264" t="s">
        <v>557</v>
      </c>
      <c r="D100" s="264" t="s">
        <v>622</v>
      </c>
      <c r="E100" s="265" t="s">
        <v>637</v>
      </c>
      <c r="F100" s="266" t="s">
        <v>638</v>
      </c>
      <c r="G100" s="267" t="s">
        <v>616</v>
      </c>
      <c r="H100" s="268">
        <v>4</v>
      </c>
      <c r="I100" s="269"/>
      <c r="J100" s="270">
        <f>ROUND(I100*H100,2)</f>
        <v>0</v>
      </c>
      <c r="K100" s="266" t="s">
        <v>603</v>
      </c>
      <c r="L100" s="271"/>
      <c r="M100" s="272" t="s">
        <v>22</v>
      </c>
      <c r="N100" s="273" t="s">
        <v>48</v>
      </c>
      <c r="O100" s="47"/>
      <c r="P100" s="246">
        <f>O100*H100</f>
        <v>0</v>
      </c>
      <c r="Q100" s="246">
        <v>0</v>
      </c>
      <c r="R100" s="246">
        <f>Q100*H100</f>
        <v>0</v>
      </c>
      <c r="S100" s="246">
        <v>0</v>
      </c>
      <c r="T100" s="247">
        <f>S100*H100</f>
        <v>0</v>
      </c>
      <c r="AR100" s="24" t="s">
        <v>639</v>
      </c>
      <c r="AT100" s="24" t="s">
        <v>622</v>
      </c>
      <c r="AU100" s="24" t="s">
        <v>24</v>
      </c>
      <c r="AY100" s="24" t="s">
        <v>541</v>
      </c>
      <c r="BE100" s="248">
        <f>IF(N100="základní",J100,0)</f>
        <v>0</v>
      </c>
      <c r="BF100" s="248">
        <f>IF(N100="snížená",J100,0)</f>
        <v>0</v>
      </c>
      <c r="BG100" s="248">
        <f>IF(N100="zákl. přenesená",J100,0)</f>
        <v>0</v>
      </c>
      <c r="BH100" s="248">
        <f>IF(N100="sníž. přenesená",J100,0)</f>
        <v>0</v>
      </c>
      <c r="BI100" s="248">
        <f>IF(N100="nulová",J100,0)</f>
        <v>0</v>
      </c>
      <c r="BJ100" s="24" t="s">
        <v>24</v>
      </c>
      <c r="BK100" s="248">
        <f>ROUND(I100*H100,2)</f>
        <v>0</v>
      </c>
      <c r="BL100" s="24" t="s">
        <v>639</v>
      </c>
      <c r="BM100" s="24" t="s">
        <v>989</v>
      </c>
    </row>
    <row r="101" s="1" customFormat="1" ht="25.5" customHeight="1">
      <c r="B101" s="46"/>
      <c r="C101" s="264" t="s">
        <v>29</v>
      </c>
      <c r="D101" s="264" t="s">
        <v>622</v>
      </c>
      <c r="E101" s="265" t="s">
        <v>641</v>
      </c>
      <c r="F101" s="266" t="s">
        <v>642</v>
      </c>
      <c r="G101" s="267" t="s">
        <v>616</v>
      </c>
      <c r="H101" s="268">
        <v>6</v>
      </c>
      <c r="I101" s="269"/>
      <c r="J101" s="270">
        <f>ROUND(I101*H101,2)</f>
        <v>0</v>
      </c>
      <c r="K101" s="266" t="s">
        <v>603</v>
      </c>
      <c r="L101" s="271"/>
      <c r="M101" s="272" t="s">
        <v>22</v>
      </c>
      <c r="N101" s="273" t="s">
        <v>48</v>
      </c>
      <c r="O101" s="47"/>
      <c r="P101" s="246">
        <f>O101*H101</f>
        <v>0</v>
      </c>
      <c r="Q101" s="246">
        <v>0</v>
      </c>
      <c r="R101" s="246">
        <f>Q101*H101</f>
        <v>0</v>
      </c>
      <c r="S101" s="246">
        <v>0</v>
      </c>
      <c r="T101" s="247">
        <f>S101*H101</f>
        <v>0</v>
      </c>
      <c r="AR101" s="24" t="s">
        <v>639</v>
      </c>
      <c r="AT101" s="24" t="s">
        <v>622</v>
      </c>
      <c r="AU101" s="24" t="s">
        <v>24</v>
      </c>
      <c r="AY101" s="24" t="s">
        <v>541</v>
      </c>
      <c r="BE101" s="248">
        <f>IF(N101="základní",J101,0)</f>
        <v>0</v>
      </c>
      <c r="BF101" s="248">
        <f>IF(N101="snížená",J101,0)</f>
        <v>0</v>
      </c>
      <c r="BG101" s="248">
        <f>IF(N101="zákl. přenesená",J101,0)</f>
        <v>0</v>
      </c>
      <c r="BH101" s="248">
        <f>IF(N101="sníž. přenesená",J101,0)</f>
        <v>0</v>
      </c>
      <c r="BI101" s="248">
        <f>IF(N101="nulová",J101,0)</f>
        <v>0</v>
      </c>
      <c r="BJ101" s="24" t="s">
        <v>24</v>
      </c>
      <c r="BK101" s="248">
        <f>ROUND(I101*H101,2)</f>
        <v>0</v>
      </c>
      <c r="BL101" s="24" t="s">
        <v>639</v>
      </c>
      <c r="BM101" s="24" t="s">
        <v>990</v>
      </c>
    </row>
    <row r="102" s="1" customFormat="1">
      <c r="B102" s="46"/>
      <c r="C102" s="74"/>
      <c r="D102" s="251" t="s">
        <v>626</v>
      </c>
      <c r="E102" s="74"/>
      <c r="F102" s="274" t="s">
        <v>644</v>
      </c>
      <c r="G102" s="74"/>
      <c r="H102" s="74"/>
      <c r="I102" s="204"/>
      <c r="J102" s="74"/>
      <c r="K102" s="74"/>
      <c r="L102" s="72"/>
      <c r="M102" s="275"/>
      <c r="N102" s="47"/>
      <c r="O102" s="47"/>
      <c r="P102" s="47"/>
      <c r="Q102" s="47"/>
      <c r="R102" s="47"/>
      <c r="S102" s="47"/>
      <c r="T102" s="95"/>
      <c r="AT102" s="24" t="s">
        <v>626</v>
      </c>
      <c r="AU102" s="24" t="s">
        <v>24</v>
      </c>
    </row>
    <row r="103" s="1" customFormat="1" ht="25.5" customHeight="1">
      <c r="B103" s="46"/>
      <c r="C103" s="264" t="s">
        <v>590</v>
      </c>
      <c r="D103" s="264" t="s">
        <v>622</v>
      </c>
      <c r="E103" s="265" t="s">
        <v>645</v>
      </c>
      <c r="F103" s="266" t="s">
        <v>646</v>
      </c>
      <c r="G103" s="267" t="s">
        <v>616</v>
      </c>
      <c r="H103" s="268">
        <v>5</v>
      </c>
      <c r="I103" s="269"/>
      <c r="J103" s="270">
        <f>ROUND(I103*H103,2)</f>
        <v>0</v>
      </c>
      <c r="K103" s="266" t="s">
        <v>603</v>
      </c>
      <c r="L103" s="271"/>
      <c r="M103" s="272" t="s">
        <v>22</v>
      </c>
      <c r="N103" s="273" t="s">
        <v>48</v>
      </c>
      <c r="O103" s="47"/>
      <c r="P103" s="246">
        <f>O103*H103</f>
        <v>0</v>
      </c>
      <c r="Q103" s="246">
        <v>0</v>
      </c>
      <c r="R103" s="246">
        <f>Q103*H103</f>
        <v>0</v>
      </c>
      <c r="S103" s="246">
        <v>0</v>
      </c>
      <c r="T103" s="247">
        <f>S103*H103</f>
        <v>0</v>
      </c>
      <c r="AR103" s="24" t="s">
        <v>639</v>
      </c>
      <c r="AT103" s="24" t="s">
        <v>622</v>
      </c>
      <c r="AU103" s="24" t="s">
        <v>24</v>
      </c>
      <c r="AY103" s="24" t="s">
        <v>541</v>
      </c>
      <c r="BE103" s="248">
        <f>IF(N103="základní",J103,0)</f>
        <v>0</v>
      </c>
      <c r="BF103" s="248">
        <f>IF(N103="snížená",J103,0)</f>
        <v>0</v>
      </c>
      <c r="BG103" s="248">
        <f>IF(N103="zákl. přenesená",J103,0)</f>
        <v>0</v>
      </c>
      <c r="BH103" s="248">
        <f>IF(N103="sníž. přenesená",J103,0)</f>
        <v>0</v>
      </c>
      <c r="BI103" s="248">
        <f>IF(N103="nulová",J103,0)</f>
        <v>0</v>
      </c>
      <c r="BJ103" s="24" t="s">
        <v>24</v>
      </c>
      <c r="BK103" s="248">
        <f>ROUND(I103*H103,2)</f>
        <v>0</v>
      </c>
      <c r="BL103" s="24" t="s">
        <v>639</v>
      </c>
      <c r="BM103" s="24" t="s">
        <v>991</v>
      </c>
    </row>
    <row r="104" s="1" customFormat="1">
      <c r="B104" s="46"/>
      <c r="C104" s="74"/>
      <c r="D104" s="251" t="s">
        <v>626</v>
      </c>
      <c r="E104" s="74"/>
      <c r="F104" s="274" t="s">
        <v>648</v>
      </c>
      <c r="G104" s="74"/>
      <c r="H104" s="74"/>
      <c r="I104" s="204"/>
      <c r="J104" s="74"/>
      <c r="K104" s="74"/>
      <c r="L104" s="72"/>
      <c r="M104" s="275"/>
      <c r="N104" s="47"/>
      <c r="O104" s="47"/>
      <c r="P104" s="47"/>
      <c r="Q104" s="47"/>
      <c r="R104" s="47"/>
      <c r="S104" s="47"/>
      <c r="T104" s="95"/>
      <c r="AT104" s="24" t="s">
        <v>626</v>
      </c>
      <c r="AU104" s="24" t="s">
        <v>24</v>
      </c>
    </row>
    <row r="105" s="1" customFormat="1" ht="38.25" customHeight="1">
      <c r="B105" s="46"/>
      <c r="C105" s="237" t="s">
        <v>570</v>
      </c>
      <c r="D105" s="237" t="s">
        <v>544</v>
      </c>
      <c r="E105" s="238" t="s">
        <v>649</v>
      </c>
      <c r="F105" s="239" t="s">
        <v>650</v>
      </c>
      <c r="G105" s="240" t="s">
        <v>651</v>
      </c>
      <c r="H105" s="241">
        <v>130</v>
      </c>
      <c r="I105" s="242"/>
      <c r="J105" s="243">
        <f>ROUND(I105*H105,2)</f>
        <v>0</v>
      </c>
      <c r="K105" s="239" t="s">
        <v>603</v>
      </c>
      <c r="L105" s="72"/>
      <c r="M105" s="244" t="s">
        <v>22</v>
      </c>
      <c r="N105" s="245" t="s">
        <v>48</v>
      </c>
      <c r="O105" s="47"/>
      <c r="P105" s="246">
        <f>O105*H105</f>
        <v>0</v>
      </c>
      <c r="Q105" s="246">
        <v>0</v>
      </c>
      <c r="R105" s="246">
        <f>Q105*H105</f>
        <v>0</v>
      </c>
      <c r="S105" s="246">
        <v>0</v>
      </c>
      <c r="T105" s="247">
        <f>S105*H105</f>
        <v>0</v>
      </c>
      <c r="AR105" s="24" t="s">
        <v>617</v>
      </c>
      <c r="AT105" s="24" t="s">
        <v>544</v>
      </c>
      <c r="AU105" s="24" t="s">
        <v>24</v>
      </c>
      <c r="AY105" s="24" t="s">
        <v>541</v>
      </c>
      <c r="BE105" s="248">
        <f>IF(N105="základní",J105,0)</f>
        <v>0</v>
      </c>
      <c r="BF105" s="248">
        <f>IF(N105="snížená",J105,0)</f>
        <v>0</v>
      </c>
      <c r="BG105" s="248">
        <f>IF(N105="zákl. přenesená",J105,0)</f>
        <v>0</v>
      </c>
      <c r="BH105" s="248">
        <f>IF(N105="sníž. přenesená",J105,0)</f>
        <v>0</v>
      </c>
      <c r="BI105" s="248">
        <f>IF(N105="nulová",J105,0)</f>
        <v>0</v>
      </c>
      <c r="BJ105" s="24" t="s">
        <v>24</v>
      </c>
      <c r="BK105" s="248">
        <f>ROUND(I105*H105,2)</f>
        <v>0</v>
      </c>
      <c r="BL105" s="24" t="s">
        <v>617</v>
      </c>
      <c r="BM105" s="24" t="s">
        <v>992</v>
      </c>
    </row>
    <row r="106" s="1" customFormat="1" ht="25.5" customHeight="1">
      <c r="B106" s="46"/>
      <c r="C106" s="264" t="s">
        <v>653</v>
      </c>
      <c r="D106" s="264" t="s">
        <v>622</v>
      </c>
      <c r="E106" s="265" t="s">
        <v>654</v>
      </c>
      <c r="F106" s="266" t="s">
        <v>655</v>
      </c>
      <c r="G106" s="267" t="s">
        <v>651</v>
      </c>
      <c r="H106" s="268">
        <v>130</v>
      </c>
      <c r="I106" s="269"/>
      <c r="J106" s="270">
        <f>ROUND(I106*H106,2)</f>
        <v>0</v>
      </c>
      <c r="K106" s="266" t="s">
        <v>603</v>
      </c>
      <c r="L106" s="271"/>
      <c r="M106" s="272" t="s">
        <v>22</v>
      </c>
      <c r="N106" s="273" t="s">
        <v>48</v>
      </c>
      <c r="O106" s="47"/>
      <c r="P106" s="246">
        <f>O106*H106</f>
        <v>0</v>
      </c>
      <c r="Q106" s="246">
        <v>0</v>
      </c>
      <c r="R106" s="246">
        <f>Q106*H106</f>
        <v>0</v>
      </c>
      <c r="S106" s="246">
        <v>0</v>
      </c>
      <c r="T106" s="247">
        <f>S106*H106</f>
        <v>0</v>
      </c>
      <c r="AR106" s="24" t="s">
        <v>617</v>
      </c>
      <c r="AT106" s="24" t="s">
        <v>622</v>
      </c>
      <c r="AU106" s="24" t="s">
        <v>24</v>
      </c>
      <c r="AY106" s="24" t="s">
        <v>541</v>
      </c>
      <c r="BE106" s="248">
        <f>IF(N106="základní",J106,0)</f>
        <v>0</v>
      </c>
      <c r="BF106" s="248">
        <f>IF(N106="snížená",J106,0)</f>
        <v>0</v>
      </c>
      <c r="BG106" s="248">
        <f>IF(N106="zákl. přenesená",J106,0)</f>
        <v>0</v>
      </c>
      <c r="BH106" s="248">
        <f>IF(N106="sníž. přenesená",J106,0)</f>
        <v>0</v>
      </c>
      <c r="BI106" s="248">
        <f>IF(N106="nulová",J106,0)</f>
        <v>0</v>
      </c>
      <c r="BJ106" s="24" t="s">
        <v>24</v>
      </c>
      <c r="BK106" s="248">
        <f>ROUND(I106*H106,2)</f>
        <v>0</v>
      </c>
      <c r="BL106" s="24" t="s">
        <v>617</v>
      </c>
      <c r="BM106" s="24" t="s">
        <v>993</v>
      </c>
    </row>
    <row r="107" s="1" customFormat="1">
      <c r="B107" s="46"/>
      <c r="C107" s="74"/>
      <c r="D107" s="251" t="s">
        <v>626</v>
      </c>
      <c r="E107" s="74"/>
      <c r="F107" s="274" t="s">
        <v>657</v>
      </c>
      <c r="G107" s="74"/>
      <c r="H107" s="74"/>
      <c r="I107" s="204"/>
      <c r="J107" s="74"/>
      <c r="K107" s="74"/>
      <c r="L107" s="72"/>
      <c r="M107" s="275"/>
      <c r="N107" s="47"/>
      <c r="O107" s="47"/>
      <c r="P107" s="47"/>
      <c r="Q107" s="47"/>
      <c r="R107" s="47"/>
      <c r="S107" s="47"/>
      <c r="T107" s="95"/>
      <c r="AT107" s="24" t="s">
        <v>626</v>
      </c>
      <c r="AU107" s="24" t="s">
        <v>24</v>
      </c>
    </row>
    <row r="108" s="1" customFormat="1" ht="25.5" customHeight="1">
      <c r="B108" s="46"/>
      <c r="C108" s="237" t="s">
        <v>574</v>
      </c>
      <c r="D108" s="237" t="s">
        <v>544</v>
      </c>
      <c r="E108" s="238" t="s">
        <v>658</v>
      </c>
      <c r="F108" s="239" t="s">
        <v>659</v>
      </c>
      <c r="G108" s="240" t="s">
        <v>651</v>
      </c>
      <c r="H108" s="241">
        <v>150</v>
      </c>
      <c r="I108" s="242"/>
      <c r="J108" s="243">
        <f>ROUND(I108*H108,2)</f>
        <v>0</v>
      </c>
      <c r="K108" s="239" t="s">
        <v>603</v>
      </c>
      <c r="L108" s="72"/>
      <c r="M108" s="244" t="s">
        <v>22</v>
      </c>
      <c r="N108" s="245" t="s">
        <v>48</v>
      </c>
      <c r="O108" s="47"/>
      <c r="P108" s="246">
        <f>O108*H108</f>
        <v>0</v>
      </c>
      <c r="Q108" s="246">
        <v>0</v>
      </c>
      <c r="R108" s="246">
        <f>Q108*H108</f>
        <v>0</v>
      </c>
      <c r="S108" s="246">
        <v>0</v>
      </c>
      <c r="T108" s="247">
        <f>S108*H108</f>
        <v>0</v>
      </c>
      <c r="AR108" s="24" t="s">
        <v>617</v>
      </c>
      <c r="AT108" s="24" t="s">
        <v>544</v>
      </c>
      <c r="AU108" s="24" t="s">
        <v>24</v>
      </c>
      <c r="AY108" s="24" t="s">
        <v>541</v>
      </c>
      <c r="BE108" s="248">
        <f>IF(N108="základní",J108,0)</f>
        <v>0</v>
      </c>
      <c r="BF108" s="248">
        <f>IF(N108="snížená",J108,0)</f>
        <v>0</v>
      </c>
      <c r="BG108" s="248">
        <f>IF(N108="zákl. přenesená",J108,0)</f>
        <v>0</v>
      </c>
      <c r="BH108" s="248">
        <f>IF(N108="sníž. přenesená",J108,0)</f>
        <v>0</v>
      </c>
      <c r="BI108" s="248">
        <f>IF(N108="nulová",J108,0)</f>
        <v>0</v>
      </c>
      <c r="BJ108" s="24" t="s">
        <v>24</v>
      </c>
      <c r="BK108" s="248">
        <f>ROUND(I108*H108,2)</f>
        <v>0</v>
      </c>
      <c r="BL108" s="24" t="s">
        <v>617</v>
      </c>
      <c r="BM108" s="24" t="s">
        <v>994</v>
      </c>
    </row>
    <row r="109" s="1" customFormat="1" ht="25.5" customHeight="1">
      <c r="B109" s="46"/>
      <c r="C109" s="264" t="s">
        <v>10</v>
      </c>
      <c r="D109" s="264" t="s">
        <v>622</v>
      </c>
      <c r="E109" s="265" t="s">
        <v>661</v>
      </c>
      <c r="F109" s="266" t="s">
        <v>662</v>
      </c>
      <c r="G109" s="267" t="s">
        <v>651</v>
      </c>
      <c r="H109" s="268">
        <v>150</v>
      </c>
      <c r="I109" s="269"/>
      <c r="J109" s="270">
        <f>ROUND(I109*H109,2)</f>
        <v>0</v>
      </c>
      <c r="K109" s="266" t="s">
        <v>603</v>
      </c>
      <c r="L109" s="271"/>
      <c r="M109" s="272" t="s">
        <v>22</v>
      </c>
      <c r="N109" s="273" t="s">
        <v>48</v>
      </c>
      <c r="O109" s="47"/>
      <c r="P109" s="246">
        <f>O109*H109</f>
        <v>0</v>
      </c>
      <c r="Q109" s="246">
        <v>0</v>
      </c>
      <c r="R109" s="246">
        <f>Q109*H109</f>
        <v>0</v>
      </c>
      <c r="S109" s="246">
        <v>0</v>
      </c>
      <c r="T109" s="247">
        <f>S109*H109</f>
        <v>0</v>
      </c>
      <c r="AR109" s="24" t="s">
        <v>639</v>
      </c>
      <c r="AT109" s="24" t="s">
        <v>622</v>
      </c>
      <c r="AU109" s="24" t="s">
        <v>24</v>
      </c>
      <c r="AY109" s="24" t="s">
        <v>541</v>
      </c>
      <c r="BE109" s="248">
        <f>IF(N109="základní",J109,0)</f>
        <v>0</v>
      </c>
      <c r="BF109" s="248">
        <f>IF(N109="snížená",J109,0)</f>
        <v>0</v>
      </c>
      <c r="BG109" s="248">
        <f>IF(N109="zákl. přenesená",J109,0)</f>
        <v>0</v>
      </c>
      <c r="BH109" s="248">
        <f>IF(N109="sníž. přenesená",J109,0)</f>
        <v>0</v>
      </c>
      <c r="BI109" s="248">
        <f>IF(N109="nulová",J109,0)</f>
        <v>0</v>
      </c>
      <c r="BJ109" s="24" t="s">
        <v>24</v>
      </c>
      <c r="BK109" s="248">
        <f>ROUND(I109*H109,2)</f>
        <v>0</v>
      </c>
      <c r="BL109" s="24" t="s">
        <v>639</v>
      </c>
      <c r="BM109" s="24" t="s">
        <v>995</v>
      </c>
    </row>
    <row r="110" s="1" customFormat="1" ht="38.25" customHeight="1">
      <c r="B110" s="46"/>
      <c r="C110" s="264" t="s">
        <v>577</v>
      </c>
      <c r="D110" s="264" t="s">
        <v>622</v>
      </c>
      <c r="E110" s="265" t="s">
        <v>664</v>
      </c>
      <c r="F110" s="266" t="s">
        <v>665</v>
      </c>
      <c r="G110" s="267" t="s">
        <v>616</v>
      </c>
      <c r="H110" s="268">
        <v>10</v>
      </c>
      <c r="I110" s="269"/>
      <c r="J110" s="270">
        <f>ROUND(I110*H110,2)</f>
        <v>0</v>
      </c>
      <c r="K110" s="266" t="s">
        <v>603</v>
      </c>
      <c r="L110" s="271"/>
      <c r="M110" s="272" t="s">
        <v>22</v>
      </c>
      <c r="N110" s="276" t="s">
        <v>48</v>
      </c>
      <c r="O110" s="277"/>
      <c r="P110" s="278">
        <f>O110*H110</f>
        <v>0</v>
      </c>
      <c r="Q110" s="278">
        <v>0</v>
      </c>
      <c r="R110" s="278">
        <f>Q110*H110</f>
        <v>0</v>
      </c>
      <c r="S110" s="278">
        <v>0</v>
      </c>
      <c r="T110" s="279">
        <f>S110*H110</f>
        <v>0</v>
      </c>
      <c r="AR110" s="24" t="s">
        <v>639</v>
      </c>
      <c r="AT110" s="24" t="s">
        <v>622</v>
      </c>
      <c r="AU110" s="24" t="s">
        <v>24</v>
      </c>
      <c r="AY110" s="24" t="s">
        <v>541</v>
      </c>
      <c r="BE110" s="248">
        <f>IF(N110="základní",J110,0)</f>
        <v>0</v>
      </c>
      <c r="BF110" s="248">
        <f>IF(N110="snížená",J110,0)</f>
        <v>0</v>
      </c>
      <c r="BG110" s="248">
        <f>IF(N110="zákl. přenesená",J110,0)</f>
        <v>0</v>
      </c>
      <c r="BH110" s="248">
        <f>IF(N110="sníž. přenesená",J110,0)</f>
        <v>0</v>
      </c>
      <c r="BI110" s="248">
        <f>IF(N110="nulová",J110,0)</f>
        <v>0</v>
      </c>
      <c r="BJ110" s="24" t="s">
        <v>24</v>
      </c>
      <c r="BK110" s="248">
        <f>ROUND(I110*H110,2)</f>
        <v>0</v>
      </c>
      <c r="BL110" s="24" t="s">
        <v>639</v>
      </c>
      <c r="BM110" s="24" t="s">
        <v>996</v>
      </c>
    </row>
    <row r="111" s="1" customFormat="1" ht="6.96" customHeight="1">
      <c r="B111" s="67"/>
      <c r="C111" s="68"/>
      <c r="D111" s="68"/>
      <c r="E111" s="68"/>
      <c r="F111" s="68"/>
      <c r="G111" s="68"/>
      <c r="H111" s="68"/>
      <c r="I111" s="179"/>
      <c r="J111" s="68"/>
      <c r="K111" s="68"/>
      <c r="L111" s="72"/>
    </row>
  </sheetData>
  <sheetProtection sheet="1" autoFilter="0" formatColumns="0" formatRows="0" objects="1" scenarios="1" spinCount="100000" saltValue="YymAYSep804VA//Gd3vDZwt+6vsGKNzi+/cqZ21MYvM+dIolN0a7mWGh4YBUtwjWoZU3BqLjvhxm10UOesxGBw==" hashValue="FkkB97raBfKryGE+iTi7p+iPoyXD5LiHgnAUJICebBS51hOVrso+uPgy2Xfctgw+zbmjGxCAWxyDDWTGd6foBQ==" algorithmName="SHA-512" password="CC35"/>
  <autoFilter ref="C88:K110"/>
  <mergeCells count="16">
    <mergeCell ref="E7:H7"/>
    <mergeCell ref="E11:H11"/>
    <mergeCell ref="E9:H9"/>
    <mergeCell ref="E13:H13"/>
    <mergeCell ref="E28:H28"/>
    <mergeCell ref="E49:H49"/>
    <mergeCell ref="E53:H53"/>
    <mergeCell ref="E51:H51"/>
    <mergeCell ref="E55:H55"/>
    <mergeCell ref="J59:J60"/>
    <mergeCell ref="E75:H75"/>
    <mergeCell ref="E79:H79"/>
    <mergeCell ref="E77:H77"/>
    <mergeCell ref="E81:H81"/>
    <mergeCell ref="G1:H1"/>
    <mergeCell ref="L2:V2"/>
  </mergeCells>
  <hyperlinks>
    <hyperlink ref="F1:G1" location="C2" display="1) Krycí list soupisu"/>
    <hyperlink ref="G1:H1" location="C62" display="2) Rekapitulace"/>
    <hyperlink ref="J1" location="C88"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26.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205</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ht="16.5" customHeight="1">
      <c r="B9" s="28"/>
      <c r="C9" s="29"/>
      <c r="D9" s="29"/>
      <c r="E9" s="156" t="s">
        <v>978</v>
      </c>
      <c r="F9" s="29"/>
      <c r="G9" s="29"/>
      <c r="H9" s="29"/>
      <c r="I9" s="155"/>
      <c r="J9" s="29"/>
      <c r="K9" s="31"/>
    </row>
    <row r="10">
      <c r="B10" s="28"/>
      <c r="C10" s="29"/>
      <c r="D10" s="40" t="s">
        <v>508</v>
      </c>
      <c r="E10" s="29"/>
      <c r="F10" s="29"/>
      <c r="G10" s="29"/>
      <c r="H10" s="29"/>
      <c r="I10" s="155"/>
      <c r="J10" s="29"/>
      <c r="K10" s="31"/>
    </row>
    <row r="11" s="1" customFormat="1" ht="16.5" customHeight="1">
      <c r="B11" s="46"/>
      <c r="C11" s="47"/>
      <c r="D11" s="47"/>
      <c r="E11" s="55" t="s">
        <v>979</v>
      </c>
      <c r="F11" s="47"/>
      <c r="G11" s="47"/>
      <c r="H11" s="47"/>
      <c r="I11" s="157"/>
      <c r="J11" s="47"/>
      <c r="K11" s="51"/>
    </row>
    <row r="12" s="1" customFormat="1">
      <c r="B12" s="46"/>
      <c r="C12" s="47"/>
      <c r="D12" s="40" t="s">
        <v>510</v>
      </c>
      <c r="E12" s="47"/>
      <c r="F12" s="47"/>
      <c r="G12" s="47"/>
      <c r="H12" s="47"/>
      <c r="I12" s="157"/>
      <c r="J12" s="47"/>
      <c r="K12" s="51"/>
    </row>
    <row r="13" s="1" customFormat="1" ht="36.96" customHeight="1">
      <c r="B13" s="46"/>
      <c r="C13" s="47"/>
      <c r="D13" s="47"/>
      <c r="E13" s="158" t="s">
        <v>997</v>
      </c>
      <c r="F13" s="47"/>
      <c r="G13" s="47"/>
      <c r="H13" s="47"/>
      <c r="I13" s="157"/>
      <c r="J13" s="47"/>
      <c r="K13" s="51"/>
    </row>
    <row r="14" s="1" customFormat="1">
      <c r="B14" s="46"/>
      <c r="C14" s="47"/>
      <c r="D14" s="47"/>
      <c r="E14" s="47"/>
      <c r="F14" s="47"/>
      <c r="G14" s="47"/>
      <c r="H14" s="47"/>
      <c r="I14" s="157"/>
      <c r="J14" s="47"/>
      <c r="K14" s="51"/>
    </row>
    <row r="15" s="1" customFormat="1" ht="14.4" customHeight="1">
      <c r="B15" s="46"/>
      <c r="C15" s="47"/>
      <c r="D15" s="40" t="s">
        <v>21</v>
      </c>
      <c r="E15" s="47"/>
      <c r="F15" s="35" t="s">
        <v>22</v>
      </c>
      <c r="G15" s="47"/>
      <c r="H15" s="47"/>
      <c r="I15" s="159" t="s">
        <v>23</v>
      </c>
      <c r="J15" s="35" t="s">
        <v>22</v>
      </c>
      <c r="K15" s="51"/>
    </row>
    <row r="16" s="1" customFormat="1" ht="14.4" customHeight="1">
      <c r="B16" s="46"/>
      <c r="C16" s="47"/>
      <c r="D16" s="40" t="s">
        <v>25</v>
      </c>
      <c r="E16" s="47"/>
      <c r="F16" s="35" t="s">
        <v>40</v>
      </c>
      <c r="G16" s="47"/>
      <c r="H16" s="47"/>
      <c r="I16" s="159" t="s">
        <v>27</v>
      </c>
      <c r="J16" s="160" t="str">
        <f>'Rekapitulace stavby'!AN8</f>
        <v>19. 9. 2018</v>
      </c>
      <c r="K16" s="51"/>
    </row>
    <row r="17" s="1" customFormat="1" ht="10.8" customHeight="1">
      <c r="B17" s="46"/>
      <c r="C17" s="47"/>
      <c r="D17" s="47"/>
      <c r="E17" s="47"/>
      <c r="F17" s="47"/>
      <c r="G17" s="47"/>
      <c r="H17" s="47"/>
      <c r="I17" s="157"/>
      <c r="J17" s="47"/>
      <c r="K17" s="51"/>
    </row>
    <row r="18" s="1" customFormat="1" ht="14.4" customHeight="1">
      <c r="B18" s="46"/>
      <c r="C18" s="47"/>
      <c r="D18" s="40" t="s">
        <v>31</v>
      </c>
      <c r="E18" s="47"/>
      <c r="F18" s="47"/>
      <c r="G18" s="47"/>
      <c r="H18" s="47"/>
      <c r="I18" s="159" t="s">
        <v>32</v>
      </c>
      <c r="J18" s="35" t="str">
        <f>IF('Rekapitulace stavby'!AN10="","",'Rekapitulace stavby'!AN10)</f>
        <v>70994234</v>
      </c>
      <c r="K18" s="51"/>
    </row>
    <row r="19" s="1" customFormat="1" ht="18" customHeight="1">
      <c r="B19" s="46"/>
      <c r="C19" s="47"/>
      <c r="D19" s="47"/>
      <c r="E19" s="35" t="str">
        <f>IF('Rekapitulace stavby'!E11="","",'Rekapitulace stavby'!E11)</f>
        <v>SŽDC s.o., OŘ Ústí n.L., ST Ústí n.L.</v>
      </c>
      <c r="F19" s="47"/>
      <c r="G19" s="47"/>
      <c r="H19" s="47"/>
      <c r="I19" s="159" t="s">
        <v>35</v>
      </c>
      <c r="J19" s="35" t="str">
        <f>IF('Rekapitulace stavby'!AN11="","",'Rekapitulace stavby'!AN11)</f>
        <v>CZ70994234</v>
      </c>
      <c r="K19" s="51"/>
    </row>
    <row r="20" s="1" customFormat="1" ht="6.96" customHeight="1">
      <c r="B20" s="46"/>
      <c r="C20" s="47"/>
      <c r="D20" s="47"/>
      <c r="E20" s="47"/>
      <c r="F20" s="47"/>
      <c r="G20" s="47"/>
      <c r="H20" s="47"/>
      <c r="I20" s="157"/>
      <c r="J20" s="47"/>
      <c r="K20" s="51"/>
    </row>
    <row r="21" s="1" customFormat="1" ht="14.4" customHeight="1">
      <c r="B21" s="46"/>
      <c r="C21" s="47"/>
      <c r="D21" s="40" t="s">
        <v>37</v>
      </c>
      <c r="E21" s="47"/>
      <c r="F21" s="47"/>
      <c r="G21" s="47"/>
      <c r="H21" s="47"/>
      <c r="I21" s="159" t="s">
        <v>32</v>
      </c>
      <c r="J21" s="35" t="str">
        <f>IF('Rekapitulace stavby'!AN13="Vyplň údaj","",IF('Rekapitulace stavby'!AN13="","",'Rekapitulace stavby'!AN13))</f>
        <v/>
      </c>
      <c r="K21" s="51"/>
    </row>
    <row r="22" s="1" customFormat="1" ht="18" customHeight="1">
      <c r="B22" s="46"/>
      <c r="C22" s="47"/>
      <c r="D22" s="47"/>
      <c r="E22" s="35" t="str">
        <f>IF('Rekapitulace stavby'!E14="Vyplň údaj","",IF('Rekapitulace stavby'!E14="","",'Rekapitulace stavby'!E14))</f>
        <v/>
      </c>
      <c r="F22" s="47"/>
      <c r="G22" s="47"/>
      <c r="H22" s="47"/>
      <c r="I22" s="159" t="s">
        <v>35</v>
      </c>
      <c r="J22" s="35" t="str">
        <f>IF('Rekapitulace stavby'!AN14="Vyplň údaj","",IF('Rekapitulace stavby'!AN14="","",'Rekapitulace stavby'!AN14))</f>
        <v/>
      </c>
      <c r="K22" s="51"/>
    </row>
    <row r="23" s="1" customFormat="1" ht="6.96" customHeight="1">
      <c r="B23" s="46"/>
      <c r="C23" s="47"/>
      <c r="D23" s="47"/>
      <c r="E23" s="47"/>
      <c r="F23" s="47"/>
      <c r="G23" s="47"/>
      <c r="H23" s="47"/>
      <c r="I23" s="157"/>
      <c r="J23" s="47"/>
      <c r="K23" s="51"/>
    </row>
    <row r="24" s="1" customFormat="1" ht="14.4" customHeight="1">
      <c r="B24" s="46"/>
      <c r="C24" s="47"/>
      <c r="D24" s="40" t="s">
        <v>39</v>
      </c>
      <c r="E24" s="47"/>
      <c r="F24" s="47"/>
      <c r="G24" s="47"/>
      <c r="H24" s="47"/>
      <c r="I24" s="159" t="s">
        <v>32</v>
      </c>
      <c r="J24" s="35" t="str">
        <f>IF('Rekapitulace stavby'!AN16="","",'Rekapitulace stavby'!AN16)</f>
        <v/>
      </c>
      <c r="K24" s="51"/>
    </row>
    <row r="25" s="1" customFormat="1" ht="18" customHeight="1">
      <c r="B25" s="46"/>
      <c r="C25" s="47"/>
      <c r="D25" s="47"/>
      <c r="E25" s="35" t="str">
        <f>IF('Rekapitulace stavby'!E17="","",'Rekapitulace stavby'!E17)</f>
        <v xml:space="preserve"> </v>
      </c>
      <c r="F25" s="47"/>
      <c r="G25" s="47"/>
      <c r="H25" s="47"/>
      <c r="I25" s="159" t="s">
        <v>35</v>
      </c>
      <c r="J25" s="35" t="str">
        <f>IF('Rekapitulace stavby'!AN17="","",'Rekapitulace stavby'!AN17)</f>
        <v/>
      </c>
      <c r="K25" s="51"/>
    </row>
    <row r="26" s="1" customFormat="1" ht="6.96" customHeight="1">
      <c r="B26" s="46"/>
      <c r="C26" s="47"/>
      <c r="D26" s="47"/>
      <c r="E26" s="47"/>
      <c r="F26" s="47"/>
      <c r="G26" s="47"/>
      <c r="H26" s="47"/>
      <c r="I26" s="157"/>
      <c r="J26" s="47"/>
      <c r="K26" s="51"/>
    </row>
    <row r="27" s="1" customFormat="1" ht="14.4" customHeight="1">
      <c r="B27" s="46"/>
      <c r="C27" s="47"/>
      <c r="D27" s="40" t="s">
        <v>42</v>
      </c>
      <c r="E27" s="47"/>
      <c r="F27" s="47"/>
      <c r="G27" s="47"/>
      <c r="H27" s="47"/>
      <c r="I27" s="157"/>
      <c r="J27" s="47"/>
      <c r="K27" s="51"/>
    </row>
    <row r="28" s="7" customFormat="1" ht="16.5" customHeight="1">
      <c r="B28" s="161"/>
      <c r="C28" s="162"/>
      <c r="D28" s="162"/>
      <c r="E28" s="44" t="s">
        <v>22</v>
      </c>
      <c r="F28" s="44"/>
      <c r="G28" s="44"/>
      <c r="H28" s="44"/>
      <c r="I28" s="163"/>
      <c r="J28" s="162"/>
      <c r="K28" s="164"/>
    </row>
    <row r="29" s="1" customFormat="1" ht="6.96" customHeight="1">
      <c r="B29" s="46"/>
      <c r="C29" s="47"/>
      <c r="D29" s="47"/>
      <c r="E29" s="47"/>
      <c r="F29" s="47"/>
      <c r="G29" s="47"/>
      <c r="H29" s="47"/>
      <c r="I29" s="157"/>
      <c r="J29" s="47"/>
      <c r="K29" s="51"/>
    </row>
    <row r="30" s="1" customFormat="1" ht="6.96" customHeight="1">
      <c r="B30" s="46"/>
      <c r="C30" s="47"/>
      <c r="D30" s="106"/>
      <c r="E30" s="106"/>
      <c r="F30" s="106"/>
      <c r="G30" s="106"/>
      <c r="H30" s="106"/>
      <c r="I30" s="165"/>
      <c r="J30" s="106"/>
      <c r="K30" s="166"/>
    </row>
    <row r="31" s="1" customFormat="1" ht="25.44" customHeight="1">
      <c r="B31" s="46"/>
      <c r="C31" s="47"/>
      <c r="D31" s="167" t="s">
        <v>43</v>
      </c>
      <c r="E31" s="47"/>
      <c r="F31" s="47"/>
      <c r="G31" s="47"/>
      <c r="H31" s="47"/>
      <c r="I31" s="157"/>
      <c r="J31" s="168">
        <f>ROUND(J90,2)</f>
        <v>0</v>
      </c>
      <c r="K31" s="51"/>
    </row>
    <row r="32" s="1" customFormat="1" ht="6.96" customHeight="1">
      <c r="B32" s="46"/>
      <c r="C32" s="47"/>
      <c r="D32" s="106"/>
      <c r="E32" s="106"/>
      <c r="F32" s="106"/>
      <c r="G32" s="106"/>
      <c r="H32" s="106"/>
      <c r="I32" s="165"/>
      <c r="J32" s="106"/>
      <c r="K32" s="166"/>
    </row>
    <row r="33" s="1" customFormat="1" ht="14.4" customHeight="1">
      <c r="B33" s="46"/>
      <c r="C33" s="47"/>
      <c r="D33" s="47"/>
      <c r="E33" s="47"/>
      <c r="F33" s="52" t="s">
        <v>45</v>
      </c>
      <c r="G33" s="47"/>
      <c r="H33" s="47"/>
      <c r="I33" s="169" t="s">
        <v>44</v>
      </c>
      <c r="J33" s="52" t="s">
        <v>46</v>
      </c>
      <c r="K33" s="51"/>
    </row>
    <row r="34" s="1" customFormat="1" ht="14.4" customHeight="1">
      <c r="B34" s="46"/>
      <c r="C34" s="47"/>
      <c r="D34" s="55" t="s">
        <v>47</v>
      </c>
      <c r="E34" s="55" t="s">
        <v>48</v>
      </c>
      <c r="F34" s="170">
        <f>ROUND(SUM(BE90:BE93), 2)</f>
        <v>0</v>
      </c>
      <c r="G34" s="47"/>
      <c r="H34" s="47"/>
      <c r="I34" s="171">
        <v>0.20999999999999999</v>
      </c>
      <c r="J34" s="170">
        <f>ROUND(ROUND((SUM(BE90:BE93)), 2)*I34, 2)</f>
        <v>0</v>
      </c>
      <c r="K34" s="51"/>
    </row>
    <row r="35" s="1" customFormat="1" ht="14.4" customHeight="1">
      <c r="B35" s="46"/>
      <c r="C35" s="47"/>
      <c r="D35" s="47"/>
      <c r="E35" s="55" t="s">
        <v>49</v>
      </c>
      <c r="F35" s="170">
        <f>ROUND(SUM(BF90:BF93), 2)</f>
        <v>0</v>
      </c>
      <c r="G35" s="47"/>
      <c r="H35" s="47"/>
      <c r="I35" s="171">
        <v>0.14999999999999999</v>
      </c>
      <c r="J35" s="170">
        <f>ROUND(ROUND((SUM(BF90:BF93)), 2)*I35, 2)</f>
        <v>0</v>
      </c>
      <c r="K35" s="51"/>
    </row>
    <row r="36" hidden="1" s="1" customFormat="1" ht="14.4" customHeight="1">
      <c r="B36" s="46"/>
      <c r="C36" s="47"/>
      <c r="D36" s="47"/>
      <c r="E36" s="55" t="s">
        <v>50</v>
      </c>
      <c r="F36" s="170">
        <f>ROUND(SUM(BG90:BG93), 2)</f>
        <v>0</v>
      </c>
      <c r="G36" s="47"/>
      <c r="H36" s="47"/>
      <c r="I36" s="171">
        <v>0.20999999999999999</v>
      </c>
      <c r="J36" s="170">
        <v>0</v>
      </c>
      <c r="K36" s="51"/>
    </row>
    <row r="37" hidden="1" s="1" customFormat="1" ht="14.4" customHeight="1">
      <c r="B37" s="46"/>
      <c r="C37" s="47"/>
      <c r="D37" s="47"/>
      <c r="E37" s="55" t="s">
        <v>51</v>
      </c>
      <c r="F37" s="170">
        <f>ROUND(SUM(BH90:BH93), 2)</f>
        <v>0</v>
      </c>
      <c r="G37" s="47"/>
      <c r="H37" s="47"/>
      <c r="I37" s="171">
        <v>0.14999999999999999</v>
      </c>
      <c r="J37" s="170">
        <v>0</v>
      </c>
      <c r="K37" s="51"/>
    </row>
    <row r="38" hidden="1" s="1" customFormat="1" ht="14.4" customHeight="1">
      <c r="B38" s="46"/>
      <c r="C38" s="47"/>
      <c r="D38" s="47"/>
      <c r="E38" s="55" t="s">
        <v>52</v>
      </c>
      <c r="F38" s="170">
        <f>ROUND(SUM(BI90:BI93), 2)</f>
        <v>0</v>
      </c>
      <c r="G38" s="47"/>
      <c r="H38" s="47"/>
      <c r="I38" s="171">
        <v>0</v>
      </c>
      <c r="J38" s="170">
        <v>0</v>
      </c>
      <c r="K38" s="51"/>
    </row>
    <row r="39" s="1" customFormat="1" ht="6.96" customHeight="1">
      <c r="B39" s="46"/>
      <c r="C39" s="47"/>
      <c r="D39" s="47"/>
      <c r="E39" s="47"/>
      <c r="F39" s="47"/>
      <c r="G39" s="47"/>
      <c r="H39" s="47"/>
      <c r="I39" s="157"/>
      <c r="J39" s="47"/>
      <c r="K39" s="51"/>
    </row>
    <row r="40" s="1" customFormat="1" ht="25.44" customHeight="1">
      <c r="B40" s="46"/>
      <c r="C40" s="172"/>
      <c r="D40" s="173" t="s">
        <v>53</v>
      </c>
      <c r="E40" s="98"/>
      <c r="F40" s="98"/>
      <c r="G40" s="174" t="s">
        <v>54</v>
      </c>
      <c r="H40" s="175" t="s">
        <v>55</v>
      </c>
      <c r="I40" s="176"/>
      <c r="J40" s="177">
        <f>SUM(J31:J38)</f>
        <v>0</v>
      </c>
      <c r="K40" s="178"/>
    </row>
    <row r="41" s="1" customFormat="1" ht="14.4" customHeight="1">
      <c r="B41" s="67"/>
      <c r="C41" s="68"/>
      <c r="D41" s="68"/>
      <c r="E41" s="68"/>
      <c r="F41" s="68"/>
      <c r="G41" s="68"/>
      <c r="H41" s="68"/>
      <c r="I41" s="179"/>
      <c r="J41" s="68"/>
      <c r="K41" s="69"/>
    </row>
    <row r="45" s="1" customFormat="1" ht="6.96" customHeight="1">
      <c r="B45" s="180"/>
      <c r="C45" s="181"/>
      <c r="D45" s="181"/>
      <c r="E45" s="181"/>
      <c r="F45" s="181"/>
      <c r="G45" s="181"/>
      <c r="H45" s="181"/>
      <c r="I45" s="182"/>
      <c r="J45" s="181"/>
      <c r="K45" s="183"/>
    </row>
    <row r="46" s="1" customFormat="1" ht="36.96" customHeight="1">
      <c r="B46" s="46"/>
      <c r="C46" s="30" t="s">
        <v>512</v>
      </c>
      <c r="D46" s="47"/>
      <c r="E46" s="47"/>
      <c r="F46" s="47"/>
      <c r="G46" s="47"/>
      <c r="H46" s="47"/>
      <c r="I46" s="157"/>
      <c r="J46" s="47"/>
      <c r="K46" s="51"/>
    </row>
    <row r="47" s="1" customFormat="1" ht="6.96" customHeight="1">
      <c r="B47" s="46"/>
      <c r="C47" s="47"/>
      <c r="D47" s="47"/>
      <c r="E47" s="47"/>
      <c r="F47" s="47"/>
      <c r="G47" s="47"/>
      <c r="H47" s="47"/>
      <c r="I47" s="157"/>
      <c r="J47" s="47"/>
      <c r="K47" s="51"/>
    </row>
    <row r="48" s="1" customFormat="1" ht="14.4" customHeight="1">
      <c r="B48" s="46"/>
      <c r="C48" s="40" t="s">
        <v>18</v>
      </c>
      <c r="D48" s="47"/>
      <c r="E48" s="47"/>
      <c r="F48" s="47"/>
      <c r="G48" s="47"/>
      <c r="H48" s="47"/>
      <c r="I48" s="157"/>
      <c r="J48" s="47"/>
      <c r="K48" s="51"/>
    </row>
    <row r="49" s="1" customFormat="1" ht="16.5" customHeight="1">
      <c r="B49" s="46"/>
      <c r="C49" s="47"/>
      <c r="D49" s="47"/>
      <c r="E49" s="156" t="str">
        <f>E7</f>
        <v>Celkové opravy zastávek na koridorové trati Vraňany - Děčín - státní hranice_ZMĚNA č. 1</v>
      </c>
      <c r="F49" s="40"/>
      <c r="G49" s="40"/>
      <c r="H49" s="40"/>
      <c r="I49" s="157"/>
      <c r="J49" s="47"/>
      <c r="K49" s="51"/>
    </row>
    <row r="50">
      <c r="B50" s="28"/>
      <c r="C50" s="40" t="s">
        <v>506</v>
      </c>
      <c r="D50" s="29"/>
      <c r="E50" s="29"/>
      <c r="F50" s="29"/>
      <c r="G50" s="29"/>
      <c r="H50" s="29"/>
      <c r="I50" s="155"/>
      <c r="J50" s="29"/>
      <c r="K50" s="31"/>
    </row>
    <row r="51" ht="16.5" customHeight="1">
      <c r="B51" s="28"/>
      <c r="C51" s="29"/>
      <c r="D51" s="29"/>
      <c r="E51" s="156" t="s">
        <v>978</v>
      </c>
      <c r="F51" s="29"/>
      <c r="G51" s="29"/>
      <c r="H51" s="29"/>
      <c r="I51" s="155"/>
      <c r="J51" s="29"/>
      <c r="K51" s="31"/>
    </row>
    <row r="52">
      <c r="B52" s="28"/>
      <c r="C52" s="40" t="s">
        <v>508</v>
      </c>
      <c r="D52" s="29"/>
      <c r="E52" s="29"/>
      <c r="F52" s="29"/>
      <c r="G52" s="29"/>
      <c r="H52" s="29"/>
      <c r="I52" s="155"/>
      <c r="J52" s="29"/>
      <c r="K52" s="31"/>
    </row>
    <row r="53" s="1" customFormat="1" ht="16.5" customHeight="1">
      <c r="B53" s="46"/>
      <c r="C53" s="47"/>
      <c r="D53" s="47"/>
      <c r="E53" s="55" t="s">
        <v>979</v>
      </c>
      <c r="F53" s="47"/>
      <c r="G53" s="47"/>
      <c r="H53" s="47"/>
      <c r="I53" s="157"/>
      <c r="J53" s="47"/>
      <c r="K53" s="51"/>
    </row>
    <row r="54" s="1" customFormat="1" ht="14.4" customHeight="1">
      <c r="B54" s="46"/>
      <c r="C54" s="40" t="s">
        <v>510</v>
      </c>
      <c r="D54" s="47"/>
      <c r="E54" s="47"/>
      <c r="F54" s="47"/>
      <c r="G54" s="47"/>
      <c r="H54" s="47"/>
      <c r="I54" s="157"/>
      <c r="J54" s="47"/>
      <c r="K54" s="51"/>
    </row>
    <row r="55" s="1" customFormat="1" ht="17.25" customHeight="1">
      <c r="B55" s="46"/>
      <c r="C55" s="47"/>
      <c r="D55" s="47"/>
      <c r="E55" s="158" t="str">
        <f>E13</f>
        <v>SO-11-04.2 - VRN</v>
      </c>
      <c r="F55" s="47"/>
      <c r="G55" s="47"/>
      <c r="H55" s="47"/>
      <c r="I55" s="157"/>
      <c r="J55" s="47"/>
      <c r="K55" s="51"/>
    </row>
    <row r="56" s="1" customFormat="1" ht="6.96" customHeight="1">
      <c r="B56" s="46"/>
      <c r="C56" s="47"/>
      <c r="D56" s="47"/>
      <c r="E56" s="47"/>
      <c r="F56" s="47"/>
      <c r="G56" s="47"/>
      <c r="H56" s="47"/>
      <c r="I56" s="157"/>
      <c r="J56" s="47"/>
      <c r="K56" s="51"/>
    </row>
    <row r="57" s="1" customFormat="1" ht="18" customHeight="1">
      <c r="B57" s="46"/>
      <c r="C57" s="40" t="s">
        <v>25</v>
      </c>
      <c r="D57" s="47"/>
      <c r="E57" s="47"/>
      <c r="F57" s="35" t="str">
        <f>F16</f>
        <v xml:space="preserve"> </v>
      </c>
      <c r="G57" s="47"/>
      <c r="H57" s="47"/>
      <c r="I57" s="159" t="s">
        <v>27</v>
      </c>
      <c r="J57" s="160" t="str">
        <f>IF(J16="","",J16)</f>
        <v>19. 9. 2018</v>
      </c>
      <c r="K57" s="51"/>
    </row>
    <row r="58" s="1" customFormat="1" ht="6.96" customHeight="1">
      <c r="B58" s="46"/>
      <c r="C58" s="47"/>
      <c r="D58" s="47"/>
      <c r="E58" s="47"/>
      <c r="F58" s="47"/>
      <c r="G58" s="47"/>
      <c r="H58" s="47"/>
      <c r="I58" s="157"/>
      <c r="J58" s="47"/>
      <c r="K58" s="51"/>
    </row>
    <row r="59" s="1" customFormat="1">
      <c r="B59" s="46"/>
      <c r="C59" s="40" t="s">
        <v>31</v>
      </c>
      <c r="D59" s="47"/>
      <c r="E59" s="47"/>
      <c r="F59" s="35" t="str">
        <f>E19</f>
        <v>SŽDC s.o., OŘ Ústí n.L., ST Ústí n.L.</v>
      </c>
      <c r="G59" s="47"/>
      <c r="H59" s="47"/>
      <c r="I59" s="159" t="s">
        <v>39</v>
      </c>
      <c r="J59" s="44" t="str">
        <f>E25</f>
        <v xml:space="preserve"> </v>
      </c>
      <c r="K59" s="51"/>
    </row>
    <row r="60" s="1" customFormat="1" ht="14.4" customHeight="1">
      <c r="B60" s="46"/>
      <c r="C60" s="40" t="s">
        <v>37</v>
      </c>
      <c r="D60" s="47"/>
      <c r="E60" s="47"/>
      <c r="F60" s="35" t="str">
        <f>IF(E22="","",E22)</f>
        <v/>
      </c>
      <c r="G60" s="47"/>
      <c r="H60" s="47"/>
      <c r="I60" s="157"/>
      <c r="J60" s="184"/>
      <c r="K60" s="51"/>
    </row>
    <row r="61" s="1" customFormat="1" ht="10.32" customHeight="1">
      <c r="B61" s="46"/>
      <c r="C61" s="47"/>
      <c r="D61" s="47"/>
      <c r="E61" s="47"/>
      <c r="F61" s="47"/>
      <c r="G61" s="47"/>
      <c r="H61" s="47"/>
      <c r="I61" s="157"/>
      <c r="J61" s="47"/>
      <c r="K61" s="51"/>
    </row>
    <row r="62" s="1" customFormat="1" ht="29.28" customHeight="1">
      <c r="B62" s="46"/>
      <c r="C62" s="185" t="s">
        <v>513</v>
      </c>
      <c r="D62" s="172"/>
      <c r="E62" s="172"/>
      <c r="F62" s="172"/>
      <c r="G62" s="172"/>
      <c r="H62" s="172"/>
      <c r="I62" s="186"/>
      <c r="J62" s="187" t="s">
        <v>514</v>
      </c>
      <c r="K62" s="188"/>
    </row>
    <row r="63" s="1" customFormat="1" ht="10.32" customHeight="1">
      <c r="B63" s="46"/>
      <c r="C63" s="47"/>
      <c r="D63" s="47"/>
      <c r="E63" s="47"/>
      <c r="F63" s="47"/>
      <c r="G63" s="47"/>
      <c r="H63" s="47"/>
      <c r="I63" s="157"/>
      <c r="J63" s="47"/>
      <c r="K63" s="51"/>
    </row>
    <row r="64" s="1" customFormat="1" ht="29.28" customHeight="1">
      <c r="B64" s="46"/>
      <c r="C64" s="189" t="s">
        <v>515</v>
      </c>
      <c r="D64" s="47"/>
      <c r="E64" s="47"/>
      <c r="F64" s="47"/>
      <c r="G64" s="47"/>
      <c r="H64" s="47"/>
      <c r="I64" s="157"/>
      <c r="J64" s="168">
        <f>J90</f>
        <v>0</v>
      </c>
      <c r="K64" s="51"/>
      <c r="AU64" s="24" t="s">
        <v>516</v>
      </c>
    </row>
    <row r="65" s="8" customFormat="1" ht="24.96" customHeight="1">
      <c r="B65" s="190"/>
      <c r="C65" s="191"/>
      <c r="D65" s="192" t="s">
        <v>598</v>
      </c>
      <c r="E65" s="193"/>
      <c r="F65" s="193"/>
      <c r="G65" s="193"/>
      <c r="H65" s="193"/>
      <c r="I65" s="194"/>
      <c r="J65" s="195">
        <f>J91</f>
        <v>0</v>
      </c>
      <c r="K65" s="196"/>
    </row>
    <row r="66" s="9" customFormat="1" ht="19.92" customHeight="1">
      <c r="B66" s="197"/>
      <c r="C66" s="198"/>
      <c r="D66" s="199" t="s">
        <v>668</v>
      </c>
      <c r="E66" s="200"/>
      <c r="F66" s="200"/>
      <c r="G66" s="200"/>
      <c r="H66" s="200"/>
      <c r="I66" s="201"/>
      <c r="J66" s="202">
        <f>J92</f>
        <v>0</v>
      </c>
      <c r="K66" s="203"/>
    </row>
    <row r="67" s="1" customFormat="1" ht="21.84" customHeight="1">
      <c r="B67" s="46"/>
      <c r="C67" s="47"/>
      <c r="D67" s="47"/>
      <c r="E67" s="47"/>
      <c r="F67" s="47"/>
      <c r="G67" s="47"/>
      <c r="H67" s="47"/>
      <c r="I67" s="157"/>
      <c r="J67" s="47"/>
      <c r="K67" s="51"/>
    </row>
    <row r="68" s="1" customFormat="1" ht="6.96" customHeight="1">
      <c r="B68" s="67"/>
      <c r="C68" s="68"/>
      <c r="D68" s="68"/>
      <c r="E68" s="68"/>
      <c r="F68" s="68"/>
      <c r="G68" s="68"/>
      <c r="H68" s="68"/>
      <c r="I68" s="179"/>
      <c r="J68" s="68"/>
      <c r="K68" s="69"/>
    </row>
    <row r="72" s="1" customFormat="1" ht="6.96" customHeight="1">
      <c r="B72" s="70"/>
      <c r="C72" s="71"/>
      <c r="D72" s="71"/>
      <c r="E72" s="71"/>
      <c r="F72" s="71"/>
      <c r="G72" s="71"/>
      <c r="H72" s="71"/>
      <c r="I72" s="182"/>
      <c r="J72" s="71"/>
      <c r="K72" s="71"/>
      <c r="L72" s="72"/>
    </row>
    <row r="73" s="1" customFormat="1" ht="36.96" customHeight="1">
      <c r="B73" s="46"/>
      <c r="C73" s="73" t="s">
        <v>525</v>
      </c>
      <c r="D73" s="74"/>
      <c r="E73" s="74"/>
      <c r="F73" s="74"/>
      <c r="G73" s="74"/>
      <c r="H73" s="74"/>
      <c r="I73" s="204"/>
      <c r="J73" s="74"/>
      <c r="K73" s="74"/>
      <c r="L73" s="72"/>
    </row>
    <row r="74" s="1" customFormat="1" ht="6.96" customHeight="1">
      <c r="B74" s="46"/>
      <c r="C74" s="74"/>
      <c r="D74" s="74"/>
      <c r="E74" s="74"/>
      <c r="F74" s="74"/>
      <c r="G74" s="74"/>
      <c r="H74" s="74"/>
      <c r="I74" s="204"/>
      <c r="J74" s="74"/>
      <c r="K74" s="74"/>
      <c r="L74" s="72"/>
    </row>
    <row r="75" s="1" customFormat="1" ht="14.4" customHeight="1">
      <c r="B75" s="46"/>
      <c r="C75" s="76" t="s">
        <v>18</v>
      </c>
      <c r="D75" s="74"/>
      <c r="E75" s="74"/>
      <c r="F75" s="74"/>
      <c r="G75" s="74"/>
      <c r="H75" s="74"/>
      <c r="I75" s="204"/>
      <c r="J75" s="74"/>
      <c r="K75" s="74"/>
      <c r="L75" s="72"/>
    </row>
    <row r="76" s="1" customFormat="1" ht="16.5" customHeight="1">
      <c r="B76" s="46"/>
      <c r="C76" s="74"/>
      <c r="D76" s="74"/>
      <c r="E76" s="205" t="str">
        <f>E7</f>
        <v>Celkové opravy zastávek na koridorové trati Vraňany - Děčín - státní hranice_ZMĚNA č. 1</v>
      </c>
      <c r="F76" s="76"/>
      <c r="G76" s="76"/>
      <c r="H76" s="76"/>
      <c r="I76" s="204"/>
      <c r="J76" s="74"/>
      <c r="K76" s="74"/>
      <c r="L76" s="72"/>
    </row>
    <row r="77">
      <c r="B77" s="28"/>
      <c r="C77" s="76" t="s">
        <v>506</v>
      </c>
      <c r="D77" s="206"/>
      <c r="E77" s="206"/>
      <c r="F77" s="206"/>
      <c r="G77" s="206"/>
      <c r="H77" s="206"/>
      <c r="I77" s="149"/>
      <c r="J77" s="206"/>
      <c r="K77" s="206"/>
      <c r="L77" s="207"/>
    </row>
    <row r="78" ht="16.5" customHeight="1">
      <c r="B78" s="28"/>
      <c r="C78" s="206"/>
      <c r="D78" s="206"/>
      <c r="E78" s="205" t="s">
        <v>978</v>
      </c>
      <c r="F78" s="206"/>
      <c r="G78" s="206"/>
      <c r="H78" s="206"/>
      <c r="I78" s="149"/>
      <c r="J78" s="206"/>
      <c r="K78" s="206"/>
      <c r="L78" s="207"/>
    </row>
    <row r="79">
      <c r="B79" s="28"/>
      <c r="C79" s="76" t="s">
        <v>508</v>
      </c>
      <c r="D79" s="206"/>
      <c r="E79" s="206"/>
      <c r="F79" s="206"/>
      <c r="G79" s="206"/>
      <c r="H79" s="206"/>
      <c r="I79" s="149"/>
      <c r="J79" s="206"/>
      <c r="K79" s="206"/>
      <c r="L79" s="207"/>
    </row>
    <row r="80" s="1" customFormat="1" ht="16.5" customHeight="1">
      <c r="B80" s="46"/>
      <c r="C80" s="74"/>
      <c r="D80" s="74"/>
      <c r="E80" s="208" t="s">
        <v>979</v>
      </c>
      <c r="F80" s="74"/>
      <c r="G80" s="74"/>
      <c r="H80" s="74"/>
      <c r="I80" s="204"/>
      <c r="J80" s="74"/>
      <c r="K80" s="74"/>
      <c r="L80" s="72"/>
    </row>
    <row r="81" s="1" customFormat="1" ht="14.4" customHeight="1">
      <c r="B81" s="46"/>
      <c r="C81" s="76" t="s">
        <v>510</v>
      </c>
      <c r="D81" s="74"/>
      <c r="E81" s="74"/>
      <c r="F81" s="74"/>
      <c r="G81" s="74"/>
      <c r="H81" s="74"/>
      <c r="I81" s="204"/>
      <c r="J81" s="74"/>
      <c r="K81" s="74"/>
      <c r="L81" s="72"/>
    </row>
    <row r="82" s="1" customFormat="1" ht="17.25" customHeight="1">
      <c r="B82" s="46"/>
      <c r="C82" s="74"/>
      <c r="D82" s="74"/>
      <c r="E82" s="82" t="str">
        <f>E13</f>
        <v>SO-11-04.2 - VRN</v>
      </c>
      <c r="F82" s="74"/>
      <c r="G82" s="74"/>
      <c r="H82" s="74"/>
      <c r="I82" s="204"/>
      <c r="J82" s="74"/>
      <c r="K82" s="74"/>
      <c r="L82" s="72"/>
    </row>
    <row r="83" s="1" customFormat="1" ht="6.96" customHeight="1">
      <c r="B83" s="46"/>
      <c r="C83" s="74"/>
      <c r="D83" s="74"/>
      <c r="E83" s="74"/>
      <c r="F83" s="74"/>
      <c r="G83" s="74"/>
      <c r="H83" s="74"/>
      <c r="I83" s="204"/>
      <c r="J83" s="74"/>
      <c r="K83" s="74"/>
      <c r="L83" s="72"/>
    </row>
    <row r="84" s="1" customFormat="1" ht="18" customHeight="1">
      <c r="B84" s="46"/>
      <c r="C84" s="76" t="s">
        <v>25</v>
      </c>
      <c r="D84" s="74"/>
      <c r="E84" s="74"/>
      <c r="F84" s="209" t="str">
        <f>F16</f>
        <v xml:space="preserve"> </v>
      </c>
      <c r="G84" s="74"/>
      <c r="H84" s="74"/>
      <c r="I84" s="210" t="s">
        <v>27</v>
      </c>
      <c r="J84" s="85" t="str">
        <f>IF(J16="","",J16)</f>
        <v>19. 9. 2018</v>
      </c>
      <c r="K84" s="74"/>
      <c r="L84" s="72"/>
    </row>
    <row r="85" s="1" customFormat="1" ht="6.96" customHeight="1">
      <c r="B85" s="46"/>
      <c r="C85" s="74"/>
      <c r="D85" s="74"/>
      <c r="E85" s="74"/>
      <c r="F85" s="74"/>
      <c r="G85" s="74"/>
      <c r="H85" s="74"/>
      <c r="I85" s="204"/>
      <c r="J85" s="74"/>
      <c r="K85" s="74"/>
      <c r="L85" s="72"/>
    </row>
    <row r="86" s="1" customFormat="1">
      <c r="B86" s="46"/>
      <c r="C86" s="76" t="s">
        <v>31</v>
      </c>
      <c r="D86" s="74"/>
      <c r="E86" s="74"/>
      <c r="F86" s="209" t="str">
        <f>E19</f>
        <v>SŽDC s.o., OŘ Ústí n.L., ST Ústí n.L.</v>
      </c>
      <c r="G86" s="74"/>
      <c r="H86" s="74"/>
      <c r="I86" s="210" t="s">
        <v>39</v>
      </c>
      <c r="J86" s="209" t="str">
        <f>E25</f>
        <v xml:space="preserve"> </v>
      </c>
      <c r="K86" s="74"/>
      <c r="L86" s="72"/>
    </row>
    <row r="87" s="1" customFormat="1" ht="14.4" customHeight="1">
      <c r="B87" s="46"/>
      <c r="C87" s="76" t="s">
        <v>37</v>
      </c>
      <c r="D87" s="74"/>
      <c r="E87" s="74"/>
      <c r="F87" s="209" t="str">
        <f>IF(E22="","",E22)</f>
        <v/>
      </c>
      <c r="G87" s="74"/>
      <c r="H87" s="74"/>
      <c r="I87" s="204"/>
      <c r="J87" s="74"/>
      <c r="K87" s="74"/>
      <c r="L87" s="72"/>
    </row>
    <row r="88" s="1" customFormat="1" ht="10.32" customHeight="1">
      <c r="B88" s="46"/>
      <c r="C88" s="74"/>
      <c r="D88" s="74"/>
      <c r="E88" s="74"/>
      <c r="F88" s="74"/>
      <c r="G88" s="74"/>
      <c r="H88" s="74"/>
      <c r="I88" s="204"/>
      <c r="J88" s="74"/>
      <c r="K88" s="74"/>
      <c r="L88" s="72"/>
    </row>
    <row r="89" s="10" customFormat="1" ht="29.28" customHeight="1">
      <c r="B89" s="211"/>
      <c r="C89" s="212" t="s">
        <v>526</v>
      </c>
      <c r="D89" s="213" t="s">
        <v>62</v>
      </c>
      <c r="E89" s="213" t="s">
        <v>58</v>
      </c>
      <c r="F89" s="213" t="s">
        <v>527</v>
      </c>
      <c r="G89" s="213" t="s">
        <v>528</v>
      </c>
      <c r="H89" s="213" t="s">
        <v>529</v>
      </c>
      <c r="I89" s="214" t="s">
        <v>530</v>
      </c>
      <c r="J89" s="213" t="s">
        <v>514</v>
      </c>
      <c r="K89" s="215" t="s">
        <v>531</v>
      </c>
      <c r="L89" s="216"/>
      <c r="M89" s="102" t="s">
        <v>532</v>
      </c>
      <c r="N89" s="103" t="s">
        <v>47</v>
      </c>
      <c r="O89" s="103" t="s">
        <v>533</v>
      </c>
      <c r="P89" s="103" t="s">
        <v>534</v>
      </c>
      <c r="Q89" s="103" t="s">
        <v>535</v>
      </c>
      <c r="R89" s="103" t="s">
        <v>536</v>
      </c>
      <c r="S89" s="103" t="s">
        <v>537</v>
      </c>
      <c r="T89" s="104" t="s">
        <v>538</v>
      </c>
    </row>
    <row r="90" s="1" customFormat="1" ht="29.28" customHeight="1">
      <c r="B90" s="46"/>
      <c r="C90" s="108" t="s">
        <v>515</v>
      </c>
      <c r="D90" s="74"/>
      <c r="E90" s="74"/>
      <c r="F90" s="74"/>
      <c r="G90" s="74"/>
      <c r="H90" s="74"/>
      <c r="I90" s="204"/>
      <c r="J90" s="217">
        <f>BK90</f>
        <v>0</v>
      </c>
      <c r="K90" s="74"/>
      <c r="L90" s="72"/>
      <c r="M90" s="105"/>
      <c r="N90" s="106"/>
      <c r="O90" s="106"/>
      <c r="P90" s="218">
        <f>P91</f>
        <v>0</v>
      </c>
      <c r="Q90" s="106"/>
      <c r="R90" s="218">
        <f>R91</f>
        <v>0</v>
      </c>
      <c r="S90" s="106"/>
      <c r="T90" s="219">
        <f>T91</f>
        <v>0</v>
      </c>
      <c r="AT90" s="24" t="s">
        <v>76</v>
      </c>
      <c r="AU90" s="24" t="s">
        <v>516</v>
      </c>
      <c r="BK90" s="220">
        <f>BK91</f>
        <v>0</v>
      </c>
    </row>
    <row r="91" s="11" customFormat="1" ht="37.44" customHeight="1">
      <c r="B91" s="221"/>
      <c r="C91" s="222"/>
      <c r="D91" s="223" t="s">
        <v>76</v>
      </c>
      <c r="E91" s="224" t="s">
        <v>96</v>
      </c>
      <c r="F91" s="224" t="s">
        <v>599</v>
      </c>
      <c r="G91" s="222"/>
      <c r="H91" s="222"/>
      <c r="I91" s="225"/>
      <c r="J91" s="226">
        <f>BK91</f>
        <v>0</v>
      </c>
      <c r="K91" s="222"/>
      <c r="L91" s="227"/>
      <c r="M91" s="228"/>
      <c r="N91" s="229"/>
      <c r="O91" s="229"/>
      <c r="P91" s="230">
        <f>P92</f>
        <v>0</v>
      </c>
      <c r="Q91" s="229"/>
      <c r="R91" s="230">
        <f>R92</f>
        <v>0</v>
      </c>
      <c r="S91" s="229"/>
      <c r="T91" s="231">
        <f>T92</f>
        <v>0</v>
      </c>
      <c r="AR91" s="232" t="s">
        <v>562</v>
      </c>
      <c r="AT91" s="233" t="s">
        <v>76</v>
      </c>
      <c r="AU91" s="233" t="s">
        <v>77</v>
      </c>
      <c r="AY91" s="232" t="s">
        <v>541</v>
      </c>
      <c r="BK91" s="234">
        <f>BK92</f>
        <v>0</v>
      </c>
    </row>
    <row r="92" s="11" customFormat="1" ht="19.92" customHeight="1">
      <c r="B92" s="221"/>
      <c r="C92" s="222"/>
      <c r="D92" s="223" t="s">
        <v>76</v>
      </c>
      <c r="E92" s="235" t="s">
        <v>669</v>
      </c>
      <c r="F92" s="235" t="s">
        <v>601</v>
      </c>
      <c r="G92" s="222"/>
      <c r="H92" s="222"/>
      <c r="I92" s="225"/>
      <c r="J92" s="236">
        <f>BK92</f>
        <v>0</v>
      </c>
      <c r="K92" s="222"/>
      <c r="L92" s="227"/>
      <c r="M92" s="228"/>
      <c r="N92" s="229"/>
      <c r="O92" s="229"/>
      <c r="P92" s="230">
        <f>P93</f>
        <v>0</v>
      </c>
      <c r="Q92" s="229"/>
      <c r="R92" s="230">
        <f>R93</f>
        <v>0</v>
      </c>
      <c r="S92" s="229"/>
      <c r="T92" s="231">
        <f>T93</f>
        <v>0</v>
      </c>
      <c r="AR92" s="232" t="s">
        <v>562</v>
      </c>
      <c r="AT92" s="233" t="s">
        <v>76</v>
      </c>
      <c r="AU92" s="233" t="s">
        <v>24</v>
      </c>
      <c r="AY92" s="232" t="s">
        <v>541</v>
      </c>
      <c r="BK92" s="234">
        <f>BK93</f>
        <v>0</v>
      </c>
    </row>
    <row r="93" s="1" customFormat="1" ht="16.5" customHeight="1">
      <c r="B93" s="46"/>
      <c r="C93" s="237" t="s">
        <v>24</v>
      </c>
      <c r="D93" s="237" t="s">
        <v>544</v>
      </c>
      <c r="E93" s="238" t="s">
        <v>670</v>
      </c>
      <c r="F93" s="239" t="s">
        <v>671</v>
      </c>
      <c r="G93" s="240" t="s">
        <v>672</v>
      </c>
      <c r="H93" s="280"/>
      <c r="I93" s="242"/>
      <c r="J93" s="243">
        <f>ROUND(I93*H93,2)</f>
        <v>0</v>
      </c>
      <c r="K93" s="239" t="s">
        <v>673</v>
      </c>
      <c r="L93" s="72"/>
      <c r="M93" s="244" t="s">
        <v>22</v>
      </c>
      <c r="N93" s="281" t="s">
        <v>48</v>
      </c>
      <c r="O93" s="277"/>
      <c r="P93" s="278">
        <f>O93*H93</f>
        <v>0</v>
      </c>
      <c r="Q93" s="278">
        <v>0</v>
      </c>
      <c r="R93" s="278">
        <f>Q93*H93</f>
        <v>0</v>
      </c>
      <c r="S93" s="278">
        <v>0</v>
      </c>
      <c r="T93" s="279">
        <f>S93*H93</f>
        <v>0</v>
      </c>
      <c r="AR93" s="24" t="s">
        <v>674</v>
      </c>
      <c r="AT93" s="24" t="s">
        <v>544</v>
      </c>
      <c r="AU93" s="24" t="s">
        <v>85</v>
      </c>
      <c r="AY93" s="24" t="s">
        <v>541</v>
      </c>
      <c r="BE93" s="248">
        <f>IF(N93="základní",J93,0)</f>
        <v>0</v>
      </c>
      <c r="BF93" s="248">
        <f>IF(N93="snížená",J93,0)</f>
        <v>0</v>
      </c>
      <c r="BG93" s="248">
        <f>IF(N93="zákl. přenesená",J93,0)</f>
        <v>0</v>
      </c>
      <c r="BH93" s="248">
        <f>IF(N93="sníž. přenesená",J93,0)</f>
        <v>0</v>
      </c>
      <c r="BI93" s="248">
        <f>IF(N93="nulová",J93,0)</f>
        <v>0</v>
      </c>
      <c r="BJ93" s="24" t="s">
        <v>24</v>
      </c>
      <c r="BK93" s="248">
        <f>ROUND(I93*H93,2)</f>
        <v>0</v>
      </c>
      <c r="BL93" s="24" t="s">
        <v>674</v>
      </c>
      <c r="BM93" s="24" t="s">
        <v>998</v>
      </c>
    </row>
    <row r="94" s="1" customFormat="1" ht="6.96" customHeight="1">
      <c r="B94" s="67"/>
      <c r="C94" s="68"/>
      <c r="D94" s="68"/>
      <c r="E94" s="68"/>
      <c r="F94" s="68"/>
      <c r="G94" s="68"/>
      <c r="H94" s="68"/>
      <c r="I94" s="179"/>
      <c r="J94" s="68"/>
      <c r="K94" s="68"/>
      <c r="L94" s="72"/>
    </row>
  </sheetData>
  <sheetProtection sheet="1" autoFilter="0" formatColumns="0" formatRows="0" objects="1" scenarios="1" spinCount="100000" saltValue="7egSKcBsDYj6R/ltoViX/03FozoNeddcfTS/Q5Kw0+cdlpYQylIM3g6k665DQFs9QaW/vxlCtvTDQZ9G9x39Gw==" hashValue="gpV25DrKvb+r1ExeR2ckj7FnZNQqJipmy1k0urAH94SCh4WRdRPdGioS02xSknLLHGeH+k9rJEmShstNHFNkCQ==" algorithmName="SHA-512" password="CC35"/>
  <autoFilter ref="C89:K93"/>
  <mergeCells count="16">
    <mergeCell ref="E7:H7"/>
    <mergeCell ref="E11:H11"/>
    <mergeCell ref="E9:H9"/>
    <mergeCell ref="E13:H13"/>
    <mergeCell ref="E28:H28"/>
    <mergeCell ref="E49:H49"/>
    <mergeCell ref="E53:H53"/>
    <mergeCell ref="E51:H51"/>
    <mergeCell ref="E55:H55"/>
    <mergeCell ref="J59:J60"/>
    <mergeCell ref="E76:H76"/>
    <mergeCell ref="E80:H80"/>
    <mergeCell ref="E78:H78"/>
    <mergeCell ref="E82:H82"/>
    <mergeCell ref="G1:H1"/>
    <mergeCell ref="L2:V2"/>
  </mergeCells>
  <hyperlinks>
    <hyperlink ref="F1:G1" location="C2" display="1) Krycí list soupisu"/>
    <hyperlink ref="G1:H1" location="C62" display="2) Rekapitulace"/>
    <hyperlink ref="J1" location="C89"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27.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210</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ht="16.5" customHeight="1">
      <c r="B9" s="28"/>
      <c r="C9" s="29"/>
      <c r="D9" s="29"/>
      <c r="E9" s="156" t="s">
        <v>978</v>
      </c>
      <c r="F9" s="29"/>
      <c r="G9" s="29"/>
      <c r="H9" s="29"/>
      <c r="I9" s="155"/>
      <c r="J9" s="29"/>
      <c r="K9" s="31"/>
    </row>
    <row r="10">
      <c r="B10" s="28"/>
      <c r="C10" s="29"/>
      <c r="D10" s="40" t="s">
        <v>508</v>
      </c>
      <c r="E10" s="29"/>
      <c r="F10" s="29"/>
      <c r="G10" s="29"/>
      <c r="H10" s="29"/>
      <c r="I10" s="155"/>
      <c r="J10" s="29"/>
      <c r="K10" s="31"/>
    </row>
    <row r="11" s="1" customFormat="1" ht="16.5" customHeight="1">
      <c r="B11" s="46"/>
      <c r="C11" s="47"/>
      <c r="D11" s="47"/>
      <c r="E11" s="55" t="s">
        <v>999</v>
      </c>
      <c r="F11" s="47"/>
      <c r="G11" s="47"/>
      <c r="H11" s="47"/>
      <c r="I11" s="157"/>
      <c r="J11" s="47"/>
      <c r="K11" s="51"/>
    </row>
    <row r="12" s="1" customFormat="1">
      <c r="B12" s="46"/>
      <c r="C12" s="47"/>
      <c r="D12" s="40" t="s">
        <v>510</v>
      </c>
      <c r="E12" s="47"/>
      <c r="F12" s="47"/>
      <c r="G12" s="47"/>
      <c r="H12" s="47"/>
      <c r="I12" s="157"/>
      <c r="J12" s="47"/>
      <c r="K12" s="51"/>
    </row>
    <row r="13" s="1" customFormat="1" ht="36.96" customHeight="1">
      <c r="B13" s="46"/>
      <c r="C13" s="47"/>
      <c r="D13" s="47"/>
      <c r="E13" s="158" t="s">
        <v>1000</v>
      </c>
      <c r="F13" s="47"/>
      <c r="G13" s="47"/>
      <c r="H13" s="47"/>
      <c r="I13" s="157"/>
      <c r="J13" s="47"/>
      <c r="K13" s="51"/>
    </row>
    <row r="14" s="1" customFormat="1">
      <c r="B14" s="46"/>
      <c r="C14" s="47"/>
      <c r="D14" s="47"/>
      <c r="E14" s="47"/>
      <c r="F14" s="47"/>
      <c r="G14" s="47"/>
      <c r="H14" s="47"/>
      <c r="I14" s="157"/>
      <c r="J14" s="47"/>
      <c r="K14" s="51"/>
    </row>
    <row r="15" s="1" customFormat="1" ht="14.4" customHeight="1">
      <c r="B15" s="46"/>
      <c r="C15" s="47"/>
      <c r="D15" s="40" t="s">
        <v>21</v>
      </c>
      <c r="E15" s="47"/>
      <c r="F15" s="35" t="s">
        <v>22</v>
      </c>
      <c r="G15" s="47"/>
      <c r="H15" s="47"/>
      <c r="I15" s="159" t="s">
        <v>23</v>
      </c>
      <c r="J15" s="35" t="s">
        <v>22</v>
      </c>
      <c r="K15" s="51"/>
    </row>
    <row r="16" s="1" customFormat="1" ht="14.4" customHeight="1">
      <c r="B16" s="46"/>
      <c r="C16" s="47"/>
      <c r="D16" s="40" t="s">
        <v>25</v>
      </c>
      <c r="E16" s="47"/>
      <c r="F16" s="35" t="s">
        <v>40</v>
      </c>
      <c r="G16" s="47"/>
      <c r="H16" s="47"/>
      <c r="I16" s="159" t="s">
        <v>27</v>
      </c>
      <c r="J16" s="160" t="str">
        <f>'Rekapitulace stavby'!AN8</f>
        <v>19. 9. 2018</v>
      </c>
      <c r="K16" s="51"/>
    </row>
    <row r="17" s="1" customFormat="1" ht="10.8" customHeight="1">
      <c r="B17" s="46"/>
      <c r="C17" s="47"/>
      <c r="D17" s="47"/>
      <c r="E17" s="47"/>
      <c r="F17" s="47"/>
      <c r="G17" s="47"/>
      <c r="H17" s="47"/>
      <c r="I17" s="157"/>
      <c r="J17" s="47"/>
      <c r="K17" s="51"/>
    </row>
    <row r="18" s="1" customFormat="1" ht="14.4" customHeight="1">
      <c r="B18" s="46"/>
      <c r="C18" s="47"/>
      <c r="D18" s="40" t="s">
        <v>31</v>
      </c>
      <c r="E18" s="47"/>
      <c r="F18" s="47"/>
      <c r="G18" s="47"/>
      <c r="H18" s="47"/>
      <c r="I18" s="159" t="s">
        <v>32</v>
      </c>
      <c r="J18" s="35" t="str">
        <f>IF('Rekapitulace stavby'!AN10="","",'Rekapitulace stavby'!AN10)</f>
        <v>70994234</v>
      </c>
      <c r="K18" s="51"/>
    </row>
    <row r="19" s="1" customFormat="1" ht="18" customHeight="1">
      <c r="B19" s="46"/>
      <c r="C19" s="47"/>
      <c r="D19" s="47"/>
      <c r="E19" s="35" t="str">
        <f>IF('Rekapitulace stavby'!E11="","",'Rekapitulace stavby'!E11)</f>
        <v>SŽDC s.o., OŘ Ústí n.L., ST Ústí n.L.</v>
      </c>
      <c r="F19" s="47"/>
      <c r="G19" s="47"/>
      <c r="H19" s="47"/>
      <c r="I19" s="159" t="s">
        <v>35</v>
      </c>
      <c r="J19" s="35" t="str">
        <f>IF('Rekapitulace stavby'!AN11="","",'Rekapitulace stavby'!AN11)</f>
        <v>CZ70994234</v>
      </c>
      <c r="K19" s="51"/>
    </row>
    <row r="20" s="1" customFormat="1" ht="6.96" customHeight="1">
      <c r="B20" s="46"/>
      <c r="C20" s="47"/>
      <c r="D20" s="47"/>
      <c r="E20" s="47"/>
      <c r="F20" s="47"/>
      <c r="G20" s="47"/>
      <c r="H20" s="47"/>
      <c r="I20" s="157"/>
      <c r="J20" s="47"/>
      <c r="K20" s="51"/>
    </row>
    <row r="21" s="1" customFormat="1" ht="14.4" customHeight="1">
      <c r="B21" s="46"/>
      <c r="C21" s="47"/>
      <c r="D21" s="40" t="s">
        <v>37</v>
      </c>
      <c r="E21" s="47"/>
      <c r="F21" s="47"/>
      <c r="G21" s="47"/>
      <c r="H21" s="47"/>
      <c r="I21" s="159" t="s">
        <v>32</v>
      </c>
      <c r="J21" s="35" t="str">
        <f>IF('Rekapitulace stavby'!AN13="Vyplň údaj","",IF('Rekapitulace stavby'!AN13="","",'Rekapitulace stavby'!AN13))</f>
        <v/>
      </c>
      <c r="K21" s="51"/>
    </row>
    <row r="22" s="1" customFormat="1" ht="18" customHeight="1">
      <c r="B22" s="46"/>
      <c r="C22" s="47"/>
      <c r="D22" s="47"/>
      <c r="E22" s="35" t="str">
        <f>IF('Rekapitulace stavby'!E14="Vyplň údaj","",IF('Rekapitulace stavby'!E14="","",'Rekapitulace stavby'!E14))</f>
        <v/>
      </c>
      <c r="F22" s="47"/>
      <c r="G22" s="47"/>
      <c r="H22" s="47"/>
      <c r="I22" s="159" t="s">
        <v>35</v>
      </c>
      <c r="J22" s="35" t="str">
        <f>IF('Rekapitulace stavby'!AN14="Vyplň údaj","",IF('Rekapitulace stavby'!AN14="","",'Rekapitulace stavby'!AN14))</f>
        <v/>
      </c>
      <c r="K22" s="51"/>
    </row>
    <row r="23" s="1" customFormat="1" ht="6.96" customHeight="1">
      <c r="B23" s="46"/>
      <c r="C23" s="47"/>
      <c r="D23" s="47"/>
      <c r="E23" s="47"/>
      <c r="F23" s="47"/>
      <c r="G23" s="47"/>
      <c r="H23" s="47"/>
      <c r="I23" s="157"/>
      <c r="J23" s="47"/>
      <c r="K23" s="51"/>
    </row>
    <row r="24" s="1" customFormat="1" ht="14.4" customHeight="1">
      <c r="B24" s="46"/>
      <c r="C24" s="47"/>
      <c r="D24" s="40" t="s">
        <v>39</v>
      </c>
      <c r="E24" s="47"/>
      <c r="F24" s="47"/>
      <c r="G24" s="47"/>
      <c r="H24" s="47"/>
      <c r="I24" s="159" t="s">
        <v>32</v>
      </c>
      <c r="J24" s="35" t="str">
        <f>IF('Rekapitulace stavby'!AN16="","",'Rekapitulace stavby'!AN16)</f>
        <v/>
      </c>
      <c r="K24" s="51"/>
    </row>
    <row r="25" s="1" customFormat="1" ht="18" customHeight="1">
      <c r="B25" s="46"/>
      <c r="C25" s="47"/>
      <c r="D25" s="47"/>
      <c r="E25" s="35" t="str">
        <f>IF('Rekapitulace stavby'!E17="","",'Rekapitulace stavby'!E17)</f>
        <v xml:space="preserve"> </v>
      </c>
      <c r="F25" s="47"/>
      <c r="G25" s="47"/>
      <c r="H25" s="47"/>
      <c r="I25" s="159" t="s">
        <v>35</v>
      </c>
      <c r="J25" s="35" t="str">
        <f>IF('Rekapitulace stavby'!AN17="","",'Rekapitulace stavby'!AN17)</f>
        <v/>
      </c>
      <c r="K25" s="51"/>
    </row>
    <row r="26" s="1" customFormat="1" ht="6.96" customHeight="1">
      <c r="B26" s="46"/>
      <c r="C26" s="47"/>
      <c r="D26" s="47"/>
      <c r="E26" s="47"/>
      <c r="F26" s="47"/>
      <c r="G26" s="47"/>
      <c r="H26" s="47"/>
      <c r="I26" s="157"/>
      <c r="J26" s="47"/>
      <c r="K26" s="51"/>
    </row>
    <row r="27" s="1" customFormat="1" ht="14.4" customHeight="1">
      <c r="B27" s="46"/>
      <c r="C27" s="47"/>
      <c r="D27" s="40" t="s">
        <v>42</v>
      </c>
      <c r="E27" s="47"/>
      <c r="F27" s="47"/>
      <c r="G27" s="47"/>
      <c r="H27" s="47"/>
      <c r="I27" s="157"/>
      <c r="J27" s="47"/>
      <c r="K27" s="51"/>
    </row>
    <row r="28" s="7" customFormat="1" ht="16.5" customHeight="1">
      <c r="B28" s="161"/>
      <c r="C28" s="162"/>
      <c r="D28" s="162"/>
      <c r="E28" s="44" t="s">
        <v>22</v>
      </c>
      <c r="F28" s="44"/>
      <c r="G28" s="44"/>
      <c r="H28" s="44"/>
      <c r="I28" s="163"/>
      <c r="J28" s="162"/>
      <c r="K28" s="164"/>
    </row>
    <row r="29" s="1" customFormat="1" ht="6.96" customHeight="1">
      <c r="B29" s="46"/>
      <c r="C29" s="47"/>
      <c r="D29" s="47"/>
      <c r="E29" s="47"/>
      <c r="F29" s="47"/>
      <c r="G29" s="47"/>
      <c r="H29" s="47"/>
      <c r="I29" s="157"/>
      <c r="J29" s="47"/>
      <c r="K29" s="51"/>
    </row>
    <row r="30" s="1" customFormat="1" ht="6.96" customHeight="1">
      <c r="B30" s="46"/>
      <c r="C30" s="47"/>
      <c r="D30" s="106"/>
      <c r="E30" s="106"/>
      <c r="F30" s="106"/>
      <c r="G30" s="106"/>
      <c r="H30" s="106"/>
      <c r="I30" s="165"/>
      <c r="J30" s="106"/>
      <c r="K30" s="166"/>
    </row>
    <row r="31" s="1" customFormat="1" ht="25.44" customHeight="1">
      <c r="B31" s="46"/>
      <c r="C31" s="47"/>
      <c r="D31" s="167" t="s">
        <v>43</v>
      </c>
      <c r="E31" s="47"/>
      <c r="F31" s="47"/>
      <c r="G31" s="47"/>
      <c r="H31" s="47"/>
      <c r="I31" s="157"/>
      <c r="J31" s="168">
        <f>ROUND(J97,2)</f>
        <v>0</v>
      </c>
      <c r="K31" s="51"/>
    </row>
    <row r="32" s="1" customFormat="1" ht="6.96" customHeight="1">
      <c r="B32" s="46"/>
      <c r="C32" s="47"/>
      <c r="D32" s="106"/>
      <c r="E32" s="106"/>
      <c r="F32" s="106"/>
      <c r="G32" s="106"/>
      <c r="H32" s="106"/>
      <c r="I32" s="165"/>
      <c r="J32" s="106"/>
      <c r="K32" s="166"/>
    </row>
    <row r="33" s="1" customFormat="1" ht="14.4" customHeight="1">
      <c r="B33" s="46"/>
      <c r="C33" s="47"/>
      <c r="D33" s="47"/>
      <c r="E33" s="47"/>
      <c r="F33" s="52" t="s">
        <v>45</v>
      </c>
      <c r="G33" s="47"/>
      <c r="H33" s="47"/>
      <c r="I33" s="169" t="s">
        <v>44</v>
      </c>
      <c r="J33" s="52" t="s">
        <v>46</v>
      </c>
      <c r="K33" s="51"/>
    </row>
    <row r="34" s="1" customFormat="1" ht="14.4" customHeight="1">
      <c r="B34" s="46"/>
      <c r="C34" s="47"/>
      <c r="D34" s="55" t="s">
        <v>47</v>
      </c>
      <c r="E34" s="55" t="s">
        <v>48</v>
      </c>
      <c r="F34" s="170">
        <f>ROUND(SUM(BE97:BE141), 2)</f>
        <v>0</v>
      </c>
      <c r="G34" s="47"/>
      <c r="H34" s="47"/>
      <c r="I34" s="171">
        <v>0.20999999999999999</v>
      </c>
      <c r="J34" s="170">
        <f>ROUND(ROUND((SUM(BE97:BE141)), 2)*I34, 2)</f>
        <v>0</v>
      </c>
      <c r="K34" s="51"/>
    </row>
    <row r="35" s="1" customFormat="1" ht="14.4" customHeight="1">
      <c r="B35" s="46"/>
      <c r="C35" s="47"/>
      <c r="D35" s="47"/>
      <c r="E35" s="55" t="s">
        <v>49</v>
      </c>
      <c r="F35" s="170">
        <f>ROUND(SUM(BF97:BF141), 2)</f>
        <v>0</v>
      </c>
      <c r="G35" s="47"/>
      <c r="H35" s="47"/>
      <c r="I35" s="171">
        <v>0.14999999999999999</v>
      </c>
      <c r="J35" s="170">
        <f>ROUND(ROUND((SUM(BF97:BF141)), 2)*I35, 2)</f>
        <v>0</v>
      </c>
      <c r="K35" s="51"/>
    </row>
    <row r="36" hidden="1" s="1" customFormat="1" ht="14.4" customHeight="1">
      <c r="B36" s="46"/>
      <c r="C36" s="47"/>
      <c r="D36" s="47"/>
      <c r="E36" s="55" t="s">
        <v>50</v>
      </c>
      <c r="F36" s="170">
        <f>ROUND(SUM(BG97:BG141), 2)</f>
        <v>0</v>
      </c>
      <c r="G36" s="47"/>
      <c r="H36" s="47"/>
      <c r="I36" s="171">
        <v>0.20999999999999999</v>
      </c>
      <c r="J36" s="170">
        <v>0</v>
      </c>
      <c r="K36" s="51"/>
    </row>
    <row r="37" hidden="1" s="1" customFormat="1" ht="14.4" customHeight="1">
      <c r="B37" s="46"/>
      <c r="C37" s="47"/>
      <c r="D37" s="47"/>
      <c r="E37" s="55" t="s">
        <v>51</v>
      </c>
      <c r="F37" s="170">
        <f>ROUND(SUM(BH97:BH141), 2)</f>
        <v>0</v>
      </c>
      <c r="G37" s="47"/>
      <c r="H37" s="47"/>
      <c r="I37" s="171">
        <v>0.14999999999999999</v>
      </c>
      <c r="J37" s="170">
        <v>0</v>
      </c>
      <c r="K37" s="51"/>
    </row>
    <row r="38" hidden="1" s="1" customFormat="1" ht="14.4" customHeight="1">
      <c r="B38" s="46"/>
      <c r="C38" s="47"/>
      <c r="D38" s="47"/>
      <c r="E38" s="55" t="s">
        <v>52</v>
      </c>
      <c r="F38" s="170">
        <f>ROUND(SUM(BI97:BI141), 2)</f>
        <v>0</v>
      </c>
      <c r="G38" s="47"/>
      <c r="H38" s="47"/>
      <c r="I38" s="171">
        <v>0</v>
      </c>
      <c r="J38" s="170">
        <v>0</v>
      </c>
      <c r="K38" s="51"/>
    </row>
    <row r="39" s="1" customFormat="1" ht="6.96" customHeight="1">
      <c r="B39" s="46"/>
      <c r="C39" s="47"/>
      <c r="D39" s="47"/>
      <c r="E39" s="47"/>
      <c r="F39" s="47"/>
      <c r="G39" s="47"/>
      <c r="H39" s="47"/>
      <c r="I39" s="157"/>
      <c r="J39" s="47"/>
      <c r="K39" s="51"/>
    </row>
    <row r="40" s="1" customFormat="1" ht="25.44" customHeight="1">
      <c r="B40" s="46"/>
      <c r="C40" s="172"/>
      <c r="D40" s="173" t="s">
        <v>53</v>
      </c>
      <c r="E40" s="98"/>
      <c r="F40" s="98"/>
      <c r="G40" s="174" t="s">
        <v>54</v>
      </c>
      <c r="H40" s="175" t="s">
        <v>55</v>
      </c>
      <c r="I40" s="176"/>
      <c r="J40" s="177">
        <f>SUM(J31:J38)</f>
        <v>0</v>
      </c>
      <c r="K40" s="178"/>
    </row>
    <row r="41" s="1" customFormat="1" ht="14.4" customHeight="1">
      <c r="B41" s="67"/>
      <c r="C41" s="68"/>
      <c r="D41" s="68"/>
      <c r="E41" s="68"/>
      <c r="F41" s="68"/>
      <c r="G41" s="68"/>
      <c r="H41" s="68"/>
      <c r="I41" s="179"/>
      <c r="J41" s="68"/>
      <c r="K41" s="69"/>
    </row>
    <row r="45" s="1" customFormat="1" ht="6.96" customHeight="1">
      <c r="B45" s="180"/>
      <c r="C45" s="181"/>
      <c r="D45" s="181"/>
      <c r="E45" s="181"/>
      <c r="F45" s="181"/>
      <c r="G45" s="181"/>
      <c r="H45" s="181"/>
      <c r="I45" s="182"/>
      <c r="J45" s="181"/>
      <c r="K45" s="183"/>
    </row>
    <row r="46" s="1" customFormat="1" ht="36.96" customHeight="1">
      <c r="B46" s="46"/>
      <c r="C46" s="30" t="s">
        <v>512</v>
      </c>
      <c r="D46" s="47"/>
      <c r="E46" s="47"/>
      <c r="F46" s="47"/>
      <c r="G46" s="47"/>
      <c r="H46" s="47"/>
      <c r="I46" s="157"/>
      <c r="J46" s="47"/>
      <c r="K46" s="51"/>
    </row>
    <row r="47" s="1" customFormat="1" ht="6.96" customHeight="1">
      <c r="B47" s="46"/>
      <c r="C47" s="47"/>
      <c r="D47" s="47"/>
      <c r="E47" s="47"/>
      <c r="F47" s="47"/>
      <c r="G47" s="47"/>
      <c r="H47" s="47"/>
      <c r="I47" s="157"/>
      <c r="J47" s="47"/>
      <c r="K47" s="51"/>
    </row>
    <row r="48" s="1" customFormat="1" ht="14.4" customHeight="1">
      <c r="B48" s="46"/>
      <c r="C48" s="40" t="s">
        <v>18</v>
      </c>
      <c r="D48" s="47"/>
      <c r="E48" s="47"/>
      <c r="F48" s="47"/>
      <c r="G48" s="47"/>
      <c r="H48" s="47"/>
      <c r="I48" s="157"/>
      <c r="J48" s="47"/>
      <c r="K48" s="51"/>
    </row>
    <row r="49" s="1" customFormat="1" ht="16.5" customHeight="1">
      <c r="B49" s="46"/>
      <c r="C49" s="47"/>
      <c r="D49" s="47"/>
      <c r="E49" s="156" t="str">
        <f>E7</f>
        <v>Celkové opravy zastávek na koridorové trati Vraňany - Děčín - státní hranice_ZMĚNA č. 1</v>
      </c>
      <c r="F49" s="40"/>
      <c r="G49" s="40"/>
      <c r="H49" s="40"/>
      <c r="I49" s="157"/>
      <c r="J49" s="47"/>
      <c r="K49" s="51"/>
    </row>
    <row r="50">
      <c r="B50" s="28"/>
      <c r="C50" s="40" t="s">
        <v>506</v>
      </c>
      <c r="D50" s="29"/>
      <c r="E50" s="29"/>
      <c r="F50" s="29"/>
      <c r="G50" s="29"/>
      <c r="H50" s="29"/>
      <c r="I50" s="155"/>
      <c r="J50" s="29"/>
      <c r="K50" s="31"/>
    </row>
    <row r="51" ht="16.5" customHeight="1">
      <c r="B51" s="28"/>
      <c r="C51" s="29"/>
      <c r="D51" s="29"/>
      <c r="E51" s="156" t="s">
        <v>978</v>
      </c>
      <c r="F51" s="29"/>
      <c r="G51" s="29"/>
      <c r="H51" s="29"/>
      <c r="I51" s="155"/>
      <c r="J51" s="29"/>
      <c r="K51" s="31"/>
    </row>
    <row r="52">
      <c r="B52" s="28"/>
      <c r="C52" s="40" t="s">
        <v>508</v>
      </c>
      <c r="D52" s="29"/>
      <c r="E52" s="29"/>
      <c r="F52" s="29"/>
      <c r="G52" s="29"/>
      <c r="H52" s="29"/>
      <c r="I52" s="155"/>
      <c r="J52" s="29"/>
      <c r="K52" s="31"/>
    </row>
    <row r="53" s="1" customFormat="1" ht="16.5" customHeight="1">
      <c r="B53" s="46"/>
      <c r="C53" s="47"/>
      <c r="D53" s="47"/>
      <c r="E53" s="55" t="s">
        <v>999</v>
      </c>
      <c r="F53" s="47"/>
      <c r="G53" s="47"/>
      <c r="H53" s="47"/>
      <c r="I53" s="157"/>
      <c r="J53" s="47"/>
      <c r="K53" s="51"/>
    </row>
    <row r="54" s="1" customFormat="1" ht="14.4" customHeight="1">
      <c r="B54" s="46"/>
      <c r="C54" s="40" t="s">
        <v>510</v>
      </c>
      <c r="D54" s="47"/>
      <c r="E54" s="47"/>
      <c r="F54" s="47"/>
      <c r="G54" s="47"/>
      <c r="H54" s="47"/>
      <c r="I54" s="157"/>
      <c r="J54" s="47"/>
      <c r="K54" s="51"/>
    </row>
    <row r="55" s="1" customFormat="1" ht="17.25" customHeight="1">
      <c r="B55" s="46"/>
      <c r="C55" s="47"/>
      <c r="D55" s="47"/>
      <c r="E55" s="158" t="str">
        <f>E13</f>
        <v xml:space="preserve">SO-11-05.1 - km 488,353 - Bohušovice nad Ohří </v>
      </c>
      <c r="F55" s="47"/>
      <c r="G55" s="47"/>
      <c r="H55" s="47"/>
      <c r="I55" s="157"/>
      <c r="J55" s="47"/>
      <c r="K55" s="51"/>
    </row>
    <row r="56" s="1" customFormat="1" ht="6.96" customHeight="1">
      <c r="B56" s="46"/>
      <c r="C56" s="47"/>
      <c r="D56" s="47"/>
      <c r="E56" s="47"/>
      <c r="F56" s="47"/>
      <c r="G56" s="47"/>
      <c r="H56" s="47"/>
      <c r="I56" s="157"/>
      <c r="J56" s="47"/>
      <c r="K56" s="51"/>
    </row>
    <row r="57" s="1" customFormat="1" ht="18" customHeight="1">
      <c r="B57" s="46"/>
      <c r="C57" s="40" t="s">
        <v>25</v>
      </c>
      <c r="D57" s="47"/>
      <c r="E57" s="47"/>
      <c r="F57" s="35" t="str">
        <f>F16</f>
        <v xml:space="preserve"> </v>
      </c>
      <c r="G57" s="47"/>
      <c r="H57" s="47"/>
      <c r="I57" s="159" t="s">
        <v>27</v>
      </c>
      <c r="J57" s="160" t="str">
        <f>IF(J16="","",J16)</f>
        <v>19. 9. 2018</v>
      </c>
      <c r="K57" s="51"/>
    </row>
    <row r="58" s="1" customFormat="1" ht="6.96" customHeight="1">
      <c r="B58" s="46"/>
      <c r="C58" s="47"/>
      <c r="D58" s="47"/>
      <c r="E58" s="47"/>
      <c r="F58" s="47"/>
      <c r="G58" s="47"/>
      <c r="H58" s="47"/>
      <c r="I58" s="157"/>
      <c r="J58" s="47"/>
      <c r="K58" s="51"/>
    </row>
    <row r="59" s="1" customFormat="1">
      <c r="B59" s="46"/>
      <c r="C59" s="40" t="s">
        <v>31</v>
      </c>
      <c r="D59" s="47"/>
      <c r="E59" s="47"/>
      <c r="F59" s="35" t="str">
        <f>E19</f>
        <v>SŽDC s.o., OŘ Ústí n.L., ST Ústí n.L.</v>
      </c>
      <c r="G59" s="47"/>
      <c r="H59" s="47"/>
      <c r="I59" s="159" t="s">
        <v>39</v>
      </c>
      <c r="J59" s="44" t="str">
        <f>E25</f>
        <v xml:space="preserve"> </v>
      </c>
      <c r="K59" s="51"/>
    </row>
    <row r="60" s="1" customFormat="1" ht="14.4" customHeight="1">
      <c r="B60" s="46"/>
      <c r="C60" s="40" t="s">
        <v>37</v>
      </c>
      <c r="D60" s="47"/>
      <c r="E60" s="47"/>
      <c r="F60" s="35" t="str">
        <f>IF(E22="","",E22)</f>
        <v/>
      </c>
      <c r="G60" s="47"/>
      <c r="H60" s="47"/>
      <c r="I60" s="157"/>
      <c r="J60" s="184"/>
      <c r="K60" s="51"/>
    </row>
    <row r="61" s="1" customFormat="1" ht="10.32" customHeight="1">
      <c r="B61" s="46"/>
      <c r="C61" s="47"/>
      <c r="D61" s="47"/>
      <c r="E61" s="47"/>
      <c r="F61" s="47"/>
      <c r="G61" s="47"/>
      <c r="H61" s="47"/>
      <c r="I61" s="157"/>
      <c r="J61" s="47"/>
      <c r="K61" s="51"/>
    </row>
    <row r="62" s="1" customFormat="1" ht="29.28" customHeight="1">
      <c r="B62" s="46"/>
      <c r="C62" s="185" t="s">
        <v>513</v>
      </c>
      <c r="D62" s="172"/>
      <c r="E62" s="172"/>
      <c r="F62" s="172"/>
      <c r="G62" s="172"/>
      <c r="H62" s="172"/>
      <c r="I62" s="186"/>
      <c r="J62" s="187" t="s">
        <v>514</v>
      </c>
      <c r="K62" s="188"/>
    </row>
    <row r="63" s="1" customFormat="1" ht="10.32" customHeight="1">
      <c r="B63" s="46"/>
      <c r="C63" s="47"/>
      <c r="D63" s="47"/>
      <c r="E63" s="47"/>
      <c r="F63" s="47"/>
      <c r="G63" s="47"/>
      <c r="H63" s="47"/>
      <c r="I63" s="157"/>
      <c r="J63" s="47"/>
      <c r="K63" s="51"/>
    </row>
    <row r="64" s="1" customFormat="1" ht="29.28" customHeight="1">
      <c r="B64" s="46"/>
      <c r="C64" s="189" t="s">
        <v>515</v>
      </c>
      <c r="D64" s="47"/>
      <c r="E64" s="47"/>
      <c r="F64" s="47"/>
      <c r="G64" s="47"/>
      <c r="H64" s="47"/>
      <c r="I64" s="157"/>
      <c r="J64" s="168">
        <f>J97</f>
        <v>0</v>
      </c>
      <c r="K64" s="51"/>
      <c r="AU64" s="24" t="s">
        <v>516</v>
      </c>
    </row>
    <row r="65" s="8" customFormat="1" ht="24.96" customHeight="1">
      <c r="B65" s="190"/>
      <c r="C65" s="191"/>
      <c r="D65" s="192" t="s">
        <v>517</v>
      </c>
      <c r="E65" s="193"/>
      <c r="F65" s="193"/>
      <c r="G65" s="193"/>
      <c r="H65" s="193"/>
      <c r="I65" s="194"/>
      <c r="J65" s="195">
        <f>J98</f>
        <v>0</v>
      </c>
      <c r="K65" s="196"/>
    </row>
    <row r="66" s="9" customFormat="1" ht="19.92" customHeight="1">
      <c r="B66" s="197"/>
      <c r="C66" s="198"/>
      <c r="D66" s="199" t="s">
        <v>519</v>
      </c>
      <c r="E66" s="200"/>
      <c r="F66" s="200"/>
      <c r="G66" s="200"/>
      <c r="H66" s="200"/>
      <c r="I66" s="201"/>
      <c r="J66" s="202">
        <f>J99</f>
        <v>0</v>
      </c>
      <c r="K66" s="203"/>
    </row>
    <row r="67" s="9" customFormat="1" ht="19.92" customHeight="1">
      <c r="B67" s="197"/>
      <c r="C67" s="198"/>
      <c r="D67" s="199" t="s">
        <v>520</v>
      </c>
      <c r="E67" s="200"/>
      <c r="F67" s="200"/>
      <c r="G67" s="200"/>
      <c r="H67" s="200"/>
      <c r="I67" s="201"/>
      <c r="J67" s="202">
        <f>J108</f>
        <v>0</v>
      </c>
      <c r="K67" s="203"/>
    </row>
    <row r="68" s="9" customFormat="1" ht="19.92" customHeight="1">
      <c r="B68" s="197"/>
      <c r="C68" s="198"/>
      <c r="D68" s="199" t="s">
        <v>522</v>
      </c>
      <c r="E68" s="200"/>
      <c r="F68" s="200"/>
      <c r="G68" s="200"/>
      <c r="H68" s="200"/>
      <c r="I68" s="201"/>
      <c r="J68" s="202">
        <f>J115</f>
        <v>0</v>
      </c>
      <c r="K68" s="203"/>
    </row>
    <row r="69" s="8" customFormat="1" ht="24.96" customHeight="1">
      <c r="B69" s="190"/>
      <c r="C69" s="191"/>
      <c r="D69" s="192" t="s">
        <v>523</v>
      </c>
      <c r="E69" s="193"/>
      <c r="F69" s="193"/>
      <c r="G69" s="193"/>
      <c r="H69" s="193"/>
      <c r="I69" s="194"/>
      <c r="J69" s="195">
        <f>J118</f>
        <v>0</v>
      </c>
      <c r="K69" s="196"/>
    </row>
    <row r="70" s="9" customFormat="1" ht="19.92" customHeight="1">
      <c r="B70" s="197"/>
      <c r="C70" s="198"/>
      <c r="D70" s="199" t="s">
        <v>678</v>
      </c>
      <c r="E70" s="200"/>
      <c r="F70" s="200"/>
      <c r="G70" s="200"/>
      <c r="H70" s="200"/>
      <c r="I70" s="201"/>
      <c r="J70" s="202">
        <f>J119</f>
        <v>0</v>
      </c>
      <c r="K70" s="203"/>
    </row>
    <row r="71" s="9" customFormat="1" ht="19.92" customHeight="1">
      <c r="B71" s="197"/>
      <c r="C71" s="198"/>
      <c r="D71" s="199" t="s">
        <v>679</v>
      </c>
      <c r="E71" s="200"/>
      <c r="F71" s="200"/>
      <c r="G71" s="200"/>
      <c r="H71" s="200"/>
      <c r="I71" s="201"/>
      <c r="J71" s="202">
        <f>J121</f>
        <v>0</v>
      </c>
      <c r="K71" s="203"/>
    </row>
    <row r="72" s="9" customFormat="1" ht="19.92" customHeight="1">
      <c r="B72" s="197"/>
      <c r="C72" s="198"/>
      <c r="D72" s="199" t="s">
        <v>680</v>
      </c>
      <c r="E72" s="200"/>
      <c r="F72" s="200"/>
      <c r="G72" s="200"/>
      <c r="H72" s="200"/>
      <c r="I72" s="201"/>
      <c r="J72" s="202">
        <f>J129</f>
        <v>0</v>
      </c>
      <c r="K72" s="203"/>
    </row>
    <row r="73" s="9" customFormat="1" ht="19.92" customHeight="1">
      <c r="B73" s="197"/>
      <c r="C73" s="198"/>
      <c r="D73" s="199" t="s">
        <v>681</v>
      </c>
      <c r="E73" s="200"/>
      <c r="F73" s="200"/>
      <c r="G73" s="200"/>
      <c r="H73" s="200"/>
      <c r="I73" s="201"/>
      <c r="J73" s="202">
        <f>J139</f>
        <v>0</v>
      </c>
      <c r="K73" s="203"/>
    </row>
    <row r="74" s="1" customFormat="1" ht="21.84" customHeight="1">
      <c r="B74" s="46"/>
      <c r="C74" s="47"/>
      <c r="D74" s="47"/>
      <c r="E74" s="47"/>
      <c r="F74" s="47"/>
      <c r="G74" s="47"/>
      <c r="H74" s="47"/>
      <c r="I74" s="157"/>
      <c r="J74" s="47"/>
      <c r="K74" s="51"/>
    </row>
    <row r="75" s="1" customFormat="1" ht="6.96" customHeight="1">
      <c r="B75" s="67"/>
      <c r="C75" s="68"/>
      <c r="D75" s="68"/>
      <c r="E75" s="68"/>
      <c r="F75" s="68"/>
      <c r="G75" s="68"/>
      <c r="H75" s="68"/>
      <c r="I75" s="179"/>
      <c r="J75" s="68"/>
      <c r="K75" s="69"/>
    </row>
    <row r="79" s="1" customFormat="1" ht="6.96" customHeight="1">
      <c r="B79" s="70"/>
      <c r="C79" s="71"/>
      <c r="D79" s="71"/>
      <c r="E79" s="71"/>
      <c r="F79" s="71"/>
      <c r="G79" s="71"/>
      <c r="H79" s="71"/>
      <c r="I79" s="182"/>
      <c r="J79" s="71"/>
      <c r="K79" s="71"/>
      <c r="L79" s="72"/>
    </row>
    <row r="80" s="1" customFormat="1" ht="36.96" customHeight="1">
      <c r="B80" s="46"/>
      <c r="C80" s="73" t="s">
        <v>525</v>
      </c>
      <c r="D80" s="74"/>
      <c r="E80" s="74"/>
      <c r="F80" s="74"/>
      <c r="G80" s="74"/>
      <c r="H80" s="74"/>
      <c r="I80" s="204"/>
      <c r="J80" s="74"/>
      <c r="K80" s="74"/>
      <c r="L80" s="72"/>
    </row>
    <row r="81" s="1" customFormat="1" ht="6.96" customHeight="1">
      <c r="B81" s="46"/>
      <c r="C81" s="74"/>
      <c r="D81" s="74"/>
      <c r="E81" s="74"/>
      <c r="F81" s="74"/>
      <c r="G81" s="74"/>
      <c r="H81" s="74"/>
      <c r="I81" s="204"/>
      <c r="J81" s="74"/>
      <c r="K81" s="74"/>
      <c r="L81" s="72"/>
    </row>
    <row r="82" s="1" customFormat="1" ht="14.4" customHeight="1">
      <c r="B82" s="46"/>
      <c r="C82" s="76" t="s">
        <v>18</v>
      </c>
      <c r="D82" s="74"/>
      <c r="E82" s="74"/>
      <c r="F82" s="74"/>
      <c r="G82" s="74"/>
      <c r="H82" s="74"/>
      <c r="I82" s="204"/>
      <c r="J82" s="74"/>
      <c r="K82" s="74"/>
      <c r="L82" s="72"/>
    </row>
    <row r="83" s="1" customFormat="1" ht="16.5" customHeight="1">
      <c r="B83" s="46"/>
      <c r="C83" s="74"/>
      <c r="D83" s="74"/>
      <c r="E83" s="205" t="str">
        <f>E7</f>
        <v>Celkové opravy zastávek na koridorové trati Vraňany - Děčín - státní hranice_ZMĚNA č. 1</v>
      </c>
      <c r="F83" s="76"/>
      <c r="G83" s="76"/>
      <c r="H83" s="76"/>
      <c r="I83" s="204"/>
      <c r="J83" s="74"/>
      <c r="K83" s="74"/>
      <c r="L83" s="72"/>
    </row>
    <row r="84">
      <c r="B84" s="28"/>
      <c r="C84" s="76" t="s">
        <v>506</v>
      </c>
      <c r="D84" s="206"/>
      <c r="E84" s="206"/>
      <c r="F84" s="206"/>
      <c r="G84" s="206"/>
      <c r="H84" s="206"/>
      <c r="I84" s="149"/>
      <c r="J84" s="206"/>
      <c r="K84" s="206"/>
      <c r="L84" s="207"/>
    </row>
    <row r="85" ht="16.5" customHeight="1">
      <c r="B85" s="28"/>
      <c r="C85" s="206"/>
      <c r="D85" s="206"/>
      <c r="E85" s="205" t="s">
        <v>978</v>
      </c>
      <c r="F85" s="206"/>
      <c r="G85" s="206"/>
      <c r="H85" s="206"/>
      <c r="I85" s="149"/>
      <c r="J85" s="206"/>
      <c r="K85" s="206"/>
      <c r="L85" s="207"/>
    </row>
    <row r="86">
      <c r="B86" s="28"/>
      <c r="C86" s="76" t="s">
        <v>508</v>
      </c>
      <c r="D86" s="206"/>
      <c r="E86" s="206"/>
      <c r="F86" s="206"/>
      <c r="G86" s="206"/>
      <c r="H86" s="206"/>
      <c r="I86" s="149"/>
      <c r="J86" s="206"/>
      <c r="K86" s="206"/>
      <c r="L86" s="207"/>
    </row>
    <row r="87" s="1" customFormat="1" ht="16.5" customHeight="1">
      <c r="B87" s="46"/>
      <c r="C87" s="74"/>
      <c r="D87" s="74"/>
      <c r="E87" s="208" t="s">
        <v>999</v>
      </c>
      <c r="F87" s="74"/>
      <c r="G87" s="74"/>
      <c r="H87" s="74"/>
      <c r="I87" s="204"/>
      <c r="J87" s="74"/>
      <c r="K87" s="74"/>
      <c r="L87" s="72"/>
    </row>
    <row r="88" s="1" customFormat="1" ht="14.4" customHeight="1">
      <c r="B88" s="46"/>
      <c r="C88" s="76" t="s">
        <v>510</v>
      </c>
      <c r="D88" s="74"/>
      <c r="E88" s="74"/>
      <c r="F88" s="74"/>
      <c r="G88" s="74"/>
      <c r="H88" s="74"/>
      <c r="I88" s="204"/>
      <c r="J88" s="74"/>
      <c r="K88" s="74"/>
      <c r="L88" s="72"/>
    </row>
    <row r="89" s="1" customFormat="1" ht="17.25" customHeight="1">
      <c r="B89" s="46"/>
      <c r="C89" s="74"/>
      <c r="D89" s="74"/>
      <c r="E89" s="82" t="str">
        <f>E13</f>
        <v xml:space="preserve">SO-11-05.1 - km 488,353 - Bohušovice nad Ohří </v>
      </c>
      <c r="F89" s="74"/>
      <c r="G89" s="74"/>
      <c r="H89" s="74"/>
      <c r="I89" s="204"/>
      <c r="J89" s="74"/>
      <c r="K89" s="74"/>
      <c r="L89" s="72"/>
    </row>
    <row r="90" s="1" customFormat="1" ht="6.96" customHeight="1">
      <c r="B90" s="46"/>
      <c r="C90" s="74"/>
      <c r="D90" s="74"/>
      <c r="E90" s="74"/>
      <c r="F90" s="74"/>
      <c r="G90" s="74"/>
      <c r="H90" s="74"/>
      <c r="I90" s="204"/>
      <c r="J90" s="74"/>
      <c r="K90" s="74"/>
      <c r="L90" s="72"/>
    </row>
    <row r="91" s="1" customFormat="1" ht="18" customHeight="1">
      <c r="B91" s="46"/>
      <c r="C91" s="76" t="s">
        <v>25</v>
      </c>
      <c r="D91" s="74"/>
      <c r="E91" s="74"/>
      <c r="F91" s="209" t="str">
        <f>F16</f>
        <v xml:space="preserve"> </v>
      </c>
      <c r="G91" s="74"/>
      <c r="H91" s="74"/>
      <c r="I91" s="210" t="s">
        <v>27</v>
      </c>
      <c r="J91" s="85" t="str">
        <f>IF(J16="","",J16)</f>
        <v>19. 9. 2018</v>
      </c>
      <c r="K91" s="74"/>
      <c r="L91" s="72"/>
    </row>
    <row r="92" s="1" customFormat="1" ht="6.96" customHeight="1">
      <c r="B92" s="46"/>
      <c r="C92" s="74"/>
      <c r="D92" s="74"/>
      <c r="E92" s="74"/>
      <c r="F92" s="74"/>
      <c r="G92" s="74"/>
      <c r="H92" s="74"/>
      <c r="I92" s="204"/>
      <c r="J92" s="74"/>
      <c r="K92" s="74"/>
      <c r="L92" s="72"/>
    </row>
    <row r="93" s="1" customFormat="1">
      <c r="B93" s="46"/>
      <c r="C93" s="76" t="s">
        <v>31</v>
      </c>
      <c r="D93" s="74"/>
      <c r="E93" s="74"/>
      <c r="F93" s="209" t="str">
        <f>E19</f>
        <v>SŽDC s.o., OŘ Ústí n.L., ST Ústí n.L.</v>
      </c>
      <c r="G93" s="74"/>
      <c r="H93" s="74"/>
      <c r="I93" s="210" t="s">
        <v>39</v>
      </c>
      <c r="J93" s="209" t="str">
        <f>E25</f>
        <v xml:space="preserve"> </v>
      </c>
      <c r="K93" s="74"/>
      <c r="L93" s="72"/>
    </row>
    <row r="94" s="1" customFormat="1" ht="14.4" customHeight="1">
      <c r="B94" s="46"/>
      <c r="C94" s="76" t="s">
        <v>37</v>
      </c>
      <c r="D94" s="74"/>
      <c r="E94" s="74"/>
      <c r="F94" s="209" t="str">
        <f>IF(E22="","",E22)</f>
        <v/>
      </c>
      <c r="G94" s="74"/>
      <c r="H94" s="74"/>
      <c r="I94" s="204"/>
      <c r="J94" s="74"/>
      <c r="K94" s="74"/>
      <c r="L94" s="72"/>
    </row>
    <row r="95" s="1" customFormat="1" ht="10.32" customHeight="1">
      <c r="B95" s="46"/>
      <c r="C95" s="74"/>
      <c r="D95" s="74"/>
      <c r="E95" s="74"/>
      <c r="F95" s="74"/>
      <c r="G95" s="74"/>
      <c r="H95" s="74"/>
      <c r="I95" s="204"/>
      <c r="J95" s="74"/>
      <c r="K95" s="74"/>
      <c r="L95" s="72"/>
    </row>
    <row r="96" s="10" customFormat="1" ht="29.28" customHeight="1">
      <c r="B96" s="211"/>
      <c r="C96" s="212" t="s">
        <v>526</v>
      </c>
      <c r="D96" s="213" t="s">
        <v>62</v>
      </c>
      <c r="E96" s="213" t="s">
        <v>58</v>
      </c>
      <c r="F96" s="213" t="s">
        <v>527</v>
      </c>
      <c r="G96" s="213" t="s">
        <v>528</v>
      </c>
      <c r="H96" s="213" t="s">
        <v>529</v>
      </c>
      <c r="I96" s="214" t="s">
        <v>530</v>
      </c>
      <c r="J96" s="213" t="s">
        <v>514</v>
      </c>
      <c r="K96" s="215" t="s">
        <v>531</v>
      </c>
      <c r="L96" s="216"/>
      <c r="M96" s="102" t="s">
        <v>532</v>
      </c>
      <c r="N96" s="103" t="s">
        <v>47</v>
      </c>
      <c r="O96" s="103" t="s">
        <v>533</v>
      </c>
      <c r="P96" s="103" t="s">
        <v>534</v>
      </c>
      <c r="Q96" s="103" t="s">
        <v>535</v>
      </c>
      <c r="R96" s="103" t="s">
        <v>536</v>
      </c>
      <c r="S96" s="103" t="s">
        <v>537</v>
      </c>
      <c r="T96" s="104" t="s">
        <v>538</v>
      </c>
    </row>
    <row r="97" s="1" customFormat="1" ht="29.28" customHeight="1">
      <c r="B97" s="46"/>
      <c r="C97" s="108" t="s">
        <v>515</v>
      </c>
      <c r="D97" s="74"/>
      <c r="E97" s="74"/>
      <c r="F97" s="74"/>
      <c r="G97" s="74"/>
      <c r="H97" s="74"/>
      <c r="I97" s="204"/>
      <c r="J97" s="217">
        <f>BK97</f>
        <v>0</v>
      </c>
      <c r="K97" s="74"/>
      <c r="L97" s="72"/>
      <c r="M97" s="105"/>
      <c r="N97" s="106"/>
      <c r="O97" s="106"/>
      <c r="P97" s="218">
        <f>P98+P118</f>
        <v>0</v>
      </c>
      <c r="Q97" s="106"/>
      <c r="R97" s="218">
        <f>R98+R118</f>
        <v>3.5146898399999995</v>
      </c>
      <c r="S97" s="106"/>
      <c r="T97" s="219">
        <f>T98+T118</f>
        <v>0.27388999999999997</v>
      </c>
      <c r="AT97" s="24" t="s">
        <v>76</v>
      </c>
      <c r="AU97" s="24" t="s">
        <v>516</v>
      </c>
      <c r="BK97" s="220">
        <f>BK98+BK118</f>
        <v>0</v>
      </c>
    </row>
    <row r="98" s="11" customFormat="1" ht="37.44" customHeight="1">
      <c r="B98" s="221"/>
      <c r="C98" s="222"/>
      <c r="D98" s="223" t="s">
        <v>76</v>
      </c>
      <c r="E98" s="224" t="s">
        <v>539</v>
      </c>
      <c r="F98" s="224" t="s">
        <v>540</v>
      </c>
      <c r="G98" s="222"/>
      <c r="H98" s="222"/>
      <c r="I98" s="225"/>
      <c r="J98" s="226">
        <f>BK98</f>
        <v>0</v>
      </c>
      <c r="K98" s="222"/>
      <c r="L98" s="227"/>
      <c r="M98" s="228"/>
      <c r="N98" s="229"/>
      <c r="O98" s="229"/>
      <c r="P98" s="230">
        <f>P99+P108+P115</f>
        <v>0</v>
      </c>
      <c r="Q98" s="229"/>
      <c r="R98" s="230">
        <f>R99+R108+R115</f>
        <v>2.5742491199999997</v>
      </c>
      <c r="S98" s="229"/>
      <c r="T98" s="231">
        <f>T99+T108+T115</f>
        <v>0.023649999999999997</v>
      </c>
      <c r="AR98" s="232" t="s">
        <v>24</v>
      </c>
      <c r="AT98" s="233" t="s">
        <v>76</v>
      </c>
      <c r="AU98" s="233" t="s">
        <v>77</v>
      </c>
      <c r="AY98" s="232" t="s">
        <v>541</v>
      </c>
      <c r="BK98" s="234">
        <f>BK99+BK108+BK115</f>
        <v>0</v>
      </c>
    </row>
    <row r="99" s="11" customFormat="1" ht="19.92" customHeight="1">
      <c r="B99" s="221"/>
      <c r="C99" s="222"/>
      <c r="D99" s="223" t="s">
        <v>76</v>
      </c>
      <c r="E99" s="235" t="s">
        <v>552</v>
      </c>
      <c r="F99" s="235" t="s">
        <v>553</v>
      </c>
      <c r="G99" s="222"/>
      <c r="H99" s="222"/>
      <c r="I99" s="225"/>
      <c r="J99" s="236">
        <f>BK99</f>
        <v>0</v>
      </c>
      <c r="K99" s="222"/>
      <c r="L99" s="227"/>
      <c r="M99" s="228"/>
      <c r="N99" s="229"/>
      <c r="O99" s="229"/>
      <c r="P99" s="230">
        <f>SUM(P100:P107)</f>
        <v>0</v>
      </c>
      <c r="Q99" s="229"/>
      <c r="R99" s="230">
        <f>SUM(R100:R107)</f>
        <v>2.5197100199999998</v>
      </c>
      <c r="S99" s="229"/>
      <c r="T99" s="231">
        <f>SUM(T100:T107)</f>
        <v>0</v>
      </c>
      <c r="AR99" s="232" t="s">
        <v>24</v>
      </c>
      <c r="AT99" s="233" t="s">
        <v>76</v>
      </c>
      <c r="AU99" s="233" t="s">
        <v>24</v>
      </c>
      <c r="AY99" s="232" t="s">
        <v>541</v>
      </c>
      <c r="BK99" s="234">
        <f>SUM(BK100:BK107)</f>
        <v>0</v>
      </c>
    </row>
    <row r="100" s="1" customFormat="1" ht="25.5" customHeight="1">
      <c r="B100" s="46"/>
      <c r="C100" s="237" t="s">
        <v>24</v>
      </c>
      <c r="D100" s="237" t="s">
        <v>544</v>
      </c>
      <c r="E100" s="238" t="s">
        <v>682</v>
      </c>
      <c r="F100" s="239" t="s">
        <v>683</v>
      </c>
      <c r="G100" s="240" t="s">
        <v>547</v>
      </c>
      <c r="H100" s="241">
        <v>80.200000000000003</v>
      </c>
      <c r="I100" s="242"/>
      <c r="J100" s="243">
        <f>ROUND(I100*H100,2)</f>
        <v>0</v>
      </c>
      <c r="K100" s="239" t="s">
        <v>772</v>
      </c>
      <c r="L100" s="72"/>
      <c r="M100" s="244" t="s">
        <v>22</v>
      </c>
      <c r="N100" s="245" t="s">
        <v>48</v>
      </c>
      <c r="O100" s="47"/>
      <c r="P100" s="246">
        <f>O100*H100</f>
        <v>0</v>
      </c>
      <c r="Q100" s="246">
        <v>0.0041799999999999997</v>
      </c>
      <c r="R100" s="246">
        <f>Q100*H100</f>
        <v>0.33523599999999998</v>
      </c>
      <c r="S100" s="246">
        <v>0</v>
      </c>
      <c r="T100" s="247">
        <f>S100*H100</f>
        <v>0</v>
      </c>
      <c r="AR100" s="24" t="s">
        <v>542</v>
      </c>
      <c r="AT100" s="24" t="s">
        <v>544</v>
      </c>
      <c r="AU100" s="24" t="s">
        <v>85</v>
      </c>
      <c r="AY100" s="24" t="s">
        <v>541</v>
      </c>
      <c r="BE100" s="248">
        <f>IF(N100="základní",J100,0)</f>
        <v>0</v>
      </c>
      <c r="BF100" s="248">
        <f>IF(N100="snížená",J100,0)</f>
        <v>0</v>
      </c>
      <c r="BG100" s="248">
        <f>IF(N100="zákl. přenesená",J100,0)</f>
        <v>0</v>
      </c>
      <c r="BH100" s="248">
        <f>IF(N100="sníž. přenesená",J100,0)</f>
        <v>0</v>
      </c>
      <c r="BI100" s="248">
        <f>IF(N100="nulová",J100,0)</f>
        <v>0</v>
      </c>
      <c r="BJ100" s="24" t="s">
        <v>24</v>
      </c>
      <c r="BK100" s="248">
        <f>ROUND(I100*H100,2)</f>
        <v>0</v>
      </c>
      <c r="BL100" s="24" t="s">
        <v>542</v>
      </c>
      <c r="BM100" s="24" t="s">
        <v>818</v>
      </c>
    </row>
    <row r="101" s="1" customFormat="1" ht="25.5" customHeight="1">
      <c r="B101" s="46"/>
      <c r="C101" s="237" t="s">
        <v>85</v>
      </c>
      <c r="D101" s="237" t="s">
        <v>544</v>
      </c>
      <c r="E101" s="238" t="s">
        <v>687</v>
      </c>
      <c r="F101" s="239" t="s">
        <v>688</v>
      </c>
      <c r="G101" s="240" t="s">
        <v>547</v>
      </c>
      <c r="H101" s="241">
        <v>376.29000000000002</v>
      </c>
      <c r="I101" s="242"/>
      <c r="J101" s="243">
        <f>ROUND(I101*H101,2)</f>
        <v>0</v>
      </c>
      <c r="K101" s="239" t="s">
        <v>772</v>
      </c>
      <c r="L101" s="72"/>
      <c r="M101" s="244" t="s">
        <v>22</v>
      </c>
      <c r="N101" s="245" t="s">
        <v>48</v>
      </c>
      <c r="O101" s="47"/>
      <c r="P101" s="246">
        <f>O101*H101</f>
        <v>0</v>
      </c>
      <c r="Q101" s="246">
        <v>0.0041799999999999997</v>
      </c>
      <c r="R101" s="246">
        <f>Q101*H101</f>
        <v>1.5728922000000001</v>
      </c>
      <c r="S101" s="246">
        <v>0</v>
      </c>
      <c r="T101" s="247">
        <f>S101*H101</f>
        <v>0</v>
      </c>
      <c r="AR101" s="24" t="s">
        <v>542</v>
      </c>
      <c r="AT101" s="24" t="s">
        <v>544</v>
      </c>
      <c r="AU101" s="24" t="s">
        <v>85</v>
      </c>
      <c r="AY101" s="24" t="s">
        <v>541</v>
      </c>
      <c r="BE101" s="248">
        <f>IF(N101="základní",J101,0)</f>
        <v>0</v>
      </c>
      <c r="BF101" s="248">
        <f>IF(N101="snížená",J101,0)</f>
        <v>0</v>
      </c>
      <c r="BG101" s="248">
        <f>IF(N101="zákl. přenesená",J101,0)</f>
        <v>0</v>
      </c>
      <c r="BH101" s="248">
        <f>IF(N101="sníž. přenesená",J101,0)</f>
        <v>0</v>
      </c>
      <c r="BI101" s="248">
        <f>IF(N101="nulová",J101,0)</f>
        <v>0</v>
      </c>
      <c r="BJ101" s="24" t="s">
        <v>24</v>
      </c>
      <c r="BK101" s="248">
        <f>ROUND(I101*H101,2)</f>
        <v>0</v>
      </c>
      <c r="BL101" s="24" t="s">
        <v>542</v>
      </c>
      <c r="BM101" s="24" t="s">
        <v>820</v>
      </c>
    </row>
    <row r="102" s="12" customFormat="1">
      <c r="B102" s="249"/>
      <c r="C102" s="250"/>
      <c r="D102" s="251" t="s">
        <v>549</v>
      </c>
      <c r="E102" s="252" t="s">
        <v>22</v>
      </c>
      <c r="F102" s="253" t="s">
        <v>1001</v>
      </c>
      <c r="G102" s="250"/>
      <c r="H102" s="254">
        <v>376.29000000000002</v>
      </c>
      <c r="I102" s="255"/>
      <c r="J102" s="250"/>
      <c r="K102" s="250"/>
      <c r="L102" s="256"/>
      <c r="M102" s="257"/>
      <c r="N102" s="258"/>
      <c r="O102" s="258"/>
      <c r="P102" s="258"/>
      <c r="Q102" s="258"/>
      <c r="R102" s="258"/>
      <c r="S102" s="258"/>
      <c r="T102" s="259"/>
      <c r="AT102" s="260" t="s">
        <v>549</v>
      </c>
      <c r="AU102" s="260" t="s">
        <v>85</v>
      </c>
      <c r="AV102" s="12" t="s">
        <v>85</v>
      </c>
      <c r="AW102" s="12" t="s">
        <v>41</v>
      </c>
      <c r="AX102" s="12" t="s">
        <v>24</v>
      </c>
      <c r="AY102" s="260" t="s">
        <v>541</v>
      </c>
    </row>
    <row r="103" s="1" customFormat="1" ht="25.5" customHeight="1">
      <c r="B103" s="46"/>
      <c r="C103" s="237" t="s">
        <v>93</v>
      </c>
      <c r="D103" s="237" t="s">
        <v>544</v>
      </c>
      <c r="E103" s="238" t="s">
        <v>691</v>
      </c>
      <c r="F103" s="239" t="s">
        <v>1002</v>
      </c>
      <c r="G103" s="240" t="s">
        <v>547</v>
      </c>
      <c r="H103" s="241">
        <v>546.49000000000001</v>
      </c>
      <c r="I103" s="242"/>
      <c r="J103" s="243">
        <f>ROUND(I103*H103,2)</f>
        <v>0</v>
      </c>
      <c r="K103" s="239" t="s">
        <v>772</v>
      </c>
      <c r="L103" s="72"/>
      <c r="M103" s="244" t="s">
        <v>22</v>
      </c>
      <c r="N103" s="245" t="s">
        <v>48</v>
      </c>
      <c r="O103" s="47"/>
      <c r="P103" s="246">
        <f>O103*H103</f>
        <v>0</v>
      </c>
      <c r="Q103" s="246">
        <v>0.0010200000000000001</v>
      </c>
      <c r="R103" s="246">
        <f>Q103*H103</f>
        <v>0.55741980000000002</v>
      </c>
      <c r="S103" s="246">
        <v>0</v>
      </c>
      <c r="T103" s="247">
        <f>S103*H103</f>
        <v>0</v>
      </c>
      <c r="AR103" s="24" t="s">
        <v>542</v>
      </c>
      <c r="AT103" s="24" t="s">
        <v>544</v>
      </c>
      <c r="AU103" s="24" t="s">
        <v>85</v>
      </c>
      <c r="AY103" s="24" t="s">
        <v>541</v>
      </c>
      <c r="BE103" s="248">
        <f>IF(N103="základní",J103,0)</f>
        <v>0</v>
      </c>
      <c r="BF103" s="248">
        <f>IF(N103="snížená",J103,0)</f>
        <v>0</v>
      </c>
      <c r="BG103" s="248">
        <f>IF(N103="zákl. přenesená",J103,0)</f>
        <v>0</v>
      </c>
      <c r="BH103" s="248">
        <f>IF(N103="sníž. přenesená",J103,0)</f>
        <v>0</v>
      </c>
      <c r="BI103" s="248">
        <f>IF(N103="nulová",J103,0)</f>
        <v>0</v>
      </c>
      <c r="BJ103" s="24" t="s">
        <v>24</v>
      </c>
      <c r="BK103" s="248">
        <f>ROUND(I103*H103,2)</f>
        <v>0</v>
      </c>
      <c r="BL103" s="24" t="s">
        <v>542</v>
      </c>
      <c r="BM103" s="24" t="s">
        <v>822</v>
      </c>
    </row>
    <row r="104" s="1" customFormat="1" ht="25.5" customHeight="1">
      <c r="B104" s="46"/>
      <c r="C104" s="237" t="s">
        <v>542</v>
      </c>
      <c r="D104" s="237" t="s">
        <v>544</v>
      </c>
      <c r="E104" s="238" t="s">
        <v>554</v>
      </c>
      <c r="F104" s="239" t="s">
        <v>555</v>
      </c>
      <c r="G104" s="240" t="s">
        <v>547</v>
      </c>
      <c r="H104" s="241">
        <v>28.582000000000001</v>
      </c>
      <c r="I104" s="242"/>
      <c r="J104" s="243">
        <f>ROUND(I104*H104,2)</f>
        <v>0</v>
      </c>
      <c r="K104" s="239" t="s">
        <v>772</v>
      </c>
      <c r="L104" s="72"/>
      <c r="M104" s="244" t="s">
        <v>22</v>
      </c>
      <c r="N104" s="245" t="s">
        <v>48</v>
      </c>
      <c r="O104" s="47"/>
      <c r="P104" s="246">
        <f>O104*H104</f>
        <v>0</v>
      </c>
      <c r="Q104" s="246">
        <v>0.0011100000000000001</v>
      </c>
      <c r="R104" s="246">
        <f>Q104*H104</f>
        <v>0.031726020000000001</v>
      </c>
      <c r="S104" s="246">
        <v>0</v>
      </c>
      <c r="T104" s="247">
        <f>S104*H104</f>
        <v>0</v>
      </c>
      <c r="AR104" s="24" t="s">
        <v>542</v>
      </c>
      <c r="AT104" s="24" t="s">
        <v>544</v>
      </c>
      <c r="AU104" s="24" t="s">
        <v>85</v>
      </c>
      <c r="AY104" s="24" t="s">
        <v>541</v>
      </c>
      <c r="BE104" s="248">
        <f>IF(N104="základní",J104,0)</f>
        <v>0</v>
      </c>
      <c r="BF104" s="248">
        <f>IF(N104="snížená",J104,0)</f>
        <v>0</v>
      </c>
      <c r="BG104" s="248">
        <f>IF(N104="zákl. přenesená",J104,0)</f>
        <v>0</v>
      </c>
      <c r="BH104" s="248">
        <f>IF(N104="sníž. přenesená",J104,0)</f>
        <v>0</v>
      </c>
      <c r="BI104" s="248">
        <f>IF(N104="nulová",J104,0)</f>
        <v>0</v>
      </c>
      <c r="BJ104" s="24" t="s">
        <v>24</v>
      </c>
      <c r="BK104" s="248">
        <f>ROUND(I104*H104,2)</f>
        <v>0</v>
      </c>
      <c r="BL104" s="24" t="s">
        <v>542</v>
      </c>
      <c r="BM104" s="24" t="s">
        <v>823</v>
      </c>
    </row>
    <row r="105" s="13" customFormat="1">
      <c r="B105" s="282"/>
      <c r="C105" s="283"/>
      <c r="D105" s="251" t="s">
        <v>549</v>
      </c>
      <c r="E105" s="284" t="s">
        <v>22</v>
      </c>
      <c r="F105" s="285" t="s">
        <v>695</v>
      </c>
      <c r="G105" s="283"/>
      <c r="H105" s="284" t="s">
        <v>22</v>
      </c>
      <c r="I105" s="286"/>
      <c r="J105" s="283"/>
      <c r="K105" s="283"/>
      <c r="L105" s="287"/>
      <c r="M105" s="288"/>
      <c r="N105" s="289"/>
      <c r="O105" s="289"/>
      <c r="P105" s="289"/>
      <c r="Q105" s="289"/>
      <c r="R105" s="289"/>
      <c r="S105" s="289"/>
      <c r="T105" s="290"/>
      <c r="AT105" s="291" t="s">
        <v>549</v>
      </c>
      <c r="AU105" s="291" t="s">
        <v>85</v>
      </c>
      <c r="AV105" s="13" t="s">
        <v>24</v>
      </c>
      <c r="AW105" s="13" t="s">
        <v>41</v>
      </c>
      <c r="AX105" s="13" t="s">
        <v>77</v>
      </c>
      <c r="AY105" s="291" t="s">
        <v>541</v>
      </c>
    </row>
    <row r="106" s="12" customFormat="1">
      <c r="B106" s="249"/>
      <c r="C106" s="250"/>
      <c r="D106" s="251" t="s">
        <v>549</v>
      </c>
      <c r="E106" s="252" t="s">
        <v>22</v>
      </c>
      <c r="F106" s="253" t="s">
        <v>1003</v>
      </c>
      <c r="G106" s="250"/>
      <c r="H106" s="254">
        <v>28.582000000000001</v>
      </c>
      <c r="I106" s="255"/>
      <c r="J106" s="250"/>
      <c r="K106" s="250"/>
      <c r="L106" s="256"/>
      <c r="M106" s="257"/>
      <c r="N106" s="258"/>
      <c r="O106" s="258"/>
      <c r="P106" s="258"/>
      <c r="Q106" s="258"/>
      <c r="R106" s="258"/>
      <c r="S106" s="258"/>
      <c r="T106" s="259"/>
      <c r="AT106" s="260" t="s">
        <v>549</v>
      </c>
      <c r="AU106" s="260" t="s">
        <v>85</v>
      </c>
      <c r="AV106" s="12" t="s">
        <v>85</v>
      </c>
      <c r="AW106" s="12" t="s">
        <v>41</v>
      </c>
      <c r="AX106" s="12" t="s">
        <v>24</v>
      </c>
      <c r="AY106" s="260" t="s">
        <v>541</v>
      </c>
    </row>
    <row r="107" s="1" customFormat="1" ht="51" customHeight="1">
      <c r="B107" s="46"/>
      <c r="C107" s="237" t="s">
        <v>562</v>
      </c>
      <c r="D107" s="237" t="s">
        <v>544</v>
      </c>
      <c r="E107" s="238" t="s">
        <v>697</v>
      </c>
      <c r="F107" s="239" t="s">
        <v>698</v>
      </c>
      <c r="G107" s="240" t="s">
        <v>651</v>
      </c>
      <c r="H107" s="241">
        <v>31.600000000000001</v>
      </c>
      <c r="I107" s="242"/>
      <c r="J107" s="243">
        <f>ROUND(I107*H107,2)</f>
        <v>0</v>
      </c>
      <c r="K107" s="239" t="s">
        <v>772</v>
      </c>
      <c r="L107" s="72"/>
      <c r="M107" s="244" t="s">
        <v>22</v>
      </c>
      <c r="N107" s="245" t="s">
        <v>48</v>
      </c>
      <c r="O107" s="47"/>
      <c r="P107" s="246">
        <f>O107*H107</f>
        <v>0</v>
      </c>
      <c r="Q107" s="246">
        <v>0.00071000000000000002</v>
      </c>
      <c r="R107" s="246">
        <f>Q107*H107</f>
        <v>0.022436000000000001</v>
      </c>
      <c r="S107" s="246">
        <v>0</v>
      </c>
      <c r="T107" s="247">
        <f>S107*H107</f>
        <v>0</v>
      </c>
      <c r="AR107" s="24" t="s">
        <v>542</v>
      </c>
      <c r="AT107" s="24" t="s">
        <v>544</v>
      </c>
      <c r="AU107" s="24" t="s">
        <v>85</v>
      </c>
      <c r="AY107" s="24" t="s">
        <v>541</v>
      </c>
      <c r="BE107" s="248">
        <f>IF(N107="základní",J107,0)</f>
        <v>0</v>
      </c>
      <c r="BF107" s="248">
        <f>IF(N107="snížená",J107,0)</f>
        <v>0</v>
      </c>
      <c r="BG107" s="248">
        <f>IF(N107="zákl. přenesená",J107,0)</f>
        <v>0</v>
      </c>
      <c r="BH107" s="248">
        <f>IF(N107="sníž. přenesená",J107,0)</f>
        <v>0</v>
      </c>
      <c r="BI107" s="248">
        <f>IF(N107="nulová",J107,0)</f>
        <v>0</v>
      </c>
      <c r="BJ107" s="24" t="s">
        <v>24</v>
      </c>
      <c r="BK107" s="248">
        <f>ROUND(I107*H107,2)</f>
        <v>0</v>
      </c>
      <c r="BL107" s="24" t="s">
        <v>542</v>
      </c>
      <c r="BM107" s="24" t="s">
        <v>825</v>
      </c>
    </row>
    <row r="108" s="11" customFormat="1" ht="29.88" customHeight="1">
      <c r="B108" s="221"/>
      <c r="C108" s="222"/>
      <c r="D108" s="223" t="s">
        <v>76</v>
      </c>
      <c r="E108" s="235" t="s">
        <v>557</v>
      </c>
      <c r="F108" s="235" t="s">
        <v>558</v>
      </c>
      <c r="G108" s="222"/>
      <c r="H108" s="222"/>
      <c r="I108" s="225"/>
      <c r="J108" s="236">
        <f>BK108</f>
        <v>0</v>
      </c>
      <c r="K108" s="222"/>
      <c r="L108" s="227"/>
      <c r="M108" s="228"/>
      <c r="N108" s="229"/>
      <c r="O108" s="229"/>
      <c r="P108" s="230">
        <f>SUM(P109:P114)</f>
        <v>0</v>
      </c>
      <c r="Q108" s="229"/>
      <c r="R108" s="230">
        <f>SUM(R109:R114)</f>
        <v>0.0545391</v>
      </c>
      <c r="S108" s="229"/>
      <c r="T108" s="231">
        <f>SUM(T109:T114)</f>
        <v>0.023649999999999997</v>
      </c>
      <c r="AR108" s="232" t="s">
        <v>24</v>
      </c>
      <c r="AT108" s="233" t="s">
        <v>76</v>
      </c>
      <c r="AU108" s="233" t="s">
        <v>24</v>
      </c>
      <c r="AY108" s="232" t="s">
        <v>541</v>
      </c>
      <c r="BK108" s="234">
        <f>SUM(BK109:BK114)</f>
        <v>0</v>
      </c>
    </row>
    <row r="109" s="1" customFormat="1" ht="25.5" customHeight="1">
      <c r="B109" s="46"/>
      <c r="C109" s="237" t="s">
        <v>552</v>
      </c>
      <c r="D109" s="237" t="s">
        <v>544</v>
      </c>
      <c r="E109" s="238" t="s">
        <v>700</v>
      </c>
      <c r="F109" s="239" t="s">
        <v>1004</v>
      </c>
      <c r="G109" s="240" t="s">
        <v>547</v>
      </c>
      <c r="H109" s="241">
        <v>259.70999999999998</v>
      </c>
      <c r="I109" s="242"/>
      <c r="J109" s="243">
        <f>ROUND(I109*H109,2)</f>
        <v>0</v>
      </c>
      <c r="K109" s="239" t="s">
        <v>772</v>
      </c>
      <c r="L109" s="72"/>
      <c r="M109" s="244" t="s">
        <v>22</v>
      </c>
      <c r="N109" s="245" t="s">
        <v>48</v>
      </c>
      <c r="O109" s="47"/>
      <c r="P109" s="246">
        <f>O109*H109</f>
        <v>0</v>
      </c>
      <c r="Q109" s="246">
        <v>0.00021000000000000001</v>
      </c>
      <c r="R109" s="246">
        <f>Q109*H109</f>
        <v>0.0545391</v>
      </c>
      <c r="S109" s="246">
        <v>0</v>
      </c>
      <c r="T109" s="247">
        <f>S109*H109</f>
        <v>0</v>
      </c>
      <c r="AR109" s="24" t="s">
        <v>542</v>
      </c>
      <c r="AT109" s="24" t="s">
        <v>544</v>
      </c>
      <c r="AU109" s="24" t="s">
        <v>85</v>
      </c>
      <c r="AY109" s="24" t="s">
        <v>541</v>
      </c>
      <c r="BE109" s="248">
        <f>IF(N109="základní",J109,0)</f>
        <v>0</v>
      </c>
      <c r="BF109" s="248">
        <f>IF(N109="snížená",J109,0)</f>
        <v>0</v>
      </c>
      <c r="BG109" s="248">
        <f>IF(N109="zákl. přenesená",J109,0)</f>
        <v>0</v>
      </c>
      <c r="BH109" s="248">
        <f>IF(N109="sníž. přenesená",J109,0)</f>
        <v>0</v>
      </c>
      <c r="BI109" s="248">
        <f>IF(N109="nulová",J109,0)</f>
        <v>0</v>
      </c>
      <c r="BJ109" s="24" t="s">
        <v>24</v>
      </c>
      <c r="BK109" s="248">
        <f>ROUND(I109*H109,2)</f>
        <v>0</v>
      </c>
      <c r="BL109" s="24" t="s">
        <v>542</v>
      </c>
      <c r="BM109" s="24" t="s">
        <v>826</v>
      </c>
    </row>
    <row r="110" s="1" customFormat="1">
      <c r="B110" s="46"/>
      <c r="C110" s="74"/>
      <c r="D110" s="251" t="s">
        <v>703</v>
      </c>
      <c r="E110" s="74"/>
      <c r="F110" s="274" t="s">
        <v>704</v>
      </c>
      <c r="G110" s="74"/>
      <c r="H110" s="74"/>
      <c r="I110" s="204"/>
      <c r="J110" s="74"/>
      <c r="K110" s="74"/>
      <c r="L110" s="72"/>
      <c r="M110" s="275"/>
      <c r="N110" s="47"/>
      <c r="O110" s="47"/>
      <c r="P110" s="47"/>
      <c r="Q110" s="47"/>
      <c r="R110" s="47"/>
      <c r="S110" s="47"/>
      <c r="T110" s="95"/>
      <c r="AT110" s="24" t="s">
        <v>703</v>
      </c>
      <c r="AU110" s="24" t="s">
        <v>85</v>
      </c>
    </row>
    <row r="111" s="1" customFormat="1" ht="16.5" customHeight="1">
      <c r="B111" s="46"/>
      <c r="C111" s="237" t="s">
        <v>571</v>
      </c>
      <c r="D111" s="237" t="s">
        <v>544</v>
      </c>
      <c r="E111" s="238" t="s">
        <v>705</v>
      </c>
      <c r="F111" s="239" t="s">
        <v>706</v>
      </c>
      <c r="G111" s="240" t="s">
        <v>651</v>
      </c>
      <c r="H111" s="241">
        <v>47.299999999999997</v>
      </c>
      <c r="I111" s="242"/>
      <c r="J111" s="243">
        <f>ROUND(I111*H111,2)</f>
        <v>0</v>
      </c>
      <c r="K111" s="239" t="s">
        <v>772</v>
      </c>
      <c r="L111" s="72"/>
      <c r="M111" s="244" t="s">
        <v>22</v>
      </c>
      <c r="N111" s="245" t="s">
        <v>48</v>
      </c>
      <c r="O111" s="47"/>
      <c r="P111" s="246">
        <f>O111*H111</f>
        <v>0</v>
      </c>
      <c r="Q111" s="246">
        <v>0</v>
      </c>
      <c r="R111" s="246">
        <f>Q111*H111</f>
        <v>0</v>
      </c>
      <c r="S111" s="246">
        <v>0.00050000000000000001</v>
      </c>
      <c r="T111" s="247">
        <f>S111*H111</f>
        <v>0.023649999999999997</v>
      </c>
      <c r="AR111" s="24" t="s">
        <v>542</v>
      </c>
      <c r="AT111" s="24" t="s">
        <v>544</v>
      </c>
      <c r="AU111" s="24" t="s">
        <v>85</v>
      </c>
      <c r="AY111" s="24" t="s">
        <v>541</v>
      </c>
      <c r="BE111" s="248">
        <f>IF(N111="základní",J111,0)</f>
        <v>0</v>
      </c>
      <c r="BF111" s="248">
        <f>IF(N111="snížená",J111,0)</f>
        <v>0</v>
      </c>
      <c r="BG111" s="248">
        <f>IF(N111="zákl. přenesená",J111,0)</f>
        <v>0</v>
      </c>
      <c r="BH111" s="248">
        <f>IF(N111="sníž. přenesená",J111,0)</f>
        <v>0</v>
      </c>
      <c r="BI111" s="248">
        <f>IF(N111="nulová",J111,0)</f>
        <v>0</v>
      </c>
      <c r="BJ111" s="24" t="s">
        <v>24</v>
      </c>
      <c r="BK111" s="248">
        <f>ROUND(I111*H111,2)</f>
        <v>0</v>
      </c>
      <c r="BL111" s="24" t="s">
        <v>542</v>
      </c>
      <c r="BM111" s="24" t="s">
        <v>827</v>
      </c>
    </row>
    <row r="112" s="1" customFormat="1">
      <c r="B112" s="46"/>
      <c r="C112" s="74"/>
      <c r="D112" s="251" t="s">
        <v>703</v>
      </c>
      <c r="E112" s="74"/>
      <c r="F112" s="274" t="s">
        <v>708</v>
      </c>
      <c r="G112" s="74"/>
      <c r="H112" s="74"/>
      <c r="I112" s="204"/>
      <c r="J112" s="74"/>
      <c r="K112" s="74"/>
      <c r="L112" s="72"/>
      <c r="M112" s="275"/>
      <c r="N112" s="47"/>
      <c r="O112" s="47"/>
      <c r="P112" s="47"/>
      <c r="Q112" s="47"/>
      <c r="R112" s="47"/>
      <c r="S112" s="47"/>
      <c r="T112" s="95"/>
      <c r="AT112" s="24" t="s">
        <v>703</v>
      </c>
      <c r="AU112" s="24" t="s">
        <v>85</v>
      </c>
    </row>
    <row r="113" s="12" customFormat="1">
      <c r="B113" s="249"/>
      <c r="C113" s="250"/>
      <c r="D113" s="251" t="s">
        <v>549</v>
      </c>
      <c r="E113" s="252" t="s">
        <v>22</v>
      </c>
      <c r="F113" s="253" t="s">
        <v>1005</v>
      </c>
      <c r="G113" s="250"/>
      <c r="H113" s="254">
        <v>47.299999999999997</v>
      </c>
      <c r="I113" s="255"/>
      <c r="J113" s="250"/>
      <c r="K113" s="250"/>
      <c r="L113" s="256"/>
      <c r="M113" s="257"/>
      <c r="N113" s="258"/>
      <c r="O113" s="258"/>
      <c r="P113" s="258"/>
      <c r="Q113" s="258"/>
      <c r="R113" s="258"/>
      <c r="S113" s="258"/>
      <c r="T113" s="259"/>
      <c r="AT113" s="260" t="s">
        <v>549</v>
      </c>
      <c r="AU113" s="260" t="s">
        <v>85</v>
      </c>
      <c r="AV113" s="12" t="s">
        <v>85</v>
      </c>
      <c r="AW113" s="12" t="s">
        <v>41</v>
      </c>
      <c r="AX113" s="12" t="s">
        <v>77</v>
      </c>
      <c r="AY113" s="260" t="s">
        <v>541</v>
      </c>
    </row>
    <row r="114" s="14" customFormat="1">
      <c r="B114" s="292"/>
      <c r="C114" s="293"/>
      <c r="D114" s="251" t="s">
        <v>549</v>
      </c>
      <c r="E114" s="294" t="s">
        <v>22</v>
      </c>
      <c r="F114" s="295" t="s">
        <v>710</v>
      </c>
      <c r="G114" s="293"/>
      <c r="H114" s="296">
        <v>47.299999999999997</v>
      </c>
      <c r="I114" s="297"/>
      <c r="J114" s="293"/>
      <c r="K114" s="293"/>
      <c r="L114" s="298"/>
      <c r="M114" s="299"/>
      <c r="N114" s="300"/>
      <c r="O114" s="300"/>
      <c r="P114" s="300"/>
      <c r="Q114" s="300"/>
      <c r="R114" s="300"/>
      <c r="S114" s="300"/>
      <c r="T114" s="301"/>
      <c r="AT114" s="302" t="s">
        <v>549</v>
      </c>
      <c r="AU114" s="302" t="s">
        <v>85</v>
      </c>
      <c r="AV114" s="14" t="s">
        <v>542</v>
      </c>
      <c r="AW114" s="14" t="s">
        <v>41</v>
      </c>
      <c r="AX114" s="14" t="s">
        <v>24</v>
      </c>
      <c r="AY114" s="302" t="s">
        <v>541</v>
      </c>
    </row>
    <row r="115" s="11" customFormat="1" ht="29.88" customHeight="1">
      <c r="B115" s="221"/>
      <c r="C115" s="222"/>
      <c r="D115" s="223" t="s">
        <v>76</v>
      </c>
      <c r="E115" s="235" t="s">
        <v>581</v>
      </c>
      <c r="F115" s="235" t="s">
        <v>582</v>
      </c>
      <c r="G115" s="222"/>
      <c r="H115" s="222"/>
      <c r="I115" s="225"/>
      <c r="J115" s="236">
        <f>BK115</f>
        <v>0</v>
      </c>
      <c r="K115" s="222"/>
      <c r="L115" s="227"/>
      <c r="M115" s="228"/>
      <c r="N115" s="229"/>
      <c r="O115" s="229"/>
      <c r="P115" s="230">
        <f>SUM(P116:P117)</f>
        <v>0</v>
      </c>
      <c r="Q115" s="229"/>
      <c r="R115" s="230">
        <f>SUM(R116:R117)</f>
        <v>0</v>
      </c>
      <c r="S115" s="229"/>
      <c r="T115" s="231">
        <f>SUM(T116:T117)</f>
        <v>0</v>
      </c>
      <c r="AR115" s="232" t="s">
        <v>24</v>
      </c>
      <c r="AT115" s="233" t="s">
        <v>76</v>
      </c>
      <c r="AU115" s="233" t="s">
        <v>24</v>
      </c>
      <c r="AY115" s="232" t="s">
        <v>541</v>
      </c>
      <c r="BK115" s="234">
        <f>SUM(BK116:BK117)</f>
        <v>0</v>
      </c>
    </row>
    <row r="116" s="1" customFormat="1" ht="38.25" customHeight="1">
      <c r="B116" s="46"/>
      <c r="C116" s="237" t="s">
        <v>561</v>
      </c>
      <c r="D116" s="237" t="s">
        <v>544</v>
      </c>
      <c r="E116" s="238" t="s">
        <v>583</v>
      </c>
      <c r="F116" s="239" t="s">
        <v>584</v>
      </c>
      <c r="G116" s="240" t="s">
        <v>569</v>
      </c>
      <c r="H116" s="241">
        <v>2.5739999999999998</v>
      </c>
      <c r="I116" s="242"/>
      <c r="J116" s="243">
        <f>ROUND(I116*H116,2)</f>
        <v>0</v>
      </c>
      <c r="K116" s="239" t="s">
        <v>772</v>
      </c>
      <c r="L116" s="72"/>
      <c r="M116" s="244" t="s">
        <v>22</v>
      </c>
      <c r="N116" s="245" t="s">
        <v>48</v>
      </c>
      <c r="O116" s="47"/>
      <c r="P116" s="246">
        <f>O116*H116</f>
        <v>0</v>
      </c>
      <c r="Q116" s="246">
        <v>0</v>
      </c>
      <c r="R116" s="246">
        <f>Q116*H116</f>
        <v>0</v>
      </c>
      <c r="S116" s="246">
        <v>0</v>
      </c>
      <c r="T116" s="247">
        <f>S116*H116</f>
        <v>0</v>
      </c>
      <c r="AR116" s="24" t="s">
        <v>542</v>
      </c>
      <c r="AT116" s="24" t="s">
        <v>544</v>
      </c>
      <c r="AU116" s="24" t="s">
        <v>85</v>
      </c>
      <c r="AY116" s="24" t="s">
        <v>541</v>
      </c>
      <c r="BE116" s="248">
        <f>IF(N116="základní",J116,0)</f>
        <v>0</v>
      </c>
      <c r="BF116" s="248">
        <f>IF(N116="snížená",J116,0)</f>
        <v>0</v>
      </c>
      <c r="BG116" s="248">
        <f>IF(N116="zákl. přenesená",J116,0)</f>
        <v>0</v>
      </c>
      <c r="BH116" s="248">
        <f>IF(N116="sníž. přenesená",J116,0)</f>
        <v>0</v>
      </c>
      <c r="BI116" s="248">
        <f>IF(N116="nulová",J116,0)</f>
        <v>0</v>
      </c>
      <c r="BJ116" s="24" t="s">
        <v>24</v>
      </c>
      <c r="BK116" s="248">
        <f>ROUND(I116*H116,2)</f>
        <v>0</v>
      </c>
      <c r="BL116" s="24" t="s">
        <v>542</v>
      </c>
      <c r="BM116" s="24" t="s">
        <v>1006</v>
      </c>
    </row>
    <row r="117" s="1" customFormat="1">
      <c r="B117" s="46"/>
      <c r="C117" s="74"/>
      <c r="D117" s="251" t="s">
        <v>703</v>
      </c>
      <c r="E117" s="74"/>
      <c r="F117" s="274" t="s">
        <v>713</v>
      </c>
      <c r="G117" s="74"/>
      <c r="H117" s="74"/>
      <c r="I117" s="204"/>
      <c r="J117" s="74"/>
      <c r="K117" s="74"/>
      <c r="L117" s="72"/>
      <c r="M117" s="275"/>
      <c r="N117" s="47"/>
      <c r="O117" s="47"/>
      <c r="P117" s="47"/>
      <c r="Q117" s="47"/>
      <c r="R117" s="47"/>
      <c r="S117" s="47"/>
      <c r="T117" s="95"/>
      <c r="AT117" s="24" t="s">
        <v>703</v>
      </c>
      <c r="AU117" s="24" t="s">
        <v>85</v>
      </c>
    </row>
    <row r="118" s="11" customFormat="1" ht="37.44" customHeight="1">
      <c r="B118" s="221"/>
      <c r="C118" s="222"/>
      <c r="D118" s="223" t="s">
        <v>76</v>
      </c>
      <c r="E118" s="224" t="s">
        <v>586</v>
      </c>
      <c r="F118" s="224" t="s">
        <v>587</v>
      </c>
      <c r="G118" s="222"/>
      <c r="H118" s="222"/>
      <c r="I118" s="225"/>
      <c r="J118" s="226">
        <f>BK118</f>
        <v>0</v>
      </c>
      <c r="K118" s="222"/>
      <c r="L118" s="227"/>
      <c r="M118" s="228"/>
      <c r="N118" s="229"/>
      <c r="O118" s="229"/>
      <c r="P118" s="230">
        <f>P119+P121+P129+P139</f>
        <v>0</v>
      </c>
      <c r="Q118" s="229"/>
      <c r="R118" s="230">
        <f>R119+R121+R129+R139</f>
        <v>0.9404407199999999</v>
      </c>
      <c r="S118" s="229"/>
      <c r="T118" s="231">
        <f>T119+T121+T129+T139</f>
        <v>0.25023999999999996</v>
      </c>
      <c r="AR118" s="232" t="s">
        <v>85</v>
      </c>
      <c r="AT118" s="233" t="s">
        <v>76</v>
      </c>
      <c r="AU118" s="233" t="s">
        <v>77</v>
      </c>
      <c r="AY118" s="232" t="s">
        <v>541</v>
      </c>
      <c r="BK118" s="234">
        <f>BK119+BK121+BK129+BK139</f>
        <v>0</v>
      </c>
    </row>
    <row r="119" s="11" customFormat="1" ht="19.92" customHeight="1">
      <c r="B119" s="221"/>
      <c r="C119" s="222"/>
      <c r="D119" s="223" t="s">
        <v>76</v>
      </c>
      <c r="E119" s="235" t="s">
        <v>714</v>
      </c>
      <c r="F119" s="235" t="s">
        <v>715</v>
      </c>
      <c r="G119" s="222"/>
      <c r="H119" s="222"/>
      <c r="I119" s="225"/>
      <c r="J119" s="236">
        <f>BK119</f>
        <v>0</v>
      </c>
      <c r="K119" s="222"/>
      <c r="L119" s="227"/>
      <c r="M119" s="228"/>
      <c r="N119" s="229"/>
      <c r="O119" s="229"/>
      <c r="P119" s="230">
        <f>P120</f>
        <v>0</v>
      </c>
      <c r="Q119" s="229"/>
      <c r="R119" s="230">
        <f>R120</f>
        <v>0.00096000000000000013</v>
      </c>
      <c r="S119" s="229"/>
      <c r="T119" s="231">
        <f>T120</f>
        <v>0</v>
      </c>
      <c r="AR119" s="232" t="s">
        <v>85</v>
      </c>
      <c r="AT119" s="233" t="s">
        <v>76</v>
      </c>
      <c r="AU119" s="233" t="s">
        <v>24</v>
      </c>
      <c r="AY119" s="232" t="s">
        <v>541</v>
      </c>
      <c r="BK119" s="234">
        <f>BK120</f>
        <v>0</v>
      </c>
    </row>
    <row r="120" s="1" customFormat="1" ht="16.5" customHeight="1">
      <c r="B120" s="46"/>
      <c r="C120" s="237" t="s">
        <v>557</v>
      </c>
      <c r="D120" s="237" t="s">
        <v>544</v>
      </c>
      <c r="E120" s="238" t="s">
        <v>716</v>
      </c>
      <c r="F120" s="239" t="s">
        <v>717</v>
      </c>
      <c r="G120" s="240" t="s">
        <v>651</v>
      </c>
      <c r="H120" s="241">
        <v>12</v>
      </c>
      <c r="I120" s="242"/>
      <c r="J120" s="243">
        <f>ROUND(I120*H120,2)</f>
        <v>0</v>
      </c>
      <c r="K120" s="239" t="s">
        <v>22</v>
      </c>
      <c r="L120" s="72"/>
      <c r="M120" s="244" t="s">
        <v>22</v>
      </c>
      <c r="N120" s="245" t="s">
        <v>48</v>
      </c>
      <c r="O120" s="47"/>
      <c r="P120" s="246">
        <f>O120*H120</f>
        <v>0</v>
      </c>
      <c r="Q120" s="246">
        <v>8.0000000000000007E-05</v>
      </c>
      <c r="R120" s="246">
        <f>Q120*H120</f>
        <v>0.00096000000000000013</v>
      </c>
      <c r="S120" s="246">
        <v>0</v>
      </c>
      <c r="T120" s="247">
        <f>S120*H120</f>
        <v>0</v>
      </c>
      <c r="AR120" s="24" t="s">
        <v>577</v>
      </c>
      <c r="AT120" s="24" t="s">
        <v>544</v>
      </c>
      <c r="AU120" s="24" t="s">
        <v>85</v>
      </c>
      <c r="AY120" s="24" t="s">
        <v>541</v>
      </c>
      <c r="BE120" s="248">
        <f>IF(N120="základní",J120,0)</f>
        <v>0</v>
      </c>
      <c r="BF120" s="248">
        <f>IF(N120="snížená",J120,0)</f>
        <v>0</v>
      </c>
      <c r="BG120" s="248">
        <f>IF(N120="zákl. přenesená",J120,0)</f>
        <v>0</v>
      </c>
      <c r="BH120" s="248">
        <f>IF(N120="sníž. přenesená",J120,0)</f>
        <v>0</v>
      </c>
      <c r="BI120" s="248">
        <f>IF(N120="nulová",J120,0)</f>
        <v>0</v>
      </c>
      <c r="BJ120" s="24" t="s">
        <v>24</v>
      </c>
      <c r="BK120" s="248">
        <f>ROUND(I120*H120,2)</f>
        <v>0</v>
      </c>
      <c r="BL120" s="24" t="s">
        <v>577</v>
      </c>
      <c r="BM120" s="24" t="s">
        <v>1007</v>
      </c>
    </row>
    <row r="121" s="11" customFormat="1" ht="29.88" customHeight="1">
      <c r="B121" s="221"/>
      <c r="C121" s="222"/>
      <c r="D121" s="223" t="s">
        <v>76</v>
      </c>
      <c r="E121" s="235" t="s">
        <v>719</v>
      </c>
      <c r="F121" s="235" t="s">
        <v>720</v>
      </c>
      <c r="G121" s="222"/>
      <c r="H121" s="222"/>
      <c r="I121" s="225"/>
      <c r="J121" s="236">
        <f>BK121</f>
        <v>0</v>
      </c>
      <c r="K121" s="222"/>
      <c r="L121" s="227"/>
      <c r="M121" s="228"/>
      <c r="N121" s="229"/>
      <c r="O121" s="229"/>
      <c r="P121" s="230">
        <f>SUM(P122:P128)</f>
        <v>0</v>
      </c>
      <c r="Q121" s="229"/>
      <c r="R121" s="230">
        <f>SUM(R122:R128)</f>
        <v>0.23437919999999998</v>
      </c>
      <c r="S121" s="229"/>
      <c r="T121" s="231">
        <f>SUM(T122:T128)</f>
        <v>0.25023999999999996</v>
      </c>
      <c r="AR121" s="232" t="s">
        <v>85</v>
      </c>
      <c r="AT121" s="233" t="s">
        <v>76</v>
      </c>
      <c r="AU121" s="233" t="s">
        <v>24</v>
      </c>
      <c r="AY121" s="232" t="s">
        <v>541</v>
      </c>
      <c r="BK121" s="234">
        <f>SUM(BK122:BK128)</f>
        <v>0</v>
      </c>
    </row>
    <row r="122" s="1" customFormat="1" ht="25.5" customHeight="1">
      <c r="B122" s="46"/>
      <c r="C122" s="237" t="s">
        <v>29</v>
      </c>
      <c r="D122" s="237" t="s">
        <v>544</v>
      </c>
      <c r="E122" s="238" t="s">
        <v>721</v>
      </c>
      <c r="F122" s="239" t="s">
        <v>1008</v>
      </c>
      <c r="G122" s="240" t="s">
        <v>547</v>
      </c>
      <c r="H122" s="241">
        <v>9.1999999999999993</v>
      </c>
      <c r="I122" s="242"/>
      <c r="J122" s="243">
        <f>ROUND(I122*H122,2)</f>
        <v>0</v>
      </c>
      <c r="K122" s="239" t="s">
        <v>772</v>
      </c>
      <c r="L122" s="72"/>
      <c r="M122" s="244" t="s">
        <v>22</v>
      </c>
      <c r="N122" s="245" t="s">
        <v>48</v>
      </c>
      <c r="O122" s="47"/>
      <c r="P122" s="246">
        <f>O122*H122</f>
        <v>0</v>
      </c>
      <c r="Q122" s="246">
        <v>0.0030000000000000001</v>
      </c>
      <c r="R122" s="246">
        <f>Q122*H122</f>
        <v>0.0276</v>
      </c>
      <c r="S122" s="246">
        <v>0</v>
      </c>
      <c r="T122" s="247">
        <f>S122*H122</f>
        <v>0</v>
      </c>
      <c r="AR122" s="24" t="s">
        <v>577</v>
      </c>
      <c r="AT122" s="24" t="s">
        <v>544</v>
      </c>
      <c r="AU122" s="24" t="s">
        <v>85</v>
      </c>
      <c r="AY122" s="24" t="s">
        <v>541</v>
      </c>
      <c r="BE122" s="248">
        <f>IF(N122="základní",J122,0)</f>
        <v>0</v>
      </c>
      <c r="BF122" s="248">
        <f>IF(N122="snížená",J122,0)</f>
        <v>0</v>
      </c>
      <c r="BG122" s="248">
        <f>IF(N122="zákl. přenesená",J122,0)</f>
        <v>0</v>
      </c>
      <c r="BH122" s="248">
        <f>IF(N122="sníž. přenesená",J122,0)</f>
        <v>0</v>
      </c>
      <c r="BI122" s="248">
        <f>IF(N122="nulová",J122,0)</f>
        <v>0</v>
      </c>
      <c r="BJ122" s="24" t="s">
        <v>24</v>
      </c>
      <c r="BK122" s="248">
        <f>ROUND(I122*H122,2)</f>
        <v>0</v>
      </c>
      <c r="BL122" s="24" t="s">
        <v>577</v>
      </c>
      <c r="BM122" s="24" t="s">
        <v>831</v>
      </c>
    </row>
    <row r="123" s="1" customFormat="1" ht="16.5" customHeight="1">
      <c r="B123" s="46"/>
      <c r="C123" s="264" t="s">
        <v>590</v>
      </c>
      <c r="D123" s="264" t="s">
        <v>622</v>
      </c>
      <c r="E123" s="265" t="s">
        <v>724</v>
      </c>
      <c r="F123" s="266" t="s">
        <v>1009</v>
      </c>
      <c r="G123" s="267" t="s">
        <v>547</v>
      </c>
      <c r="H123" s="268">
        <v>10.625999999999999</v>
      </c>
      <c r="I123" s="269"/>
      <c r="J123" s="270">
        <f>ROUND(I123*H123,2)</f>
        <v>0</v>
      </c>
      <c r="K123" s="266" t="s">
        <v>772</v>
      </c>
      <c r="L123" s="271"/>
      <c r="M123" s="272" t="s">
        <v>22</v>
      </c>
      <c r="N123" s="273" t="s">
        <v>48</v>
      </c>
      <c r="O123" s="47"/>
      <c r="P123" s="246">
        <f>O123*H123</f>
        <v>0</v>
      </c>
      <c r="Q123" s="246">
        <v>0.019199999999999998</v>
      </c>
      <c r="R123" s="246">
        <f>Q123*H123</f>
        <v>0.20401919999999998</v>
      </c>
      <c r="S123" s="246">
        <v>0</v>
      </c>
      <c r="T123" s="247">
        <f>S123*H123</f>
        <v>0</v>
      </c>
      <c r="AR123" s="24" t="s">
        <v>726</v>
      </c>
      <c r="AT123" s="24" t="s">
        <v>622</v>
      </c>
      <c r="AU123" s="24" t="s">
        <v>85</v>
      </c>
      <c r="AY123" s="24" t="s">
        <v>541</v>
      </c>
      <c r="BE123" s="248">
        <f>IF(N123="základní",J123,0)</f>
        <v>0</v>
      </c>
      <c r="BF123" s="248">
        <f>IF(N123="snížená",J123,0)</f>
        <v>0</v>
      </c>
      <c r="BG123" s="248">
        <f>IF(N123="zákl. přenesená",J123,0)</f>
        <v>0</v>
      </c>
      <c r="BH123" s="248">
        <f>IF(N123="sníž. přenesená",J123,0)</f>
        <v>0</v>
      </c>
      <c r="BI123" s="248">
        <f>IF(N123="nulová",J123,0)</f>
        <v>0</v>
      </c>
      <c r="BJ123" s="24" t="s">
        <v>24</v>
      </c>
      <c r="BK123" s="248">
        <f>ROUND(I123*H123,2)</f>
        <v>0</v>
      </c>
      <c r="BL123" s="24" t="s">
        <v>577</v>
      </c>
      <c r="BM123" s="24" t="s">
        <v>832</v>
      </c>
    </row>
    <row r="124" s="12" customFormat="1">
      <c r="B124" s="249"/>
      <c r="C124" s="250"/>
      <c r="D124" s="251" t="s">
        <v>549</v>
      </c>
      <c r="E124" s="252" t="s">
        <v>22</v>
      </c>
      <c r="F124" s="253" t="s">
        <v>1010</v>
      </c>
      <c r="G124" s="250"/>
      <c r="H124" s="254">
        <v>9.6600000000000001</v>
      </c>
      <c r="I124" s="255"/>
      <c r="J124" s="250"/>
      <c r="K124" s="250"/>
      <c r="L124" s="256"/>
      <c r="M124" s="257"/>
      <c r="N124" s="258"/>
      <c r="O124" s="258"/>
      <c r="P124" s="258"/>
      <c r="Q124" s="258"/>
      <c r="R124" s="258"/>
      <c r="S124" s="258"/>
      <c r="T124" s="259"/>
      <c r="AT124" s="260" t="s">
        <v>549</v>
      </c>
      <c r="AU124" s="260" t="s">
        <v>85</v>
      </c>
      <c r="AV124" s="12" t="s">
        <v>85</v>
      </c>
      <c r="AW124" s="12" t="s">
        <v>41</v>
      </c>
      <c r="AX124" s="12" t="s">
        <v>24</v>
      </c>
      <c r="AY124" s="260" t="s">
        <v>541</v>
      </c>
    </row>
    <row r="125" s="12" customFormat="1">
      <c r="B125" s="249"/>
      <c r="C125" s="250"/>
      <c r="D125" s="251" t="s">
        <v>549</v>
      </c>
      <c r="E125" s="250"/>
      <c r="F125" s="253" t="s">
        <v>1011</v>
      </c>
      <c r="G125" s="250"/>
      <c r="H125" s="254">
        <v>10.625999999999999</v>
      </c>
      <c r="I125" s="255"/>
      <c r="J125" s="250"/>
      <c r="K125" s="250"/>
      <c r="L125" s="256"/>
      <c r="M125" s="257"/>
      <c r="N125" s="258"/>
      <c r="O125" s="258"/>
      <c r="P125" s="258"/>
      <c r="Q125" s="258"/>
      <c r="R125" s="258"/>
      <c r="S125" s="258"/>
      <c r="T125" s="259"/>
      <c r="AT125" s="260" t="s">
        <v>549</v>
      </c>
      <c r="AU125" s="260" t="s">
        <v>85</v>
      </c>
      <c r="AV125" s="12" t="s">
        <v>85</v>
      </c>
      <c r="AW125" s="12" t="s">
        <v>6</v>
      </c>
      <c r="AX125" s="12" t="s">
        <v>24</v>
      </c>
      <c r="AY125" s="260" t="s">
        <v>541</v>
      </c>
    </row>
    <row r="126" s="1" customFormat="1" ht="16.5" customHeight="1">
      <c r="B126" s="46"/>
      <c r="C126" s="237" t="s">
        <v>570</v>
      </c>
      <c r="D126" s="237" t="s">
        <v>544</v>
      </c>
      <c r="E126" s="238" t="s">
        <v>730</v>
      </c>
      <c r="F126" s="239" t="s">
        <v>1012</v>
      </c>
      <c r="G126" s="240" t="s">
        <v>547</v>
      </c>
      <c r="H126" s="241">
        <v>9.1999999999999993</v>
      </c>
      <c r="I126" s="242"/>
      <c r="J126" s="243">
        <f>ROUND(I126*H126,2)</f>
        <v>0</v>
      </c>
      <c r="K126" s="239" t="s">
        <v>772</v>
      </c>
      <c r="L126" s="72"/>
      <c r="M126" s="244" t="s">
        <v>22</v>
      </c>
      <c r="N126" s="245" t="s">
        <v>48</v>
      </c>
      <c r="O126" s="47"/>
      <c r="P126" s="246">
        <f>O126*H126</f>
        <v>0</v>
      </c>
      <c r="Q126" s="246">
        <v>0</v>
      </c>
      <c r="R126" s="246">
        <f>Q126*H126</f>
        <v>0</v>
      </c>
      <c r="S126" s="246">
        <v>0.027199999999999998</v>
      </c>
      <c r="T126" s="247">
        <f>S126*H126</f>
        <v>0.25023999999999996</v>
      </c>
      <c r="AR126" s="24" t="s">
        <v>577</v>
      </c>
      <c r="AT126" s="24" t="s">
        <v>544</v>
      </c>
      <c r="AU126" s="24" t="s">
        <v>85</v>
      </c>
      <c r="AY126" s="24" t="s">
        <v>541</v>
      </c>
      <c r="BE126" s="248">
        <f>IF(N126="základní",J126,0)</f>
        <v>0</v>
      </c>
      <c r="BF126" s="248">
        <f>IF(N126="snížená",J126,0)</f>
        <v>0</v>
      </c>
      <c r="BG126" s="248">
        <f>IF(N126="zákl. přenesená",J126,0)</f>
        <v>0</v>
      </c>
      <c r="BH126" s="248">
        <f>IF(N126="sníž. přenesená",J126,0)</f>
        <v>0</v>
      </c>
      <c r="BI126" s="248">
        <f>IF(N126="nulová",J126,0)</f>
        <v>0</v>
      </c>
      <c r="BJ126" s="24" t="s">
        <v>24</v>
      </c>
      <c r="BK126" s="248">
        <f>ROUND(I126*H126,2)</f>
        <v>0</v>
      </c>
      <c r="BL126" s="24" t="s">
        <v>577</v>
      </c>
      <c r="BM126" s="24" t="s">
        <v>835</v>
      </c>
    </row>
    <row r="127" s="1" customFormat="1" ht="16.5" customHeight="1">
      <c r="B127" s="46"/>
      <c r="C127" s="237" t="s">
        <v>653</v>
      </c>
      <c r="D127" s="237" t="s">
        <v>544</v>
      </c>
      <c r="E127" s="238" t="s">
        <v>733</v>
      </c>
      <c r="F127" s="239" t="s">
        <v>1013</v>
      </c>
      <c r="G127" s="240" t="s">
        <v>547</v>
      </c>
      <c r="H127" s="241">
        <v>9.1999999999999993</v>
      </c>
      <c r="I127" s="242"/>
      <c r="J127" s="243">
        <f>ROUND(I127*H127,2)</f>
        <v>0</v>
      </c>
      <c r="K127" s="239" t="s">
        <v>772</v>
      </c>
      <c r="L127" s="72"/>
      <c r="M127" s="244" t="s">
        <v>22</v>
      </c>
      <c r="N127" s="245" t="s">
        <v>48</v>
      </c>
      <c r="O127" s="47"/>
      <c r="P127" s="246">
        <f>O127*H127</f>
        <v>0</v>
      </c>
      <c r="Q127" s="246">
        <v>0.00029999999999999997</v>
      </c>
      <c r="R127" s="246">
        <f>Q127*H127</f>
        <v>0.0027599999999999994</v>
      </c>
      <c r="S127" s="246">
        <v>0</v>
      </c>
      <c r="T127" s="247">
        <f>S127*H127</f>
        <v>0</v>
      </c>
      <c r="AR127" s="24" t="s">
        <v>577</v>
      </c>
      <c r="AT127" s="24" t="s">
        <v>544</v>
      </c>
      <c r="AU127" s="24" t="s">
        <v>85</v>
      </c>
      <c r="AY127" s="24" t="s">
        <v>541</v>
      </c>
      <c r="BE127" s="248">
        <f>IF(N127="základní",J127,0)</f>
        <v>0</v>
      </c>
      <c r="BF127" s="248">
        <f>IF(N127="snížená",J127,0)</f>
        <v>0</v>
      </c>
      <c r="BG127" s="248">
        <f>IF(N127="zákl. přenesená",J127,0)</f>
        <v>0</v>
      </c>
      <c r="BH127" s="248">
        <f>IF(N127="sníž. přenesená",J127,0)</f>
        <v>0</v>
      </c>
      <c r="BI127" s="248">
        <f>IF(N127="nulová",J127,0)</f>
        <v>0</v>
      </c>
      <c r="BJ127" s="24" t="s">
        <v>24</v>
      </c>
      <c r="BK127" s="248">
        <f>ROUND(I127*H127,2)</f>
        <v>0</v>
      </c>
      <c r="BL127" s="24" t="s">
        <v>577</v>
      </c>
      <c r="BM127" s="24" t="s">
        <v>836</v>
      </c>
    </row>
    <row r="128" s="1" customFormat="1">
      <c r="B128" s="46"/>
      <c r="C128" s="74"/>
      <c r="D128" s="251" t="s">
        <v>703</v>
      </c>
      <c r="E128" s="74"/>
      <c r="F128" s="274" t="s">
        <v>1014</v>
      </c>
      <c r="G128" s="74"/>
      <c r="H128" s="74"/>
      <c r="I128" s="204"/>
      <c r="J128" s="74"/>
      <c r="K128" s="74"/>
      <c r="L128" s="72"/>
      <c r="M128" s="275"/>
      <c r="N128" s="47"/>
      <c r="O128" s="47"/>
      <c r="P128" s="47"/>
      <c r="Q128" s="47"/>
      <c r="R128" s="47"/>
      <c r="S128" s="47"/>
      <c r="T128" s="95"/>
      <c r="AT128" s="24" t="s">
        <v>703</v>
      </c>
      <c r="AU128" s="24" t="s">
        <v>85</v>
      </c>
    </row>
    <row r="129" s="11" customFormat="1" ht="29.88" customHeight="1">
      <c r="B129" s="221"/>
      <c r="C129" s="222"/>
      <c r="D129" s="223" t="s">
        <v>76</v>
      </c>
      <c r="E129" s="235" t="s">
        <v>737</v>
      </c>
      <c r="F129" s="235" t="s">
        <v>738</v>
      </c>
      <c r="G129" s="222"/>
      <c r="H129" s="222"/>
      <c r="I129" s="225"/>
      <c r="J129" s="236">
        <f>BK129</f>
        <v>0</v>
      </c>
      <c r="K129" s="222"/>
      <c r="L129" s="227"/>
      <c r="M129" s="228"/>
      <c r="N129" s="229"/>
      <c r="O129" s="229"/>
      <c r="P129" s="230">
        <f>SUM(P130:P138)</f>
        <v>0</v>
      </c>
      <c r="Q129" s="229"/>
      <c r="R129" s="230">
        <f>SUM(R130:R138)</f>
        <v>0.70250441999999991</v>
      </c>
      <c r="S129" s="229"/>
      <c r="T129" s="231">
        <f>SUM(T130:T138)</f>
        <v>0</v>
      </c>
      <c r="AR129" s="232" t="s">
        <v>85</v>
      </c>
      <c r="AT129" s="233" t="s">
        <v>76</v>
      </c>
      <c r="AU129" s="233" t="s">
        <v>24</v>
      </c>
      <c r="AY129" s="232" t="s">
        <v>541</v>
      </c>
      <c r="BK129" s="234">
        <f>SUM(BK130:BK138)</f>
        <v>0</v>
      </c>
    </row>
    <row r="130" s="1" customFormat="1" ht="25.5" customHeight="1">
      <c r="B130" s="46"/>
      <c r="C130" s="237" t="s">
        <v>574</v>
      </c>
      <c r="D130" s="237" t="s">
        <v>544</v>
      </c>
      <c r="E130" s="238" t="s">
        <v>739</v>
      </c>
      <c r="F130" s="239" t="s">
        <v>740</v>
      </c>
      <c r="G130" s="240" t="s">
        <v>547</v>
      </c>
      <c r="H130" s="241">
        <v>259.70999999999998</v>
      </c>
      <c r="I130" s="242"/>
      <c r="J130" s="243">
        <f>ROUND(I130*H130,2)</f>
        <v>0</v>
      </c>
      <c r="K130" s="239" t="s">
        <v>772</v>
      </c>
      <c r="L130" s="72"/>
      <c r="M130" s="244" t="s">
        <v>22</v>
      </c>
      <c r="N130" s="245" t="s">
        <v>48</v>
      </c>
      <c r="O130" s="47"/>
      <c r="P130" s="246">
        <f>O130*H130</f>
        <v>0</v>
      </c>
      <c r="Q130" s="246">
        <v>0</v>
      </c>
      <c r="R130" s="246">
        <f>Q130*H130</f>
        <v>0</v>
      </c>
      <c r="S130" s="246">
        <v>0</v>
      </c>
      <c r="T130" s="247">
        <f>S130*H130</f>
        <v>0</v>
      </c>
      <c r="AR130" s="24" t="s">
        <v>577</v>
      </c>
      <c r="AT130" s="24" t="s">
        <v>544</v>
      </c>
      <c r="AU130" s="24" t="s">
        <v>85</v>
      </c>
      <c r="AY130" s="24" t="s">
        <v>541</v>
      </c>
      <c r="BE130" s="248">
        <f>IF(N130="základní",J130,0)</f>
        <v>0</v>
      </c>
      <c r="BF130" s="248">
        <f>IF(N130="snížená",J130,0)</f>
        <v>0</v>
      </c>
      <c r="BG130" s="248">
        <f>IF(N130="zákl. přenesená",J130,0)</f>
        <v>0</v>
      </c>
      <c r="BH130" s="248">
        <f>IF(N130="sníž. přenesená",J130,0)</f>
        <v>0</v>
      </c>
      <c r="BI130" s="248">
        <f>IF(N130="nulová",J130,0)</f>
        <v>0</v>
      </c>
      <c r="BJ130" s="24" t="s">
        <v>24</v>
      </c>
      <c r="BK130" s="248">
        <f>ROUND(I130*H130,2)</f>
        <v>0</v>
      </c>
      <c r="BL130" s="24" t="s">
        <v>577</v>
      </c>
      <c r="BM130" s="24" t="s">
        <v>837</v>
      </c>
    </row>
    <row r="131" s="1" customFormat="1">
      <c r="B131" s="46"/>
      <c r="C131" s="74"/>
      <c r="D131" s="251" t="s">
        <v>703</v>
      </c>
      <c r="E131" s="74"/>
      <c r="F131" s="274" t="s">
        <v>742</v>
      </c>
      <c r="G131" s="74"/>
      <c r="H131" s="74"/>
      <c r="I131" s="204"/>
      <c r="J131" s="74"/>
      <c r="K131" s="74"/>
      <c r="L131" s="72"/>
      <c r="M131" s="275"/>
      <c r="N131" s="47"/>
      <c r="O131" s="47"/>
      <c r="P131" s="47"/>
      <c r="Q131" s="47"/>
      <c r="R131" s="47"/>
      <c r="S131" s="47"/>
      <c r="T131" s="95"/>
      <c r="AT131" s="24" t="s">
        <v>703</v>
      </c>
      <c r="AU131" s="24" t="s">
        <v>85</v>
      </c>
    </row>
    <row r="132" s="1" customFormat="1" ht="16.5" customHeight="1">
      <c r="B132" s="46"/>
      <c r="C132" s="264" t="s">
        <v>10</v>
      </c>
      <c r="D132" s="264" t="s">
        <v>622</v>
      </c>
      <c r="E132" s="265" t="s">
        <v>743</v>
      </c>
      <c r="F132" s="266" t="s">
        <v>744</v>
      </c>
      <c r="G132" s="267" t="s">
        <v>547</v>
      </c>
      <c r="H132" s="268">
        <v>272.69600000000003</v>
      </c>
      <c r="I132" s="269"/>
      <c r="J132" s="270">
        <f>ROUND(I132*H132,2)</f>
        <v>0</v>
      </c>
      <c r="K132" s="266" t="s">
        <v>772</v>
      </c>
      <c r="L132" s="271"/>
      <c r="M132" s="272" t="s">
        <v>22</v>
      </c>
      <c r="N132" s="273" t="s">
        <v>48</v>
      </c>
      <c r="O132" s="47"/>
      <c r="P132" s="246">
        <f>O132*H132</f>
        <v>0</v>
      </c>
      <c r="Q132" s="246">
        <v>0</v>
      </c>
      <c r="R132" s="246">
        <f>Q132*H132</f>
        <v>0</v>
      </c>
      <c r="S132" s="246">
        <v>0</v>
      </c>
      <c r="T132" s="247">
        <f>S132*H132</f>
        <v>0</v>
      </c>
      <c r="AR132" s="24" t="s">
        <v>726</v>
      </c>
      <c r="AT132" s="24" t="s">
        <v>622</v>
      </c>
      <c r="AU132" s="24" t="s">
        <v>85</v>
      </c>
      <c r="AY132" s="24" t="s">
        <v>541</v>
      </c>
      <c r="BE132" s="248">
        <f>IF(N132="základní",J132,0)</f>
        <v>0</v>
      </c>
      <c r="BF132" s="248">
        <f>IF(N132="snížená",J132,0)</f>
        <v>0</v>
      </c>
      <c r="BG132" s="248">
        <f>IF(N132="zákl. přenesená",J132,0)</f>
        <v>0</v>
      </c>
      <c r="BH132" s="248">
        <f>IF(N132="sníž. přenesená",J132,0)</f>
        <v>0</v>
      </c>
      <c r="BI132" s="248">
        <f>IF(N132="nulová",J132,0)</f>
        <v>0</v>
      </c>
      <c r="BJ132" s="24" t="s">
        <v>24</v>
      </c>
      <c r="BK132" s="248">
        <f>ROUND(I132*H132,2)</f>
        <v>0</v>
      </c>
      <c r="BL132" s="24" t="s">
        <v>577</v>
      </c>
      <c r="BM132" s="24" t="s">
        <v>838</v>
      </c>
    </row>
    <row r="133" s="12" customFormat="1">
      <c r="B133" s="249"/>
      <c r="C133" s="250"/>
      <c r="D133" s="251" t="s">
        <v>549</v>
      </c>
      <c r="E133" s="250"/>
      <c r="F133" s="253" t="s">
        <v>1015</v>
      </c>
      <c r="G133" s="250"/>
      <c r="H133" s="254">
        <v>272.69600000000003</v>
      </c>
      <c r="I133" s="255"/>
      <c r="J133" s="250"/>
      <c r="K133" s="250"/>
      <c r="L133" s="256"/>
      <c r="M133" s="257"/>
      <c r="N133" s="258"/>
      <c r="O133" s="258"/>
      <c r="P133" s="258"/>
      <c r="Q133" s="258"/>
      <c r="R133" s="258"/>
      <c r="S133" s="258"/>
      <c r="T133" s="259"/>
      <c r="AT133" s="260" t="s">
        <v>549</v>
      </c>
      <c r="AU133" s="260" t="s">
        <v>85</v>
      </c>
      <c r="AV133" s="12" t="s">
        <v>85</v>
      </c>
      <c r="AW133" s="12" t="s">
        <v>6</v>
      </c>
      <c r="AX133" s="12" t="s">
        <v>24</v>
      </c>
      <c r="AY133" s="260" t="s">
        <v>541</v>
      </c>
    </row>
    <row r="134" s="1" customFormat="1" ht="16.5" customHeight="1">
      <c r="B134" s="46"/>
      <c r="C134" s="237" t="s">
        <v>577</v>
      </c>
      <c r="D134" s="237" t="s">
        <v>544</v>
      </c>
      <c r="E134" s="238" t="s">
        <v>747</v>
      </c>
      <c r="F134" s="239" t="s">
        <v>748</v>
      </c>
      <c r="G134" s="240" t="s">
        <v>547</v>
      </c>
      <c r="H134" s="241">
        <v>28.582000000000001</v>
      </c>
      <c r="I134" s="242"/>
      <c r="J134" s="243">
        <f>ROUND(I134*H134,2)</f>
        <v>0</v>
      </c>
      <c r="K134" s="239" t="s">
        <v>772</v>
      </c>
      <c r="L134" s="72"/>
      <c r="M134" s="244" t="s">
        <v>22</v>
      </c>
      <c r="N134" s="245" t="s">
        <v>48</v>
      </c>
      <c r="O134" s="47"/>
      <c r="P134" s="246">
        <f>O134*H134</f>
        <v>0</v>
      </c>
      <c r="Q134" s="246">
        <v>6.0000000000000002E-05</v>
      </c>
      <c r="R134" s="246">
        <f>Q134*H134</f>
        <v>0.00171492</v>
      </c>
      <c r="S134" s="246">
        <v>0</v>
      </c>
      <c r="T134" s="247">
        <f>S134*H134</f>
        <v>0</v>
      </c>
      <c r="AR134" s="24" t="s">
        <v>577</v>
      </c>
      <c r="AT134" s="24" t="s">
        <v>544</v>
      </c>
      <c r="AU134" s="24" t="s">
        <v>85</v>
      </c>
      <c r="AY134" s="24" t="s">
        <v>541</v>
      </c>
      <c r="BE134" s="248">
        <f>IF(N134="základní",J134,0)</f>
        <v>0</v>
      </c>
      <c r="BF134" s="248">
        <f>IF(N134="snížená",J134,0)</f>
        <v>0</v>
      </c>
      <c r="BG134" s="248">
        <f>IF(N134="zákl. přenesená",J134,0)</f>
        <v>0</v>
      </c>
      <c r="BH134" s="248">
        <f>IF(N134="sníž. přenesená",J134,0)</f>
        <v>0</v>
      </c>
      <c r="BI134" s="248">
        <f>IF(N134="nulová",J134,0)</f>
        <v>0</v>
      </c>
      <c r="BJ134" s="24" t="s">
        <v>24</v>
      </c>
      <c r="BK134" s="248">
        <f>ROUND(I134*H134,2)</f>
        <v>0</v>
      </c>
      <c r="BL134" s="24" t="s">
        <v>577</v>
      </c>
      <c r="BM134" s="24" t="s">
        <v>840</v>
      </c>
    </row>
    <row r="135" s="12" customFormat="1">
      <c r="B135" s="249"/>
      <c r="C135" s="250"/>
      <c r="D135" s="251" t="s">
        <v>549</v>
      </c>
      <c r="E135" s="252" t="s">
        <v>22</v>
      </c>
      <c r="F135" s="253" t="s">
        <v>1016</v>
      </c>
      <c r="G135" s="250"/>
      <c r="H135" s="254">
        <v>28.582000000000001</v>
      </c>
      <c r="I135" s="255"/>
      <c r="J135" s="250"/>
      <c r="K135" s="250"/>
      <c r="L135" s="256"/>
      <c r="M135" s="257"/>
      <c r="N135" s="258"/>
      <c r="O135" s="258"/>
      <c r="P135" s="258"/>
      <c r="Q135" s="258"/>
      <c r="R135" s="258"/>
      <c r="S135" s="258"/>
      <c r="T135" s="259"/>
      <c r="AT135" s="260" t="s">
        <v>549</v>
      </c>
      <c r="AU135" s="260" t="s">
        <v>85</v>
      </c>
      <c r="AV135" s="12" t="s">
        <v>85</v>
      </c>
      <c r="AW135" s="12" t="s">
        <v>41</v>
      </c>
      <c r="AX135" s="12" t="s">
        <v>77</v>
      </c>
      <c r="AY135" s="260" t="s">
        <v>541</v>
      </c>
    </row>
    <row r="136" s="14" customFormat="1">
      <c r="B136" s="292"/>
      <c r="C136" s="293"/>
      <c r="D136" s="251" t="s">
        <v>549</v>
      </c>
      <c r="E136" s="294" t="s">
        <v>22</v>
      </c>
      <c r="F136" s="295" t="s">
        <v>710</v>
      </c>
      <c r="G136" s="293"/>
      <c r="H136" s="296">
        <v>28.582000000000001</v>
      </c>
      <c r="I136" s="297"/>
      <c r="J136" s="293"/>
      <c r="K136" s="293"/>
      <c r="L136" s="298"/>
      <c r="M136" s="299"/>
      <c r="N136" s="300"/>
      <c r="O136" s="300"/>
      <c r="P136" s="300"/>
      <c r="Q136" s="300"/>
      <c r="R136" s="300"/>
      <c r="S136" s="300"/>
      <c r="T136" s="301"/>
      <c r="AT136" s="302" t="s">
        <v>549</v>
      </c>
      <c r="AU136" s="302" t="s">
        <v>85</v>
      </c>
      <c r="AV136" s="14" t="s">
        <v>542</v>
      </c>
      <c r="AW136" s="14" t="s">
        <v>41</v>
      </c>
      <c r="AX136" s="14" t="s">
        <v>24</v>
      </c>
      <c r="AY136" s="302" t="s">
        <v>541</v>
      </c>
    </row>
    <row r="137" s="1" customFormat="1" ht="38.25" customHeight="1">
      <c r="B137" s="46"/>
      <c r="C137" s="237" t="s">
        <v>750</v>
      </c>
      <c r="D137" s="237" t="s">
        <v>544</v>
      </c>
      <c r="E137" s="238" t="s">
        <v>751</v>
      </c>
      <c r="F137" s="239" t="s">
        <v>1017</v>
      </c>
      <c r="G137" s="240" t="s">
        <v>547</v>
      </c>
      <c r="H137" s="241">
        <v>26.399999999999999</v>
      </c>
      <c r="I137" s="242"/>
      <c r="J137" s="243">
        <f>ROUND(I137*H137,2)</f>
        <v>0</v>
      </c>
      <c r="K137" s="239" t="s">
        <v>772</v>
      </c>
      <c r="L137" s="72"/>
      <c r="M137" s="244" t="s">
        <v>22</v>
      </c>
      <c r="N137" s="245" t="s">
        <v>48</v>
      </c>
      <c r="O137" s="47"/>
      <c r="P137" s="246">
        <f>O137*H137</f>
        <v>0</v>
      </c>
      <c r="Q137" s="246">
        <v>0.023439999999999999</v>
      </c>
      <c r="R137" s="246">
        <f>Q137*H137</f>
        <v>0.61881599999999992</v>
      </c>
      <c r="S137" s="246">
        <v>0</v>
      </c>
      <c r="T137" s="247">
        <f>S137*H137</f>
        <v>0</v>
      </c>
      <c r="AR137" s="24" t="s">
        <v>577</v>
      </c>
      <c r="AT137" s="24" t="s">
        <v>544</v>
      </c>
      <c r="AU137" s="24" t="s">
        <v>85</v>
      </c>
      <c r="AY137" s="24" t="s">
        <v>541</v>
      </c>
      <c r="BE137" s="248">
        <f>IF(N137="základní",J137,0)</f>
        <v>0</v>
      </c>
      <c r="BF137" s="248">
        <f>IF(N137="snížená",J137,0)</f>
        <v>0</v>
      </c>
      <c r="BG137" s="248">
        <f>IF(N137="zákl. přenesená",J137,0)</f>
        <v>0</v>
      </c>
      <c r="BH137" s="248">
        <f>IF(N137="sníž. přenesená",J137,0)</f>
        <v>0</v>
      </c>
      <c r="BI137" s="248">
        <f>IF(N137="nulová",J137,0)</f>
        <v>0</v>
      </c>
      <c r="BJ137" s="24" t="s">
        <v>24</v>
      </c>
      <c r="BK137" s="248">
        <f>ROUND(I137*H137,2)</f>
        <v>0</v>
      </c>
      <c r="BL137" s="24" t="s">
        <v>577</v>
      </c>
      <c r="BM137" s="24" t="s">
        <v>842</v>
      </c>
    </row>
    <row r="138" s="1" customFormat="1" ht="25.5" customHeight="1">
      <c r="B138" s="46"/>
      <c r="C138" s="237" t="s">
        <v>580</v>
      </c>
      <c r="D138" s="237" t="s">
        <v>544</v>
      </c>
      <c r="E138" s="238" t="s">
        <v>754</v>
      </c>
      <c r="F138" s="239" t="s">
        <v>755</v>
      </c>
      <c r="G138" s="240" t="s">
        <v>547</v>
      </c>
      <c r="H138" s="241">
        <v>546.49000000000001</v>
      </c>
      <c r="I138" s="242"/>
      <c r="J138" s="243">
        <f>ROUND(I138*H138,2)</f>
        <v>0</v>
      </c>
      <c r="K138" s="239" t="s">
        <v>684</v>
      </c>
      <c r="L138" s="72"/>
      <c r="M138" s="244" t="s">
        <v>22</v>
      </c>
      <c r="N138" s="245" t="s">
        <v>48</v>
      </c>
      <c r="O138" s="47"/>
      <c r="P138" s="246">
        <f>O138*H138</f>
        <v>0</v>
      </c>
      <c r="Q138" s="246">
        <v>0.00014999999999999999</v>
      </c>
      <c r="R138" s="246">
        <f>Q138*H138</f>
        <v>0.081973499999999991</v>
      </c>
      <c r="S138" s="246">
        <v>0</v>
      </c>
      <c r="T138" s="247">
        <f>S138*H138</f>
        <v>0</v>
      </c>
      <c r="AR138" s="24" t="s">
        <v>577</v>
      </c>
      <c r="AT138" s="24" t="s">
        <v>544</v>
      </c>
      <c r="AU138" s="24" t="s">
        <v>85</v>
      </c>
      <c r="AY138" s="24" t="s">
        <v>541</v>
      </c>
      <c r="BE138" s="248">
        <f>IF(N138="základní",J138,0)</f>
        <v>0</v>
      </c>
      <c r="BF138" s="248">
        <f>IF(N138="snížená",J138,0)</f>
        <v>0</v>
      </c>
      <c r="BG138" s="248">
        <f>IF(N138="zákl. přenesená",J138,0)</f>
        <v>0</v>
      </c>
      <c r="BH138" s="248">
        <f>IF(N138="sníž. přenesená",J138,0)</f>
        <v>0</v>
      </c>
      <c r="BI138" s="248">
        <f>IF(N138="nulová",J138,0)</f>
        <v>0</v>
      </c>
      <c r="BJ138" s="24" t="s">
        <v>24</v>
      </c>
      <c r="BK138" s="248">
        <f>ROUND(I138*H138,2)</f>
        <v>0</v>
      </c>
      <c r="BL138" s="24" t="s">
        <v>577</v>
      </c>
      <c r="BM138" s="24" t="s">
        <v>1018</v>
      </c>
    </row>
    <row r="139" s="11" customFormat="1" ht="29.88" customHeight="1">
      <c r="B139" s="221"/>
      <c r="C139" s="222"/>
      <c r="D139" s="223" t="s">
        <v>76</v>
      </c>
      <c r="E139" s="235" t="s">
        <v>757</v>
      </c>
      <c r="F139" s="235" t="s">
        <v>758</v>
      </c>
      <c r="G139" s="222"/>
      <c r="H139" s="222"/>
      <c r="I139" s="225"/>
      <c r="J139" s="236">
        <f>BK139</f>
        <v>0</v>
      </c>
      <c r="K139" s="222"/>
      <c r="L139" s="227"/>
      <c r="M139" s="228"/>
      <c r="N139" s="229"/>
      <c r="O139" s="229"/>
      <c r="P139" s="230">
        <f>SUM(P140:P141)</f>
        <v>0</v>
      </c>
      <c r="Q139" s="229"/>
      <c r="R139" s="230">
        <f>SUM(R140:R141)</f>
        <v>0.0025971000000000002</v>
      </c>
      <c r="S139" s="229"/>
      <c r="T139" s="231">
        <f>SUM(T140:T141)</f>
        <v>0</v>
      </c>
      <c r="AR139" s="232" t="s">
        <v>85</v>
      </c>
      <c r="AT139" s="233" t="s">
        <v>76</v>
      </c>
      <c r="AU139" s="233" t="s">
        <v>24</v>
      </c>
      <c r="AY139" s="232" t="s">
        <v>541</v>
      </c>
      <c r="BK139" s="234">
        <f>SUM(BK140:BK141)</f>
        <v>0</v>
      </c>
    </row>
    <row r="140" s="1" customFormat="1" ht="16.5" customHeight="1">
      <c r="B140" s="46"/>
      <c r="C140" s="237" t="s">
        <v>759</v>
      </c>
      <c r="D140" s="237" t="s">
        <v>544</v>
      </c>
      <c r="E140" s="238" t="s">
        <v>760</v>
      </c>
      <c r="F140" s="239" t="s">
        <v>1019</v>
      </c>
      <c r="G140" s="240" t="s">
        <v>547</v>
      </c>
      <c r="H140" s="241">
        <v>546.49000000000001</v>
      </c>
      <c r="I140" s="242"/>
      <c r="J140" s="243">
        <f>ROUND(I140*H140,2)</f>
        <v>0</v>
      </c>
      <c r="K140" s="239" t="s">
        <v>772</v>
      </c>
      <c r="L140" s="72"/>
      <c r="M140" s="244" t="s">
        <v>22</v>
      </c>
      <c r="N140" s="245" t="s">
        <v>48</v>
      </c>
      <c r="O140" s="47"/>
      <c r="P140" s="246">
        <f>O140*H140</f>
        <v>0</v>
      </c>
      <c r="Q140" s="246">
        <v>0</v>
      </c>
      <c r="R140" s="246">
        <f>Q140*H140</f>
        <v>0</v>
      </c>
      <c r="S140" s="246">
        <v>0</v>
      </c>
      <c r="T140" s="247">
        <f>S140*H140</f>
        <v>0</v>
      </c>
      <c r="AR140" s="24" t="s">
        <v>577</v>
      </c>
      <c r="AT140" s="24" t="s">
        <v>544</v>
      </c>
      <c r="AU140" s="24" t="s">
        <v>85</v>
      </c>
      <c r="AY140" s="24" t="s">
        <v>541</v>
      </c>
      <c r="BE140" s="248">
        <f>IF(N140="základní",J140,0)</f>
        <v>0</v>
      </c>
      <c r="BF140" s="248">
        <f>IF(N140="snížená",J140,0)</f>
        <v>0</v>
      </c>
      <c r="BG140" s="248">
        <f>IF(N140="zákl. přenesená",J140,0)</f>
        <v>0</v>
      </c>
      <c r="BH140" s="248">
        <f>IF(N140="sníž. přenesená",J140,0)</f>
        <v>0</v>
      </c>
      <c r="BI140" s="248">
        <f>IF(N140="nulová",J140,0)</f>
        <v>0</v>
      </c>
      <c r="BJ140" s="24" t="s">
        <v>24</v>
      </c>
      <c r="BK140" s="248">
        <f>ROUND(I140*H140,2)</f>
        <v>0</v>
      </c>
      <c r="BL140" s="24" t="s">
        <v>577</v>
      </c>
      <c r="BM140" s="24" t="s">
        <v>844</v>
      </c>
    </row>
    <row r="141" s="1" customFormat="1" ht="25.5" customHeight="1">
      <c r="B141" s="46"/>
      <c r="C141" s="237" t="s">
        <v>585</v>
      </c>
      <c r="D141" s="237" t="s">
        <v>544</v>
      </c>
      <c r="E141" s="238" t="s">
        <v>763</v>
      </c>
      <c r="F141" s="239" t="s">
        <v>764</v>
      </c>
      <c r="G141" s="240" t="s">
        <v>547</v>
      </c>
      <c r="H141" s="241">
        <v>259.70999999999998</v>
      </c>
      <c r="I141" s="242"/>
      <c r="J141" s="243">
        <f>ROUND(I141*H141,2)</f>
        <v>0</v>
      </c>
      <c r="K141" s="239" t="s">
        <v>772</v>
      </c>
      <c r="L141" s="72"/>
      <c r="M141" s="244" t="s">
        <v>22</v>
      </c>
      <c r="N141" s="281" t="s">
        <v>48</v>
      </c>
      <c r="O141" s="277"/>
      <c r="P141" s="278">
        <f>O141*H141</f>
        <v>0</v>
      </c>
      <c r="Q141" s="278">
        <v>1.0000000000000001E-05</v>
      </c>
      <c r="R141" s="278">
        <f>Q141*H141</f>
        <v>0.0025971000000000002</v>
      </c>
      <c r="S141" s="278">
        <v>0</v>
      </c>
      <c r="T141" s="279">
        <f>S141*H141</f>
        <v>0</v>
      </c>
      <c r="AR141" s="24" t="s">
        <v>577</v>
      </c>
      <c r="AT141" s="24" t="s">
        <v>544</v>
      </c>
      <c r="AU141" s="24" t="s">
        <v>85</v>
      </c>
      <c r="AY141" s="24" t="s">
        <v>541</v>
      </c>
      <c r="BE141" s="248">
        <f>IF(N141="základní",J141,0)</f>
        <v>0</v>
      </c>
      <c r="BF141" s="248">
        <f>IF(N141="snížená",J141,0)</f>
        <v>0</v>
      </c>
      <c r="BG141" s="248">
        <f>IF(N141="zákl. přenesená",J141,0)</f>
        <v>0</v>
      </c>
      <c r="BH141" s="248">
        <f>IF(N141="sníž. přenesená",J141,0)</f>
        <v>0</v>
      </c>
      <c r="BI141" s="248">
        <f>IF(N141="nulová",J141,0)</f>
        <v>0</v>
      </c>
      <c r="BJ141" s="24" t="s">
        <v>24</v>
      </c>
      <c r="BK141" s="248">
        <f>ROUND(I141*H141,2)</f>
        <v>0</v>
      </c>
      <c r="BL141" s="24" t="s">
        <v>577</v>
      </c>
      <c r="BM141" s="24" t="s">
        <v>845</v>
      </c>
    </row>
    <row r="142" s="1" customFormat="1" ht="6.96" customHeight="1">
      <c r="B142" s="67"/>
      <c r="C142" s="68"/>
      <c r="D142" s="68"/>
      <c r="E142" s="68"/>
      <c r="F142" s="68"/>
      <c r="G142" s="68"/>
      <c r="H142" s="68"/>
      <c r="I142" s="179"/>
      <c r="J142" s="68"/>
      <c r="K142" s="68"/>
      <c r="L142" s="72"/>
    </row>
  </sheetData>
  <sheetProtection sheet="1" autoFilter="0" formatColumns="0" formatRows="0" objects="1" scenarios="1" spinCount="100000" saltValue="Zi0NbgUgpbdyXroeOKZGDHdlGoMcTkbV0iVRBd5/X8BSEy4/B51kPDb6y5IKRqKXKGBg6dAw9sUq9LKdZebbGw==" hashValue="Zt5ED6uAi+x99gOELw1NT8Kdcf1w7U2liOgRLB+ZEliSxo/+hE48ZixG2pz4jSPmTVxKt1Jg3BQM+kNekLy8oA==" algorithmName="SHA-512" password="CC35"/>
  <autoFilter ref="C96:K141"/>
  <mergeCells count="16">
    <mergeCell ref="E7:H7"/>
    <mergeCell ref="E11:H11"/>
    <mergeCell ref="E9:H9"/>
    <mergeCell ref="E13:H13"/>
    <mergeCell ref="E28:H28"/>
    <mergeCell ref="E49:H49"/>
    <mergeCell ref="E53:H53"/>
    <mergeCell ref="E51:H51"/>
    <mergeCell ref="E55:H55"/>
    <mergeCell ref="J59:J60"/>
    <mergeCell ref="E83:H83"/>
    <mergeCell ref="E87:H87"/>
    <mergeCell ref="E85:H85"/>
    <mergeCell ref="E89:H89"/>
    <mergeCell ref="G1:H1"/>
    <mergeCell ref="L2:V2"/>
  </mergeCells>
  <hyperlinks>
    <hyperlink ref="F1:G1" location="C2" display="1) Krycí list soupisu"/>
    <hyperlink ref="G1:H1" location="C62" display="2) Rekapitulace"/>
    <hyperlink ref="J1" location="C96"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28.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213</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ht="16.5" customHeight="1">
      <c r="B9" s="28"/>
      <c r="C9" s="29"/>
      <c r="D9" s="29"/>
      <c r="E9" s="156" t="s">
        <v>978</v>
      </c>
      <c r="F9" s="29"/>
      <c r="G9" s="29"/>
      <c r="H9" s="29"/>
      <c r="I9" s="155"/>
      <c r="J9" s="29"/>
      <c r="K9" s="31"/>
    </row>
    <row r="10">
      <c r="B10" s="28"/>
      <c r="C10" s="29"/>
      <c r="D10" s="40" t="s">
        <v>508</v>
      </c>
      <c r="E10" s="29"/>
      <c r="F10" s="29"/>
      <c r="G10" s="29"/>
      <c r="H10" s="29"/>
      <c r="I10" s="155"/>
      <c r="J10" s="29"/>
      <c r="K10" s="31"/>
    </row>
    <row r="11" s="1" customFormat="1" ht="16.5" customHeight="1">
      <c r="B11" s="46"/>
      <c r="C11" s="47"/>
      <c r="D11" s="47"/>
      <c r="E11" s="55" t="s">
        <v>999</v>
      </c>
      <c r="F11" s="47"/>
      <c r="G11" s="47"/>
      <c r="H11" s="47"/>
      <c r="I11" s="157"/>
      <c r="J11" s="47"/>
      <c r="K11" s="51"/>
    </row>
    <row r="12" s="1" customFormat="1">
      <c r="B12" s="46"/>
      <c r="C12" s="47"/>
      <c r="D12" s="40" t="s">
        <v>510</v>
      </c>
      <c r="E12" s="47"/>
      <c r="F12" s="47"/>
      <c r="G12" s="47"/>
      <c r="H12" s="47"/>
      <c r="I12" s="157"/>
      <c r="J12" s="47"/>
      <c r="K12" s="51"/>
    </row>
    <row r="13" s="1" customFormat="1" ht="36.96" customHeight="1">
      <c r="B13" s="46"/>
      <c r="C13" s="47"/>
      <c r="D13" s="47"/>
      <c r="E13" s="158" t="s">
        <v>1020</v>
      </c>
      <c r="F13" s="47"/>
      <c r="G13" s="47"/>
      <c r="H13" s="47"/>
      <c r="I13" s="157"/>
      <c r="J13" s="47"/>
      <c r="K13" s="51"/>
    </row>
    <row r="14" s="1" customFormat="1">
      <c r="B14" s="46"/>
      <c r="C14" s="47"/>
      <c r="D14" s="47"/>
      <c r="E14" s="47"/>
      <c r="F14" s="47"/>
      <c r="G14" s="47"/>
      <c r="H14" s="47"/>
      <c r="I14" s="157"/>
      <c r="J14" s="47"/>
      <c r="K14" s="51"/>
    </row>
    <row r="15" s="1" customFormat="1" ht="14.4" customHeight="1">
      <c r="B15" s="46"/>
      <c r="C15" s="47"/>
      <c r="D15" s="40" t="s">
        <v>21</v>
      </c>
      <c r="E15" s="47"/>
      <c r="F15" s="35" t="s">
        <v>22</v>
      </c>
      <c r="G15" s="47"/>
      <c r="H15" s="47"/>
      <c r="I15" s="159" t="s">
        <v>23</v>
      </c>
      <c r="J15" s="35" t="s">
        <v>22</v>
      </c>
      <c r="K15" s="51"/>
    </row>
    <row r="16" s="1" customFormat="1" ht="14.4" customHeight="1">
      <c r="B16" s="46"/>
      <c r="C16" s="47"/>
      <c r="D16" s="40" t="s">
        <v>25</v>
      </c>
      <c r="E16" s="47"/>
      <c r="F16" s="35" t="s">
        <v>40</v>
      </c>
      <c r="G16" s="47"/>
      <c r="H16" s="47"/>
      <c r="I16" s="159" t="s">
        <v>27</v>
      </c>
      <c r="J16" s="160" t="str">
        <f>'Rekapitulace stavby'!AN8</f>
        <v>19. 9. 2018</v>
      </c>
      <c r="K16" s="51"/>
    </row>
    <row r="17" s="1" customFormat="1" ht="10.8" customHeight="1">
      <c r="B17" s="46"/>
      <c r="C17" s="47"/>
      <c r="D17" s="47"/>
      <c r="E17" s="47"/>
      <c r="F17" s="47"/>
      <c r="G17" s="47"/>
      <c r="H17" s="47"/>
      <c r="I17" s="157"/>
      <c r="J17" s="47"/>
      <c r="K17" s="51"/>
    </row>
    <row r="18" s="1" customFormat="1" ht="14.4" customHeight="1">
      <c r="B18" s="46"/>
      <c r="C18" s="47"/>
      <c r="D18" s="40" t="s">
        <v>31</v>
      </c>
      <c r="E18" s="47"/>
      <c r="F18" s="47"/>
      <c r="G18" s="47"/>
      <c r="H18" s="47"/>
      <c r="I18" s="159" t="s">
        <v>32</v>
      </c>
      <c r="J18" s="35" t="str">
        <f>IF('Rekapitulace stavby'!AN10="","",'Rekapitulace stavby'!AN10)</f>
        <v>70994234</v>
      </c>
      <c r="K18" s="51"/>
    </row>
    <row r="19" s="1" customFormat="1" ht="18" customHeight="1">
      <c r="B19" s="46"/>
      <c r="C19" s="47"/>
      <c r="D19" s="47"/>
      <c r="E19" s="35" t="str">
        <f>IF('Rekapitulace stavby'!E11="","",'Rekapitulace stavby'!E11)</f>
        <v>SŽDC s.o., OŘ Ústí n.L., ST Ústí n.L.</v>
      </c>
      <c r="F19" s="47"/>
      <c r="G19" s="47"/>
      <c r="H19" s="47"/>
      <c r="I19" s="159" t="s">
        <v>35</v>
      </c>
      <c r="J19" s="35" t="str">
        <f>IF('Rekapitulace stavby'!AN11="","",'Rekapitulace stavby'!AN11)</f>
        <v>CZ70994234</v>
      </c>
      <c r="K19" s="51"/>
    </row>
    <row r="20" s="1" customFormat="1" ht="6.96" customHeight="1">
      <c r="B20" s="46"/>
      <c r="C20" s="47"/>
      <c r="D20" s="47"/>
      <c r="E20" s="47"/>
      <c r="F20" s="47"/>
      <c r="G20" s="47"/>
      <c r="H20" s="47"/>
      <c r="I20" s="157"/>
      <c r="J20" s="47"/>
      <c r="K20" s="51"/>
    </row>
    <row r="21" s="1" customFormat="1" ht="14.4" customHeight="1">
      <c r="B21" s="46"/>
      <c r="C21" s="47"/>
      <c r="D21" s="40" t="s">
        <v>37</v>
      </c>
      <c r="E21" s="47"/>
      <c r="F21" s="47"/>
      <c r="G21" s="47"/>
      <c r="H21" s="47"/>
      <c r="I21" s="159" t="s">
        <v>32</v>
      </c>
      <c r="J21" s="35" t="str">
        <f>IF('Rekapitulace stavby'!AN13="Vyplň údaj","",IF('Rekapitulace stavby'!AN13="","",'Rekapitulace stavby'!AN13))</f>
        <v/>
      </c>
      <c r="K21" s="51"/>
    </row>
    <row r="22" s="1" customFormat="1" ht="18" customHeight="1">
      <c r="B22" s="46"/>
      <c r="C22" s="47"/>
      <c r="D22" s="47"/>
      <c r="E22" s="35" t="str">
        <f>IF('Rekapitulace stavby'!E14="Vyplň údaj","",IF('Rekapitulace stavby'!E14="","",'Rekapitulace stavby'!E14))</f>
        <v/>
      </c>
      <c r="F22" s="47"/>
      <c r="G22" s="47"/>
      <c r="H22" s="47"/>
      <c r="I22" s="159" t="s">
        <v>35</v>
      </c>
      <c r="J22" s="35" t="str">
        <f>IF('Rekapitulace stavby'!AN14="Vyplň údaj","",IF('Rekapitulace stavby'!AN14="","",'Rekapitulace stavby'!AN14))</f>
        <v/>
      </c>
      <c r="K22" s="51"/>
    </row>
    <row r="23" s="1" customFormat="1" ht="6.96" customHeight="1">
      <c r="B23" s="46"/>
      <c r="C23" s="47"/>
      <c r="D23" s="47"/>
      <c r="E23" s="47"/>
      <c r="F23" s="47"/>
      <c r="G23" s="47"/>
      <c r="H23" s="47"/>
      <c r="I23" s="157"/>
      <c r="J23" s="47"/>
      <c r="K23" s="51"/>
    </row>
    <row r="24" s="1" customFormat="1" ht="14.4" customHeight="1">
      <c r="B24" s="46"/>
      <c r="C24" s="47"/>
      <c r="D24" s="40" t="s">
        <v>39</v>
      </c>
      <c r="E24" s="47"/>
      <c r="F24" s="47"/>
      <c r="G24" s="47"/>
      <c r="H24" s="47"/>
      <c r="I24" s="159" t="s">
        <v>32</v>
      </c>
      <c r="J24" s="35" t="str">
        <f>IF('Rekapitulace stavby'!AN16="","",'Rekapitulace stavby'!AN16)</f>
        <v/>
      </c>
      <c r="K24" s="51"/>
    </row>
    <row r="25" s="1" customFormat="1" ht="18" customHeight="1">
      <c r="B25" s="46"/>
      <c r="C25" s="47"/>
      <c r="D25" s="47"/>
      <c r="E25" s="35" t="str">
        <f>IF('Rekapitulace stavby'!E17="","",'Rekapitulace stavby'!E17)</f>
        <v xml:space="preserve"> </v>
      </c>
      <c r="F25" s="47"/>
      <c r="G25" s="47"/>
      <c r="H25" s="47"/>
      <c r="I25" s="159" t="s">
        <v>35</v>
      </c>
      <c r="J25" s="35" t="str">
        <f>IF('Rekapitulace stavby'!AN17="","",'Rekapitulace stavby'!AN17)</f>
        <v/>
      </c>
      <c r="K25" s="51"/>
    </row>
    <row r="26" s="1" customFormat="1" ht="6.96" customHeight="1">
      <c r="B26" s="46"/>
      <c r="C26" s="47"/>
      <c r="D26" s="47"/>
      <c r="E26" s="47"/>
      <c r="F26" s="47"/>
      <c r="G26" s="47"/>
      <c r="H26" s="47"/>
      <c r="I26" s="157"/>
      <c r="J26" s="47"/>
      <c r="K26" s="51"/>
    </row>
    <row r="27" s="1" customFormat="1" ht="14.4" customHeight="1">
      <c r="B27" s="46"/>
      <c r="C27" s="47"/>
      <c r="D27" s="40" t="s">
        <v>42</v>
      </c>
      <c r="E27" s="47"/>
      <c r="F27" s="47"/>
      <c r="G27" s="47"/>
      <c r="H27" s="47"/>
      <c r="I27" s="157"/>
      <c r="J27" s="47"/>
      <c r="K27" s="51"/>
    </row>
    <row r="28" s="7" customFormat="1" ht="16.5" customHeight="1">
      <c r="B28" s="161"/>
      <c r="C28" s="162"/>
      <c r="D28" s="162"/>
      <c r="E28" s="44" t="s">
        <v>22</v>
      </c>
      <c r="F28" s="44"/>
      <c r="G28" s="44"/>
      <c r="H28" s="44"/>
      <c r="I28" s="163"/>
      <c r="J28" s="162"/>
      <c r="K28" s="164"/>
    </row>
    <row r="29" s="1" customFormat="1" ht="6.96" customHeight="1">
      <c r="B29" s="46"/>
      <c r="C29" s="47"/>
      <c r="D29" s="47"/>
      <c r="E29" s="47"/>
      <c r="F29" s="47"/>
      <c r="G29" s="47"/>
      <c r="H29" s="47"/>
      <c r="I29" s="157"/>
      <c r="J29" s="47"/>
      <c r="K29" s="51"/>
    </row>
    <row r="30" s="1" customFormat="1" ht="6.96" customHeight="1">
      <c r="B30" s="46"/>
      <c r="C30" s="47"/>
      <c r="D30" s="106"/>
      <c r="E30" s="106"/>
      <c r="F30" s="106"/>
      <c r="G30" s="106"/>
      <c r="H30" s="106"/>
      <c r="I30" s="165"/>
      <c r="J30" s="106"/>
      <c r="K30" s="166"/>
    </row>
    <row r="31" s="1" customFormat="1" ht="25.44" customHeight="1">
      <c r="B31" s="46"/>
      <c r="C31" s="47"/>
      <c r="D31" s="167" t="s">
        <v>43</v>
      </c>
      <c r="E31" s="47"/>
      <c r="F31" s="47"/>
      <c r="G31" s="47"/>
      <c r="H31" s="47"/>
      <c r="I31" s="157"/>
      <c r="J31" s="168">
        <f>ROUND(J90,2)</f>
        <v>0</v>
      </c>
      <c r="K31" s="51"/>
    </row>
    <row r="32" s="1" customFormat="1" ht="6.96" customHeight="1">
      <c r="B32" s="46"/>
      <c r="C32" s="47"/>
      <c r="D32" s="106"/>
      <c r="E32" s="106"/>
      <c r="F32" s="106"/>
      <c r="G32" s="106"/>
      <c r="H32" s="106"/>
      <c r="I32" s="165"/>
      <c r="J32" s="106"/>
      <c r="K32" s="166"/>
    </row>
    <row r="33" s="1" customFormat="1" ht="14.4" customHeight="1">
      <c r="B33" s="46"/>
      <c r="C33" s="47"/>
      <c r="D33" s="47"/>
      <c r="E33" s="47"/>
      <c r="F33" s="52" t="s">
        <v>45</v>
      </c>
      <c r="G33" s="47"/>
      <c r="H33" s="47"/>
      <c r="I33" s="169" t="s">
        <v>44</v>
      </c>
      <c r="J33" s="52" t="s">
        <v>46</v>
      </c>
      <c r="K33" s="51"/>
    </row>
    <row r="34" s="1" customFormat="1" ht="14.4" customHeight="1">
      <c r="B34" s="46"/>
      <c r="C34" s="47"/>
      <c r="D34" s="55" t="s">
        <v>47</v>
      </c>
      <c r="E34" s="55" t="s">
        <v>48</v>
      </c>
      <c r="F34" s="170">
        <f>ROUND(SUM(BE90:BE94), 2)</f>
        <v>0</v>
      </c>
      <c r="G34" s="47"/>
      <c r="H34" s="47"/>
      <c r="I34" s="171">
        <v>0.20999999999999999</v>
      </c>
      <c r="J34" s="170">
        <f>ROUND(ROUND((SUM(BE90:BE94)), 2)*I34, 2)</f>
        <v>0</v>
      </c>
      <c r="K34" s="51"/>
    </row>
    <row r="35" s="1" customFormat="1" ht="14.4" customHeight="1">
      <c r="B35" s="46"/>
      <c r="C35" s="47"/>
      <c r="D35" s="47"/>
      <c r="E35" s="55" t="s">
        <v>49</v>
      </c>
      <c r="F35" s="170">
        <f>ROUND(SUM(BF90:BF94), 2)</f>
        <v>0</v>
      </c>
      <c r="G35" s="47"/>
      <c r="H35" s="47"/>
      <c r="I35" s="171">
        <v>0.14999999999999999</v>
      </c>
      <c r="J35" s="170">
        <f>ROUND(ROUND((SUM(BF90:BF94)), 2)*I35, 2)</f>
        <v>0</v>
      </c>
      <c r="K35" s="51"/>
    </row>
    <row r="36" hidden="1" s="1" customFormat="1" ht="14.4" customHeight="1">
      <c r="B36" s="46"/>
      <c r="C36" s="47"/>
      <c r="D36" s="47"/>
      <c r="E36" s="55" t="s">
        <v>50</v>
      </c>
      <c r="F36" s="170">
        <f>ROUND(SUM(BG90:BG94), 2)</f>
        <v>0</v>
      </c>
      <c r="G36" s="47"/>
      <c r="H36" s="47"/>
      <c r="I36" s="171">
        <v>0.20999999999999999</v>
      </c>
      <c r="J36" s="170">
        <v>0</v>
      </c>
      <c r="K36" s="51"/>
    </row>
    <row r="37" hidden="1" s="1" customFormat="1" ht="14.4" customHeight="1">
      <c r="B37" s="46"/>
      <c r="C37" s="47"/>
      <c r="D37" s="47"/>
      <c r="E37" s="55" t="s">
        <v>51</v>
      </c>
      <c r="F37" s="170">
        <f>ROUND(SUM(BH90:BH94), 2)</f>
        <v>0</v>
      </c>
      <c r="G37" s="47"/>
      <c r="H37" s="47"/>
      <c r="I37" s="171">
        <v>0.14999999999999999</v>
      </c>
      <c r="J37" s="170">
        <v>0</v>
      </c>
      <c r="K37" s="51"/>
    </row>
    <row r="38" hidden="1" s="1" customFormat="1" ht="14.4" customHeight="1">
      <c r="B38" s="46"/>
      <c r="C38" s="47"/>
      <c r="D38" s="47"/>
      <c r="E38" s="55" t="s">
        <v>52</v>
      </c>
      <c r="F38" s="170">
        <f>ROUND(SUM(BI90:BI94), 2)</f>
        <v>0</v>
      </c>
      <c r="G38" s="47"/>
      <c r="H38" s="47"/>
      <c r="I38" s="171">
        <v>0</v>
      </c>
      <c r="J38" s="170">
        <v>0</v>
      </c>
      <c r="K38" s="51"/>
    </row>
    <row r="39" s="1" customFormat="1" ht="6.96" customHeight="1">
      <c r="B39" s="46"/>
      <c r="C39" s="47"/>
      <c r="D39" s="47"/>
      <c r="E39" s="47"/>
      <c r="F39" s="47"/>
      <c r="G39" s="47"/>
      <c r="H39" s="47"/>
      <c r="I39" s="157"/>
      <c r="J39" s="47"/>
      <c r="K39" s="51"/>
    </row>
    <row r="40" s="1" customFormat="1" ht="25.44" customHeight="1">
      <c r="B40" s="46"/>
      <c r="C40" s="172"/>
      <c r="D40" s="173" t="s">
        <v>53</v>
      </c>
      <c r="E40" s="98"/>
      <c r="F40" s="98"/>
      <c r="G40" s="174" t="s">
        <v>54</v>
      </c>
      <c r="H40" s="175" t="s">
        <v>55</v>
      </c>
      <c r="I40" s="176"/>
      <c r="J40" s="177">
        <f>SUM(J31:J38)</f>
        <v>0</v>
      </c>
      <c r="K40" s="178"/>
    </row>
    <row r="41" s="1" customFormat="1" ht="14.4" customHeight="1">
      <c r="B41" s="67"/>
      <c r="C41" s="68"/>
      <c r="D41" s="68"/>
      <c r="E41" s="68"/>
      <c r="F41" s="68"/>
      <c r="G41" s="68"/>
      <c r="H41" s="68"/>
      <c r="I41" s="179"/>
      <c r="J41" s="68"/>
      <c r="K41" s="69"/>
    </row>
    <row r="45" s="1" customFormat="1" ht="6.96" customHeight="1">
      <c r="B45" s="180"/>
      <c r="C45" s="181"/>
      <c r="D45" s="181"/>
      <c r="E45" s="181"/>
      <c r="F45" s="181"/>
      <c r="G45" s="181"/>
      <c r="H45" s="181"/>
      <c r="I45" s="182"/>
      <c r="J45" s="181"/>
      <c r="K45" s="183"/>
    </row>
    <row r="46" s="1" customFormat="1" ht="36.96" customHeight="1">
      <c r="B46" s="46"/>
      <c r="C46" s="30" t="s">
        <v>512</v>
      </c>
      <c r="D46" s="47"/>
      <c r="E46" s="47"/>
      <c r="F46" s="47"/>
      <c r="G46" s="47"/>
      <c r="H46" s="47"/>
      <c r="I46" s="157"/>
      <c r="J46" s="47"/>
      <c r="K46" s="51"/>
    </row>
    <row r="47" s="1" customFormat="1" ht="6.96" customHeight="1">
      <c r="B47" s="46"/>
      <c r="C47" s="47"/>
      <c r="D47" s="47"/>
      <c r="E47" s="47"/>
      <c r="F47" s="47"/>
      <c r="G47" s="47"/>
      <c r="H47" s="47"/>
      <c r="I47" s="157"/>
      <c r="J47" s="47"/>
      <c r="K47" s="51"/>
    </row>
    <row r="48" s="1" customFormat="1" ht="14.4" customHeight="1">
      <c r="B48" s="46"/>
      <c r="C48" s="40" t="s">
        <v>18</v>
      </c>
      <c r="D48" s="47"/>
      <c r="E48" s="47"/>
      <c r="F48" s="47"/>
      <c r="G48" s="47"/>
      <c r="H48" s="47"/>
      <c r="I48" s="157"/>
      <c r="J48" s="47"/>
      <c r="K48" s="51"/>
    </row>
    <row r="49" s="1" customFormat="1" ht="16.5" customHeight="1">
      <c r="B49" s="46"/>
      <c r="C49" s="47"/>
      <c r="D49" s="47"/>
      <c r="E49" s="156" t="str">
        <f>E7</f>
        <v>Celkové opravy zastávek na koridorové trati Vraňany - Děčín - státní hranice_ZMĚNA č. 1</v>
      </c>
      <c r="F49" s="40"/>
      <c r="G49" s="40"/>
      <c r="H49" s="40"/>
      <c r="I49" s="157"/>
      <c r="J49" s="47"/>
      <c r="K49" s="51"/>
    </row>
    <row r="50">
      <c r="B50" s="28"/>
      <c r="C50" s="40" t="s">
        <v>506</v>
      </c>
      <c r="D50" s="29"/>
      <c r="E50" s="29"/>
      <c r="F50" s="29"/>
      <c r="G50" s="29"/>
      <c r="H50" s="29"/>
      <c r="I50" s="155"/>
      <c r="J50" s="29"/>
      <c r="K50" s="31"/>
    </row>
    <row r="51" ht="16.5" customHeight="1">
      <c r="B51" s="28"/>
      <c r="C51" s="29"/>
      <c r="D51" s="29"/>
      <c r="E51" s="156" t="s">
        <v>978</v>
      </c>
      <c r="F51" s="29"/>
      <c r="G51" s="29"/>
      <c r="H51" s="29"/>
      <c r="I51" s="155"/>
      <c r="J51" s="29"/>
      <c r="K51" s="31"/>
    </row>
    <row r="52">
      <c r="B52" s="28"/>
      <c r="C52" s="40" t="s">
        <v>508</v>
      </c>
      <c r="D52" s="29"/>
      <c r="E52" s="29"/>
      <c r="F52" s="29"/>
      <c r="G52" s="29"/>
      <c r="H52" s="29"/>
      <c r="I52" s="155"/>
      <c r="J52" s="29"/>
      <c r="K52" s="31"/>
    </row>
    <row r="53" s="1" customFormat="1" ht="16.5" customHeight="1">
      <c r="B53" s="46"/>
      <c r="C53" s="47"/>
      <c r="D53" s="47"/>
      <c r="E53" s="55" t="s">
        <v>999</v>
      </c>
      <c r="F53" s="47"/>
      <c r="G53" s="47"/>
      <c r="H53" s="47"/>
      <c r="I53" s="157"/>
      <c r="J53" s="47"/>
      <c r="K53" s="51"/>
    </row>
    <row r="54" s="1" customFormat="1" ht="14.4" customHeight="1">
      <c r="B54" s="46"/>
      <c r="C54" s="40" t="s">
        <v>510</v>
      </c>
      <c r="D54" s="47"/>
      <c r="E54" s="47"/>
      <c r="F54" s="47"/>
      <c r="G54" s="47"/>
      <c r="H54" s="47"/>
      <c r="I54" s="157"/>
      <c r="J54" s="47"/>
      <c r="K54" s="51"/>
    </row>
    <row r="55" s="1" customFormat="1" ht="17.25" customHeight="1">
      <c r="B55" s="46"/>
      <c r="C55" s="47"/>
      <c r="D55" s="47"/>
      <c r="E55" s="158" t="str">
        <f>E13</f>
        <v xml:space="preserve">SO-11-05.2 - VRN - Podchod v km 488,353 - Bohušovice nad Ohří  </v>
      </c>
      <c r="F55" s="47"/>
      <c r="G55" s="47"/>
      <c r="H55" s="47"/>
      <c r="I55" s="157"/>
      <c r="J55" s="47"/>
      <c r="K55" s="51"/>
    </row>
    <row r="56" s="1" customFormat="1" ht="6.96" customHeight="1">
      <c r="B56" s="46"/>
      <c r="C56" s="47"/>
      <c r="D56" s="47"/>
      <c r="E56" s="47"/>
      <c r="F56" s="47"/>
      <c r="G56" s="47"/>
      <c r="H56" s="47"/>
      <c r="I56" s="157"/>
      <c r="J56" s="47"/>
      <c r="K56" s="51"/>
    </row>
    <row r="57" s="1" customFormat="1" ht="18" customHeight="1">
      <c r="B57" s="46"/>
      <c r="C57" s="40" t="s">
        <v>25</v>
      </c>
      <c r="D57" s="47"/>
      <c r="E57" s="47"/>
      <c r="F57" s="35" t="str">
        <f>F16</f>
        <v xml:space="preserve"> </v>
      </c>
      <c r="G57" s="47"/>
      <c r="H57" s="47"/>
      <c r="I57" s="159" t="s">
        <v>27</v>
      </c>
      <c r="J57" s="160" t="str">
        <f>IF(J16="","",J16)</f>
        <v>19. 9. 2018</v>
      </c>
      <c r="K57" s="51"/>
    </row>
    <row r="58" s="1" customFormat="1" ht="6.96" customHeight="1">
      <c r="B58" s="46"/>
      <c r="C58" s="47"/>
      <c r="D58" s="47"/>
      <c r="E58" s="47"/>
      <c r="F58" s="47"/>
      <c r="G58" s="47"/>
      <c r="H58" s="47"/>
      <c r="I58" s="157"/>
      <c r="J58" s="47"/>
      <c r="K58" s="51"/>
    </row>
    <row r="59" s="1" customFormat="1">
      <c r="B59" s="46"/>
      <c r="C59" s="40" t="s">
        <v>31</v>
      </c>
      <c r="D59" s="47"/>
      <c r="E59" s="47"/>
      <c r="F59" s="35" t="str">
        <f>E19</f>
        <v>SŽDC s.o., OŘ Ústí n.L., ST Ústí n.L.</v>
      </c>
      <c r="G59" s="47"/>
      <c r="H59" s="47"/>
      <c r="I59" s="159" t="s">
        <v>39</v>
      </c>
      <c r="J59" s="44" t="str">
        <f>E25</f>
        <v xml:space="preserve"> </v>
      </c>
      <c r="K59" s="51"/>
    </row>
    <row r="60" s="1" customFormat="1" ht="14.4" customHeight="1">
      <c r="B60" s="46"/>
      <c r="C60" s="40" t="s">
        <v>37</v>
      </c>
      <c r="D60" s="47"/>
      <c r="E60" s="47"/>
      <c r="F60" s="35" t="str">
        <f>IF(E22="","",E22)</f>
        <v/>
      </c>
      <c r="G60" s="47"/>
      <c r="H60" s="47"/>
      <c r="I60" s="157"/>
      <c r="J60" s="184"/>
      <c r="K60" s="51"/>
    </row>
    <row r="61" s="1" customFormat="1" ht="10.32" customHeight="1">
      <c r="B61" s="46"/>
      <c r="C61" s="47"/>
      <c r="D61" s="47"/>
      <c r="E61" s="47"/>
      <c r="F61" s="47"/>
      <c r="G61" s="47"/>
      <c r="H61" s="47"/>
      <c r="I61" s="157"/>
      <c r="J61" s="47"/>
      <c r="K61" s="51"/>
    </row>
    <row r="62" s="1" customFormat="1" ht="29.28" customHeight="1">
      <c r="B62" s="46"/>
      <c r="C62" s="185" t="s">
        <v>513</v>
      </c>
      <c r="D62" s="172"/>
      <c r="E62" s="172"/>
      <c r="F62" s="172"/>
      <c r="G62" s="172"/>
      <c r="H62" s="172"/>
      <c r="I62" s="186"/>
      <c r="J62" s="187" t="s">
        <v>514</v>
      </c>
      <c r="K62" s="188"/>
    </row>
    <row r="63" s="1" customFormat="1" ht="10.32" customHeight="1">
      <c r="B63" s="46"/>
      <c r="C63" s="47"/>
      <c r="D63" s="47"/>
      <c r="E63" s="47"/>
      <c r="F63" s="47"/>
      <c r="G63" s="47"/>
      <c r="H63" s="47"/>
      <c r="I63" s="157"/>
      <c r="J63" s="47"/>
      <c r="K63" s="51"/>
    </row>
    <row r="64" s="1" customFormat="1" ht="29.28" customHeight="1">
      <c r="B64" s="46"/>
      <c r="C64" s="189" t="s">
        <v>515</v>
      </c>
      <c r="D64" s="47"/>
      <c r="E64" s="47"/>
      <c r="F64" s="47"/>
      <c r="G64" s="47"/>
      <c r="H64" s="47"/>
      <c r="I64" s="157"/>
      <c r="J64" s="168">
        <f>J90</f>
        <v>0</v>
      </c>
      <c r="K64" s="51"/>
      <c r="AU64" s="24" t="s">
        <v>516</v>
      </c>
    </row>
    <row r="65" s="8" customFormat="1" ht="24.96" customHeight="1">
      <c r="B65" s="190"/>
      <c r="C65" s="191"/>
      <c r="D65" s="192" t="s">
        <v>598</v>
      </c>
      <c r="E65" s="193"/>
      <c r="F65" s="193"/>
      <c r="G65" s="193"/>
      <c r="H65" s="193"/>
      <c r="I65" s="194"/>
      <c r="J65" s="195">
        <f>J91</f>
        <v>0</v>
      </c>
      <c r="K65" s="196"/>
    </row>
    <row r="66" s="9" customFormat="1" ht="19.92" customHeight="1">
      <c r="B66" s="197"/>
      <c r="C66" s="198"/>
      <c r="D66" s="199" t="s">
        <v>767</v>
      </c>
      <c r="E66" s="200"/>
      <c r="F66" s="200"/>
      <c r="G66" s="200"/>
      <c r="H66" s="200"/>
      <c r="I66" s="201"/>
      <c r="J66" s="202">
        <f>J92</f>
        <v>0</v>
      </c>
      <c r="K66" s="203"/>
    </row>
    <row r="67" s="1" customFormat="1" ht="21.84" customHeight="1">
      <c r="B67" s="46"/>
      <c r="C67" s="47"/>
      <c r="D67" s="47"/>
      <c r="E67" s="47"/>
      <c r="F67" s="47"/>
      <c r="G67" s="47"/>
      <c r="H67" s="47"/>
      <c r="I67" s="157"/>
      <c r="J67" s="47"/>
      <c r="K67" s="51"/>
    </row>
    <row r="68" s="1" customFormat="1" ht="6.96" customHeight="1">
      <c r="B68" s="67"/>
      <c r="C68" s="68"/>
      <c r="D68" s="68"/>
      <c r="E68" s="68"/>
      <c r="F68" s="68"/>
      <c r="G68" s="68"/>
      <c r="H68" s="68"/>
      <c r="I68" s="179"/>
      <c r="J68" s="68"/>
      <c r="K68" s="69"/>
    </row>
    <row r="72" s="1" customFormat="1" ht="6.96" customHeight="1">
      <c r="B72" s="70"/>
      <c r="C72" s="71"/>
      <c r="D72" s="71"/>
      <c r="E72" s="71"/>
      <c r="F72" s="71"/>
      <c r="G72" s="71"/>
      <c r="H72" s="71"/>
      <c r="I72" s="182"/>
      <c r="J72" s="71"/>
      <c r="K72" s="71"/>
      <c r="L72" s="72"/>
    </row>
    <row r="73" s="1" customFormat="1" ht="36.96" customHeight="1">
      <c r="B73" s="46"/>
      <c r="C73" s="73" t="s">
        <v>525</v>
      </c>
      <c r="D73" s="74"/>
      <c r="E73" s="74"/>
      <c r="F73" s="74"/>
      <c r="G73" s="74"/>
      <c r="H73" s="74"/>
      <c r="I73" s="204"/>
      <c r="J73" s="74"/>
      <c r="K73" s="74"/>
      <c r="L73" s="72"/>
    </row>
    <row r="74" s="1" customFormat="1" ht="6.96" customHeight="1">
      <c r="B74" s="46"/>
      <c r="C74" s="74"/>
      <c r="D74" s="74"/>
      <c r="E74" s="74"/>
      <c r="F74" s="74"/>
      <c r="G74" s="74"/>
      <c r="H74" s="74"/>
      <c r="I74" s="204"/>
      <c r="J74" s="74"/>
      <c r="K74" s="74"/>
      <c r="L74" s="72"/>
    </row>
    <row r="75" s="1" customFormat="1" ht="14.4" customHeight="1">
      <c r="B75" s="46"/>
      <c r="C75" s="76" t="s">
        <v>18</v>
      </c>
      <c r="D75" s="74"/>
      <c r="E75" s="74"/>
      <c r="F75" s="74"/>
      <c r="G75" s="74"/>
      <c r="H75" s="74"/>
      <c r="I75" s="204"/>
      <c r="J75" s="74"/>
      <c r="K75" s="74"/>
      <c r="L75" s="72"/>
    </row>
    <row r="76" s="1" customFormat="1" ht="16.5" customHeight="1">
      <c r="B76" s="46"/>
      <c r="C76" s="74"/>
      <c r="D76" s="74"/>
      <c r="E76" s="205" t="str">
        <f>E7</f>
        <v>Celkové opravy zastávek na koridorové trati Vraňany - Děčín - státní hranice_ZMĚNA č. 1</v>
      </c>
      <c r="F76" s="76"/>
      <c r="G76" s="76"/>
      <c r="H76" s="76"/>
      <c r="I76" s="204"/>
      <c r="J76" s="74"/>
      <c r="K76" s="74"/>
      <c r="L76" s="72"/>
    </row>
    <row r="77">
      <c r="B77" s="28"/>
      <c r="C77" s="76" t="s">
        <v>506</v>
      </c>
      <c r="D77" s="206"/>
      <c r="E77" s="206"/>
      <c r="F77" s="206"/>
      <c r="G77" s="206"/>
      <c r="H77" s="206"/>
      <c r="I77" s="149"/>
      <c r="J77" s="206"/>
      <c r="K77" s="206"/>
      <c r="L77" s="207"/>
    </row>
    <row r="78" ht="16.5" customHeight="1">
      <c r="B78" s="28"/>
      <c r="C78" s="206"/>
      <c r="D78" s="206"/>
      <c r="E78" s="205" t="s">
        <v>978</v>
      </c>
      <c r="F78" s="206"/>
      <c r="G78" s="206"/>
      <c r="H78" s="206"/>
      <c r="I78" s="149"/>
      <c r="J78" s="206"/>
      <c r="K78" s="206"/>
      <c r="L78" s="207"/>
    </row>
    <row r="79">
      <c r="B79" s="28"/>
      <c r="C79" s="76" t="s">
        <v>508</v>
      </c>
      <c r="D79" s="206"/>
      <c r="E79" s="206"/>
      <c r="F79" s="206"/>
      <c r="G79" s="206"/>
      <c r="H79" s="206"/>
      <c r="I79" s="149"/>
      <c r="J79" s="206"/>
      <c r="K79" s="206"/>
      <c r="L79" s="207"/>
    </row>
    <row r="80" s="1" customFormat="1" ht="16.5" customHeight="1">
      <c r="B80" s="46"/>
      <c r="C80" s="74"/>
      <c r="D80" s="74"/>
      <c r="E80" s="208" t="s">
        <v>999</v>
      </c>
      <c r="F80" s="74"/>
      <c r="G80" s="74"/>
      <c r="H80" s="74"/>
      <c r="I80" s="204"/>
      <c r="J80" s="74"/>
      <c r="K80" s="74"/>
      <c r="L80" s="72"/>
    </row>
    <row r="81" s="1" customFormat="1" ht="14.4" customHeight="1">
      <c r="B81" s="46"/>
      <c r="C81" s="76" t="s">
        <v>510</v>
      </c>
      <c r="D81" s="74"/>
      <c r="E81" s="74"/>
      <c r="F81" s="74"/>
      <c r="G81" s="74"/>
      <c r="H81" s="74"/>
      <c r="I81" s="204"/>
      <c r="J81" s="74"/>
      <c r="K81" s="74"/>
      <c r="L81" s="72"/>
    </row>
    <row r="82" s="1" customFormat="1" ht="17.25" customHeight="1">
      <c r="B82" s="46"/>
      <c r="C82" s="74"/>
      <c r="D82" s="74"/>
      <c r="E82" s="82" t="str">
        <f>E13</f>
        <v xml:space="preserve">SO-11-05.2 - VRN - Podchod v km 488,353 - Bohušovice nad Ohří  </v>
      </c>
      <c r="F82" s="74"/>
      <c r="G82" s="74"/>
      <c r="H82" s="74"/>
      <c r="I82" s="204"/>
      <c r="J82" s="74"/>
      <c r="K82" s="74"/>
      <c r="L82" s="72"/>
    </row>
    <row r="83" s="1" customFormat="1" ht="6.96" customHeight="1">
      <c r="B83" s="46"/>
      <c r="C83" s="74"/>
      <c r="D83" s="74"/>
      <c r="E83" s="74"/>
      <c r="F83" s="74"/>
      <c r="G83" s="74"/>
      <c r="H83" s="74"/>
      <c r="I83" s="204"/>
      <c r="J83" s="74"/>
      <c r="K83" s="74"/>
      <c r="L83" s="72"/>
    </row>
    <row r="84" s="1" customFormat="1" ht="18" customHeight="1">
      <c r="B84" s="46"/>
      <c r="C84" s="76" t="s">
        <v>25</v>
      </c>
      <c r="D84" s="74"/>
      <c r="E84" s="74"/>
      <c r="F84" s="209" t="str">
        <f>F16</f>
        <v xml:space="preserve"> </v>
      </c>
      <c r="G84" s="74"/>
      <c r="H84" s="74"/>
      <c r="I84" s="210" t="s">
        <v>27</v>
      </c>
      <c r="J84" s="85" t="str">
        <f>IF(J16="","",J16)</f>
        <v>19. 9. 2018</v>
      </c>
      <c r="K84" s="74"/>
      <c r="L84" s="72"/>
    </row>
    <row r="85" s="1" customFormat="1" ht="6.96" customHeight="1">
      <c r="B85" s="46"/>
      <c r="C85" s="74"/>
      <c r="D85" s="74"/>
      <c r="E85" s="74"/>
      <c r="F85" s="74"/>
      <c r="G85" s="74"/>
      <c r="H85" s="74"/>
      <c r="I85" s="204"/>
      <c r="J85" s="74"/>
      <c r="K85" s="74"/>
      <c r="L85" s="72"/>
    </row>
    <row r="86" s="1" customFormat="1">
      <c r="B86" s="46"/>
      <c r="C86" s="76" t="s">
        <v>31</v>
      </c>
      <c r="D86" s="74"/>
      <c r="E86" s="74"/>
      <c r="F86" s="209" t="str">
        <f>E19</f>
        <v>SŽDC s.o., OŘ Ústí n.L., ST Ústí n.L.</v>
      </c>
      <c r="G86" s="74"/>
      <c r="H86" s="74"/>
      <c r="I86" s="210" t="s">
        <v>39</v>
      </c>
      <c r="J86" s="209" t="str">
        <f>E25</f>
        <v xml:space="preserve"> </v>
      </c>
      <c r="K86" s="74"/>
      <c r="L86" s="72"/>
    </row>
    <row r="87" s="1" customFormat="1" ht="14.4" customHeight="1">
      <c r="B87" s="46"/>
      <c r="C87" s="76" t="s">
        <v>37</v>
      </c>
      <c r="D87" s="74"/>
      <c r="E87" s="74"/>
      <c r="F87" s="209" t="str">
        <f>IF(E22="","",E22)</f>
        <v/>
      </c>
      <c r="G87" s="74"/>
      <c r="H87" s="74"/>
      <c r="I87" s="204"/>
      <c r="J87" s="74"/>
      <c r="K87" s="74"/>
      <c r="L87" s="72"/>
    </row>
    <row r="88" s="1" customFormat="1" ht="10.32" customHeight="1">
      <c r="B88" s="46"/>
      <c r="C88" s="74"/>
      <c r="D88" s="74"/>
      <c r="E88" s="74"/>
      <c r="F88" s="74"/>
      <c r="G88" s="74"/>
      <c r="H88" s="74"/>
      <c r="I88" s="204"/>
      <c r="J88" s="74"/>
      <c r="K88" s="74"/>
      <c r="L88" s="72"/>
    </row>
    <row r="89" s="10" customFormat="1" ht="29.28" customHeight="1">
      <c r="B89" s="211"/>
      <c r="C89" s="212" t="s">
        <v>526</v>
      </c>
      <c r="D89" s="213" t="s">
        <v>62</v>
      </c>
      <c r="E89" s="213" t="s">
        <v>58</v>
      </c>
      <c r="F89" s="213" t="s">
        <v>527</v>
      </c>
      <c r="G89" s="213" t="s">
        <v>528</v>
      </c>
      <c r="H89" s="213" t="s">
        <v>529</v>
      </c>
      <c r="I89" s="214" t="s">
        <v>530</v>
      </c>
      <c r="J89" s="213" t="s">
        <v>514</v>
      </c>
      <c r="K89" s="215" t="s">
        <v>531</v>
      </c>
      <c r="L89" s="216"/>
      <c r="M89" s="102" t="s">
        <v>532</v>
      </c>
      <c r="N89" s="103" t="s">
        <v>47</v>
      </c>
      <c r="O89" s="103" t="s">
        <v>533</v>
      </c>
      <c r="P89" s="103" t="s">
        <v>534</v>
      </c>
      <c r="Q89" s="103" t="s">
        <v>535</v>
      </c>
      <c r="R89" s="103" t="s">
        <v>536</v>
      </c>
      <c r="S89" s="103" t="s">
        <v>537</v>
      </c>
      <c r="T89" s="104" t="s">
        <v>538</v>
      </c>
    </row>
    <row r="90" s="1" customFormat="1" ht="29.28" customHeight="1">
      <c r="B90" s="46"/>
      <c r="C90" s="108" t="s">
        <v>515</v>
      </c>
      <c r="D90" s="74"/>
      <c r="E90" s="74"/>
      <c r="F90" s="74"/>
      <c r="G90" s="74"/>
      <c r="H90" s="74"/>
      <c r="I90" s="204"/>
      <c r="J90" s="217">
        <f>BK90</f>
        <v>0</v>
      </c>
      <c r="K90" s="74"/>
      <c r="L90" s="72"/>
      <c r="M90" s="105"/>
      <c r="N90" s="106"/>
      <c r="O90" s="106"/>
      <c r="P90" s="218">
        <f>P91</f>
        <v>0</v>
      </c>
      <c r="Q90" s="106"/>
      <c r="R90" s="218">
        <f>R91</f>
        <v>0</v>
      </c>
      <c r="S90" s="106"/>
      <c r="T90" s="219">
        <f>T91</f>
        <v>0</v>
      </c>
      <c r="AT90" s="24" t="s">
        <v>76</v>
      </c>
      <c r="AU90" s="24" t="s">
        <v>516</v>
      </c>
      <c r="BK90" s="220">
        <f>BK91</f>
        <v>0</v>
      </c>
    </row>
    <row r="91" s="11" customFormat="1" ht="37.44" customHeight="1">
      <c r="B91" s="221"/>
      <c r="C91" s="222"/>
      <c r="D91" s="223" t="s">
        <v>76</v>
      </c>
      <c r="E91" s="224" t="s">
        <v>96</v>
      </c>
      <c r="F91" s="224" t="s">
        <v>599</v>
      </c>
      <c r="G91" s="222"/>
      <c r="H91" s="222"/>
      <c r="I91" s="225"/>
      <c r="J91" s="226">
        <f>BK91</f>
        <v>0</v>
      </c>
      <c r="K91" s="222"/>
      <c r="L91" s="227"/>
      <c r="M91" s="228"/>
      <c r="N91" s="229"/>
      <c r="O91" s="229"/>
      <c r="P91" s="230">
        <f>P92</f>
        <v>0</v>
      </c>
      <c r="Q91" s="229"/>
      <c r="R91" s="230">
        <f>R92</f>
        <v>0</v>
      </c>
      <c r="S91" s="229"/>
      <c r="T91" s="231">
        <f>T92</f>
        <v>0</v>
      </c>
      <c r="AR91" s="232" t="s">
        <v>562</v>
      </c>
      <c r="AT91" s="233" t="s">
        <v>76</v>
      </c>
      <c r="AU91" s="233" t="s">
        <v>77</v>
      </c>
      <c r="AY91" s="232" t="s">
        <v>541</v>
      </c>
      <c r="BK91" s="234">
        <f>BK92</f>
        <v>0</v>
      </c>
    </row>
    <row r="92" s="11" customFormat="1" ht="19.92" customHeight="1">
      <c r="B92" s="221"/>
      <c r="C92" s="222"/>
      <c r="D92" s="223" t="s">
        <v>76</v>
      </c>
      <c r="E92" s="235" t="s">
        <v>768</v>
      </c>
      <c r="F92" s="235" t="s">
        <v>769</v>
      </c>
      <c r="G92" s="222"/>
      <c r="H92" s="222"/>
      <c r="I92" s="225"/>
      <c r="J92" s="236">
        <f>BK92</f>
        <v>0</v>
      </c>
      <c r="K92" s="222"/>
      <c r="L92" s="227"/>
      <c r="M92" s="228"/>
      <c r="N92" s="229"/>
      <c r="O92" s="229"/>
      <c r="P92" s="230">
        <f>SUM(P93:P94)</f>
        <v>0</v>
      </c>
      <c r="Q92" s="229"/>
      <c r="R92" s="230">
        <f>SUM(R93:R94)</f>
        <v>0</v>
      </c>
      <c r="S92" s="229"/>
      <c r="T92" s="231">
        <f>SUM(T93:T94)</f>
        <v>0</v>
      </c>
      <c r="AR92" s="232" t="s">
        <v>562</v>
      </c>
      <c r="AT92" s="233" t="s">
        <v>76</v>
      </c>
      <c r="AU92" s="233" t="s">
        <v>24</v>
      </c>
      <c r="AY92" s="232" t="s">
        <v>541</v>
      </c>
      <c r="BK92" s="234">
        <f>SUM(BK93:BK94)</f>
        <v>0</v>
      </c>
    </row>
    <row r="93" s="1" customFormat="1" ht="16.5" customHeight="1">
      <c r="B93" s="46"/>
      <c r="C93" s="237" t="s">
        <v>24</v>
      </c>
      <c r="D93" s="237" t="s">
        <v>544</v>
      </c>
      <c r="E93" s="238" t="s">
        <v>770</v>
      </c>
      <c r="F93" s="239" t="s">
        <v>771</v>
      </c>
      <c r="G93" s="240" t="s">
        <v>602</v>
      </c>
      <c r="H93" s="241">
        <v>3440</v>
      </c>
      <c r="I93" s="242"/>
      <c r="J93" s="243">
        <f>ROUND(I93*H93,2)</f>
        <v>0</v>
      </c>
      <c r="K93" s="239" t="s">
        <v>772</v>
      </c>
      <c r="L93" s="72"/>
      <c r="M93" s="244" t="s">
        <v>22</v>
      </c>
      <c r="N93" s="245" t="s">
        <v>48</v>
      </c>
      <c r="O93" s="47"/>
      <c r="P93" s="246">
        <f>O93*H93</f>
        <v>0</v>
      </c>
      <c r="Q93" s="246">
        <v>0</v>
      </c>
      <c r="R93" s="246">
        <f>Q93*H93</f>
        <v>0</v>
      </c>
      <c r="S93" s="246">
        <v>0</v>
      </c>
      <c r="T93" s="247">
        <f>S93*H93</f>
        <v>0</v>
      </c>
      <c r="AR93" s="24" t="s">
        <v>674</v>
      </c>
      <c r="AT93" s="24" t="s">
        <v>544</v>
      </c>
      <c r="AU93" s="24" t="s">
        <v>85</v>
      </c>
      <c r="AY93" s="24" t="s">
        <v>541</v>
      </c>
      <c r="BE93" s="248">
        <f>IF(N93="základní",J93,0)</f>
        <v>0</v>
      </c>
      <c r="BF93" s="248">
        <f>IF(N93="snížená",J93,0)</f>
        <v>0</v>
      </c>
      <c r="BG93" s="248">
        <f>IF(N93="zákl. přenesená",J93,0)</f>
        <v>0</v>
      </c>
      <c r="BH93" s="248">
        <f>IF(N93="sníž. přenesená",J93,0)</f>
        <v>0</v>
      </c>
      <c r="BI93" s="248">
        <f>IF(N93="nulová",J93,0)</f>
        <v>0</v>
      </c>
      <c r="BJ93" s="24" t="s">
        <v>24</v>
      </c>
      <c r="BK93" s="248">
        <f>ROUND(I93*H93,2)</f>
        <v>0</v>
      </c>
      <c r="BL93" s="24" t="s">
        <v>674</v>
      </c>
      <c r="BM93" s="24" t="s">
        <v>773</v>
      </c>
    </row>
    <row r="94" s="1" customFormat="1">
      <c r="B94" s="46"/>
      <c r="C94" s="74"/>
      <c r="D94" s="251" t="s">
        <v>626</v>
      </c>
      <c r="E94" s="74"/>
      <c r="F94" s="274" t="s">
        <v>774</v>
      </c>
      <c r="G94" s="74"/>
      <c r="H94" s="74"/>
      <c r="I94" s="204"/>
      <c r="J94" s="74"/>
      <c r="K94" s="74"/>
      <c r="L94" s="72"/>
      <c r="M94" s="303"/>
      <c r="N94" s="277"/>
      <c r="O94" s="277"/>
      <c r="P94" s="277"/>
      <c r="Q94" s="277"/>
      <c r="R94" s="277"/>
      <c r="S94" s="277"/>
      <c r="T94" s="304"/>
      <c r="AT94" s="24" t="s">
        <v>626</v>
      </c>
      <c r="AU94" s="24" t="s">
        <v>85</v>
      </c>
    </row>
    <row r="95" s="1" customFormat="1" ht="6.96" customHeight="1">
      <c r="B95" s="67"/>
      <c r="C95" s="68"/>
      <c r="D95" s="68"/>
      <c r="E95" s="68"/>
      <c r="F95" s="68"/>
      <c r="G95" s="68"/>
      <c r="H95" s="68"/>
      <c r="I95" s="179"/>
      <c r="J95" s="68"/>
      <c r="K95" s="68"/>
      <c r="L95" s="72"/>
    </row>
  </sheetData>
  <sheetProtection sheet="1" autoFilter="0" formatColumns="0" formatRows="0" objects="1" scenarios="1" spinCount="100000" saltValue="ap6x7gi89DAob17YtMjARbzkSdIR9mqi0FjkQm/IgYUujIMLjSSgCMWEkRX3KL5MH14N2dpIeMmjtmQcE1LWow==" hashValue="+DjLcLqNFkPTijqMiPcogTXYZnVsFhJ0GlgCkP68CYWaVfpRJaaIqPu0YzGUaxlCjGdEvkq9NAlUSUy3bbGKaw==" algorithmName="SHA-512" password="CC35"/>
  <autoFilter ref="C89:K94"/>
  <mergeCells count="16">
    <mergeCell ref="E7:H7"/>
    <mergeCell ref="E11:H11"/>
    <mergeCell ref="E9:H9"/>
    <mergeCell ref="E13:H13"/>
    <mergeCell ref="E28:H28"/>
    <mergeCell ref="E49:H49"/>
    <mergeCell ref="E53:H53"/>
    <mergeCell ref="E51:H51"/>
    <mergeCell ref="E55:H55"/>
    <mergeCell ref="J59:J60"/>
    <mergeCell ref="E76:H76"/>
    <mergeCell ref="E80:H80"/>
    <mergeCell ref="E78:H78"/>
    <mergeCell ref="E82:H82"/>
    <mergeCell ref="G1:H1"/>
    <mergeCell ref="L2:V2"/>
  </mergeCells>
  <hyperlinks>
    <hyperlink ref="F1:G1" location="C2" display="1) Krycí list soupisu"/>
    <hyperlink ref="G1:H1" location="C62" display="2) Rekapitulace"/>
    <hyperlink ref="J1" location="C89"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29.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221</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ht="16.5" customHeight="1">
      <c r="B9" s="28"/>
      <c r="C9" s="29"/>
      <c r="D9" s="29"/>
      <c r="E9" s="156" t="s">
        <v>1021</v>
      </c>
      <c r="F9" s="29"/>
      <c r="G9" s="29"/>
      <c r="H9" s="29"/>
      <c r="I9" s="155"/>
      <c r="J9" s="29"/>
      <c r="K9" s="31"/>
    </row>
    <row r="10">
      <c r="B10" s="28"/>
      <c r="C10" s="29"/>
      <c r="D10" s="40" t="s">
        <v>508</v>
      </c>
      <c r="E10" s="29"/>
      <c r="F10" s="29"/>
      <c r="G10" s="29"/>
      <c r="H10" s="29"/>
      <c r="I10" s="155"/>
      <c r="J10" s="29"/>
      <c r="K10" s="31"/>
    </row>
    <row r="11" s="1" customFormat="1" ht="16.5" customHeight="1">
      <c r="B11" s="46"/>
      <c r="C11" s="47"/>
      <c r="D11" s="47"/>
      <c r="E11" s="55" t="s">
        <v>1022</v>
      </c>
      <c r="F11" s="47"/>
      <c r="G11" s="47"/>
      <c r="H11" s="47"/>
      <c r="I11" s="157"/>
      <c r="J11" s="47"/>
      <c r="K11" s="51"/>
    </row>
    <row r="12" s="1" customFormat="1">
      <c r="B12" s="46"/>
      <c r="C12" s="47"/>
      <c r="D12" s="40" t="s">
        <v>510</v>
      </c>
      <c r="E12" s="47"/>
      <c r="F12" s="47"/>
      <c r="G12" s="47"/>
      <c r="H12" s="47"/>
      <c r="I12" s="157"/>
      <c r="J12" s="47"/>
      <c r="K12" s="51"/>
    </row>
    <row r="13" s="1" customFormat="1" ht="36.96" customHeight="1">
      <c r="B13" s="46"/>
      <c r="C13" s="47"/>
      <c r="D13" s="47"/>
      <c r="E13" s="158" t="s">
        <v>1023</v>
      </c>
      <c r="F13" s="47"/>
      <c r="G13" s="47"/>
      <c r="H13" s="47"/>
      <c r="I13" s="157"/>
      <c r="J13" s="47"/>
      <c r="K13" s="51"/>
    </row>
    <row r="14" s="1" customFormat="1">
      <c r="B14" s="46"/>
      <c r="C14" s="47"/>
      <c r="D14" s="47"/>
      <c r="E14" s="47"/>
      <c r="F14" s="47"/>
      <c r="G14" s="47"/>
      <c r="H14" s="47"/>
      <c r="I14" s="157"/>
      <c r="J14" s="47"/>
      <c r="K14" s="51"/>
    </row>
    <row r="15" s="1" customFormat="1" ht="14.4" customHeight="1">
      <c r="B15" s="46"/>
      <c r="C15" s="47"/>
      <c r="D15" s="40" t="s">
        <v>21</v>
      </c>
      <c r="E15" s="47"/>
      <c r="F15" s="35" t="s">
        <v>22</v>
      </c>
      <c r="G15" s="47"/>
      <c r="H15" s="47"/>
      <c r="I15" s="159" t="s">
        <v>23</v>
      </c>
      <c r="J15" s="35" t="s">
        <v>22</v>
      </c>
      <c r="K15" s="51"/>
    </row>
    <row r="16" s="1" customFormat="1" ht="14.4" customHeight="1">
      <c r="B16" s="46"/>
      <c r="C16" s="47"/>
      <c r="D16" s="40" t="s">
        <v>25</v>
      </c>
      <c r="E16" s="47"/>
      <c r="F16" s="35" t="s">
        <v>40</v>
      </c>
      <c r="G16" s="47"/>
      <c r="H16" s="47"/>
      <c r="I16" s="159" t="s">
        <v>27</v>
      </c>
      <c r="J16" s="160" t="str">
        <f>'Rekapitulace stavby'!AN8</f>
        <v>19. 9. 2018</v>
      </c>
      <c r="K16" s="51"/>
    </row>
    <row r="17" s="1" customFormat="1" ht="10.8" customHeight="1">
      <c r="B17" s="46"/>
      <c r="C17" s="47"/>
      <c r="D17" s="47"/>
      <c r="E17" s="47"/>
      <c r="F17" s="47"/>
      <c r="G17" s="47"/>
      <c r="H17" s="47"/>
      <c r="I17" s="157"/>
      <c r="J17" s="47"/>
      <c r="K17" s="51"/>
    </row>
    <row r="18" s="1" customFormat="1" ht="14.4" customHeight="1">
      <c r="B18" s="46"/>
      <c r="C18" s="47"/>
      <c r="D18" s="40" t="s">
        <v>31</v>
      </c>
      <c r="E18" s="47"/>
      <c r="F18" s="47"/>
      <c r="G18" s="47"/>
      <c r="H18" s="47"/>
      <c r="I18" s="159" t="s">
        <v>32</v>
      </c>
      <c r="J18" s="35" t="str">
        <f>IF('Rekapitulace stavby'!AN10="","",'Rekapitulace stavby'!AN10)</f>
        <v>70994234</v>
      </c>
      <c r="K18" s="51"/>
    </row>
    <row r="19" s="1" customFormat="1" ht="18" customHeight="1">
      <c r="B19" s="46"/>
      <c r="C19" s="47"/>
      <c r="D19" s="47"/>
      <c r="E19" s="35" t="str">
        <f>IF('Rekapitulace stavby'!E11="","",'Rekapitulace stavby'!E11)</f>
        <v>SŽDC s.o., OŘ Ústí n.L., ST Ústí n.L.</v>
      </c>
      <c r="F19" s="47"/>
      <c r="G19" s="47"/>
      <c r="H19" s="47"/>
      <c r="I19" s="159" t="s">
        <v>35</v>
      </c>
      <c r="J19" s="35" t="str">
        <f>IF('Rekapitulace stavby'!AN11="","",'Rekapitulace stavby'!AN11)</f>
        <v>CZ70994234</v>
      </c>
      <c r="K19" s="51"/>
    </row>
    <row r="20" s="1" customFormat="1" ht="6.96" customHeight="1">
      <c r="B20" s="46"/>
      <c r="C20" s="47"/>
      <c r="D20" s="47"/>
      <c r="E20" s="47"/>
      <c r="F20" s="47"/>
      <c r="G20" s="47"/>
      <c r="H20" s="47"/>
      <c r="I20" s="157"/>
      <c r="J20" s="47"/>
      <c r="K20" s="51"/>
    </row>
    <row r="21" s="1" customFormat="1" ht="14.4" customHeight="1">
      <c r="B21" s="46"/>
      <c r="C21" s="47"/>
      <c r="D21" s="40" t="s">
        <v>37</v>
      </c>
      <c r="E21" s="47"/>
      <c r="F21" s="47"/>
      <c r="G21" s="47"/>
      <c r="H21" s="47"/>
      <c r="I21" s="159" t="s">
        <v>32</v>
      </c>
      <c r="J21" s="35" t="str">
        <f>IF('Rekapitulace stavby'!AN13="Vyplň údaj","",IF('Rekapitulace stavby'!AN13="","",'Rekapitulace stavby'!AN13))</f>
        <v/>
      </c>
      <c r="K21" s="51"/>
    </row>
    <row r="22" s="1" customFormat="1" ht="18" customHeight="1">
      <c r="B22" s="46"/>
      <c r="C22" s="47"/>
      <c r="D22" s="47"/>
      <c r="E22" s="35" t="str">
        <f>IF('Rekapitulace stavby'!E14="Vyplň údaj","",IF('Rekapitulace stavby'!E14="","",'Rekapitulace stavby'!E14))</f>
        <v/>
      </c>
      <c r="F22" s="47"/>
      <c r="G22" s="47"/>
      <c r="H22" s="47"/>
      <c r="I22" s="159" t="s">
        <v>35</v>
      </c>
      <c r="J22" s="35" t="str">
        <f>IF('Rekapitulace stavby'!AN14="Vyplň údaj","",IF('Rekapitulace stavby'!AN14="","",'Rekapitulace stavby'!AN14))</f>
        <v/>
      </c>
      <c r="K22" s="51"/>
    </row>
    <row r="23" s="1" customFormat="1" ht="6.96" customHeight="1">
      <c r="B23" s="46"/>
      <c r="C23" s="47"/>
      <c r="D23" s="47"/>
      <c r="E23" s="47"/>
      <c r="F23" s="47"/>
      <c r="G23" s="47"/>
      <c r="H23" s="47"/>
      <c r="I23" s="157"/>
      <c r="J23" s="47"/>
      <c r="K23" s="51"/>
    </row>
    <row r="24" s="1" customFormat="1" ht="14.4" customHeight="1">
      <c r="B24" s="46"/>
      <c r="C24" s="47"/>
      <c r="D24" s="40" t="s">
        <v>39</v>
      </c>
      <c r="E24" s="47"/>
      <c r="F24" s="47"/>
      <c r="G24" s="47"/>
      <c r="H24" s="47"/>
      <c r="I24" s="159" t="s">
        <v>32</v>
      </c>
      <c r="J24" s="35" t="str">
        <f>IF('Rekapitulace stavby'!AN16="","",'Rekapitulace stavby'!AN16)</f>
        <v/>
      </c>
      <c r="K24" s="51"/>
    </row>
    <row r="25" s="1" customFormat="1" ht="18" customHeight="1">
      <c r="B25" s="46"/>
      <c r="C25" s="47"/>
      <c r="D25" s="47"/>
      <c r="E25" s="35" t="str">
        <f>IF('Rekapitulace stavby'!E17="","",'Rekapitulace stavby'!E17)</f>
        <v xml:space="preserve"> </v>
      </c>
      <c r="F25" s="47"/>
      <c r="G25" s="47"/>
      <c r="H25" s="47"/>
      <c r="I25" s="159" t="s">
        <v>35</v>
      </c>
      <c r="J25" s="35" t="str">
        <f>IF('Rekapitulace stavby'!AN17="","",'Rekapitulace stavby'!AN17)</f>
        <v/>
      </c>
      <c r="K25" s="51"/>
    </row>
    <row r="26" s="1" customFormat="1" ht="6.96" customHeight="1">
      <c r="B26" s="46"/>
      <c r="C26" s="47"/>
      <c r="D26" s="47"/>
      <c r="E26" s="47"/>
      <c r="F26" s="47"/>
      <c r="G26" s="47"/>
      <c r="H26" s="47"/>
      <c r="I26" s="157"/>
      <c r="J26" s="47"/>
      <c r="K26" s="51"/>
    </row>
    <row r="27" s="1" customFormat="1" ht="14.4" customHeight="1">
      <c r="B27" s="46"/>
      <c r="C27" s="47"/>
      <c r="D27" s="40" t="s">
        <v>42</v>
      </c>
      <c r="E27" s="47"/>
      <c r="F27" s="47"/>
      <c r="G27" s="47"/>
      <c r="H27" s="47"/>
      <c r="I27" s="157"/>
      <c r="J27" s="47"/>
      <c r="K27" s="51"/>
    </row>
    <row r="28" s="7" customFormat="1" ht="16.5" customHeight="1">
      <c r="B28" s="161"/>
      <c r="C28" s="162"/>
      <c r="D28" s="162"/>
      <c r="E28" s="44" t="s">
        <v>22</v>
      </c>
      <c r="F28" s="44"/>
      <c r="G28" s="44"/>
      <c r="H28" s="44"/>
      <c r="I28" s="163"/>
      <c r="J28" s="162"/>
      <c r="K28" s="164"/>
    </row>
    <row r="29" s="1" customFormat="1" ht="6.96" customHeight="1">
      <c r="B29" s="46"/>
      <c r="C29" s="47"/>
      <c r="D29" s="47"/>
      <c r="E29" s="47"/>
      <c r="F29" s="47"/>
      <c r="G29" s="47"/>
      <c r="H29" s="47"/>
      <c r="I29" s="157"/>
      <c r="J29" s="47"/>
      <c r="K29" s="51"/>
    </row>
    <row r="30" s="1" customFormat="1" ht="6.96" customHeight="1">
      <c r="B30" s="46"/>
      <c r="C30" s="47"/>
      <c r="D30" s="106"/>
      <c r="E30" s="106"/>
      <c r="F30" s="106"/>
      <c r="G30" s="106"/>
      <c r="H30" s="106"/>
      <c r="I30" s="165"/>
      <c r="J30" s="106"/>
      <c r="K30" s="166"/>
    </row>
    <row r="31" s="1" customFormat="1" ht="25.44" customHeight="1">
      <c r="B31" s="46"/>
      <c r="C31" s="47"/>
      <c r="D31" s="167" t="s">
        <v>43</v>
      </c>
      <c r="E31" s="47"/>
      <c r="F31" s="47"/>
      <c r="G31" s="47"/>
      <c r="H31" s="47"/>
      <c r="I31" s="157"/>
      <c r="J31" s="168">
        <f>ROUND(J96,2)</f>
        <v>0</v>
      </c>
      <c r="K31" s="51"/>
    </row>
    <row r="32" s="1" customFormat="1" ht="6.96" customHeight="1">
      <c r="B32" s="46"/>
      <c r="C32" s="47"/>
      <c r="D32" s="106"/>
      <c r="E32" s="106"/>
      <c r="F32" s="106"/>
      <c r="G32" s="106"/>
      <c r="H32" s="106"/>
      <c r="I32" s="165"/>
      <c r="J32" s="106"/>
      <c r="K32" s="166"/>
    </row>
    <row r="33" s="1" customFormat="1" ht="14.4" customHeight="1">
      <c r="B33" s="46"/>
      <c r="C33" s="47"/>
      <c r="D33" s="47"/>
      <c r="E33" s="47"/>
      <c r="F33" s="52" t="s">
        <v>45</v>
      </c>
      <c r="G33" s="47"/>
      <c r="H33" s="47"/>
      <c r="I33" s="169" t="s">
        <v>44</v>
      </c>
      <c r="J33" s="52" t="s">
        <v>46</v>
      </c>
      <c r="K33" s="51"/>
    </row>
    <row r="34" s="1" customFormat="1" ht="14.4" customHeight="1">
      <c r="B34" s="46"/>
      <c r="C34" s="47"/>
      <c r="D34" s="55" t="s">
        <v>47</v>
      </c>
      <c r="E34" s="55" t="s">
        <v>48</v>
      </c>
      <c r="F34" s="170">
        <f>ROUND(SUM(BE96:BE128), 2)</f>
        <v>0</v>
      </c>
      <c r="G34" s="47"/>
      <c r="H34" s="47"/>
      <c r="I34" s="171">
        <v>0.20999999999999999</v>
      </c>
      <c r="J34" s="170">
        <f>ROUND(ROUND((SUM(BE96:BE128)), 2)*I34, 2)</f>
        <v>0</v>
      </c>
      <c r="K34" s="51"/>
    </row>
    <row r="35" s="1" customFormat="1" ht="14.4" customHeight="1">
      <c r="B35" s="46"/>
      <c r="C35" s="47"/>
      <c r="D35" s="47"/>
      <c r="E35" s="55" t="s">
        <v>49</v>
      </c>
      <c r="F35" s="170">
        <f>ROUND(SUM(BF96:BF128), 2)</f>
        <v>0</v>
      </c>
      <c r="G35" s="47"/>
      <c r="H35" s="47"/>
      <c r="I35" s="171">
        <v>0.14999999999999999</v>
      </c>
      <c r="J35" s="170">
        <f>ROUND(ROUND((SUM(BF96:BF128)), 2)*I35, 2)</f>
        <v>0</v>
      </c>
      <c r="K35" s="51"/>
    </row>
    <row r="36" hidden="1" s="1" customFormat="1" ht="14.4" customHeight="1">
      <c r="B36" s="46"/>
      <c r="C36" s="47"/>
      <c r="D36" s="47"/>
      <c r="E36" s="55" t="s">
        <v>50</v>
      </c>
      <c r="F36" s="170">
        <f>ROUND(SUM(BG96:BG128), 2)</f>
        <v>0</v>
      </c>
      <c r="G36" s="47"/>
      <c r="H36" s="47"/>
      <c r="I36" s="171">
        <v>0.20999999999999999</v>
      </c>
      <c r="J36" s="170">
        <v>0</v>
      </c>
      <c r="K36" s="51"/>
    </row>
    <row r="37" hidden="1" s="1" customFormat="1" ht="14.4" customHeight="1">
      <c r="B37" s="46"/>
      <c r="C37" s="47"/>
      <c r="D37" s="47"/>
      <c r="E37" s="55" t="s">
        <v>51</v>
      </c>
      <c r="F37" s="170">
        <f>ROUND(SUM(BH96:BH128), 2)</f>
        <v>0</v>
      </c>
      <c r="G37" s="47"/>
      <c r="H37" s="47"/>
      <c r="I37" s="171">
        <v>0.14999999999999999</v>
      </c>
      <c r="J37" s="170">
        <v>0</v>
      </c>
      <c r="K37" s="51"/>
    </row>
    <row r="38" hidden="1" s="1" customFormat="1" ht="14.4" customHeight="1">
      <c r="B38" s="46"/>
      <c r="C38" s="47"/>
      <c r="D38" s="47"/>
      <c r="E38" s="55" t="s">
        <v>52</v>
      </c>
      <c r="F38" s="170">
        <f>ROUND(SUM(BI96:BI128), 2)</f>
        <v>0</v>
      </c>
      <c r="G38" s="47"/>
      <c r="H38" s="47"/>
      <c r="I38" s="171">
        <v>0</v>
      </c>
      <c r="J38" s="170">
        <v>0</v>
      </c>
      <c r="K38" s="51"/>
    </row>
    <row r="39" s="1" customFormat="1" ht="6.96" customHeight="1">
      <c r="B39" s="46"/>
      <c r="C39" s="47"/>
      <c r="D39" s="47"/>
      <c r="E39" s="47"/>
      <c r="F39" s="47"/>
      <c r="G39" s="47"/>
      <c r="H39" s="47"/>
      <c r="I39" s="157"/>
      <c r="J39" s="47"/>
      <c r="K39" s="51"/>
    </row>
    <row r="40" s="1" customFormat="1" ht="25.44" customHeight="1">
      <c r="B40" s="46"/>
      <c r="C40" s="172"/>
      <c r="D40" s="173" t="s">
        <v>53</v>
      </c>
      <c r="E40" s="98"/>
      <c r="F40" s="98"/>
      <c r="G40" s="174" t="s">
        <v>54</v>
      </c>
      <c r="H40" s="175" t="s">
        <v>55</v>
      </c>
      <c r="I40" s="176"/>
      <c r="J40" s="177">
        <f>SUM(J31:J38)</f>
        <v>0</v>
      </c>
      <c r="K40" s="178"/>
    </row>
    <row r="41" s="1" customFormat="1" ht="14.4" customHeight="1">
      <c r="B41" s="67"/>
      <c r="C41" s="68"/>
      <c r="D41" s="68"/>
      <c r="E41" s="68"/>
      <c r="F41" s="68"/>
      <c r="G41" s="68"/>
      <c r="H41" s="68"/>
      <c r="I41" s="179"/>
      <c r="J41" s="68"/>
      <c r="K41" s="69"/>
    </row>
    <row r="45" s="1" customFormat="1" ht="6.96" customHeight="1">
      <c r="B45" s="180"/>
      <c r="C45" s="181"/>
      <c r="D45" s="181"/>
      <c r="E45" s="181"/>
      <c r="F45" s="181"/>
      <c r="G45" s="181"/>
      <c r="H45" s="181"/>
      <c r="I45" s="182"/>
      <c r="J45" s="181"/>
      <c r="K45" s="183"/>
    </row>
    <row r="46" s="1" customFormat="1" ht="36.96" customHeight="1">
      <c r="B46" s="46"/>
      <c r="C46" s="30" t="s">
        <v>512</v>
      </c>
      <c r="D46" s="47"/>
      <c r="E46" s="47"/>
      <c r="F46" s="47"/>
      <c r="G46" s="47"/>
      <c r="H46" s="47"/>
      <c r="I46" s="157"/>
      <c r="J46" s="47"/>
      <c r="K46" s="51"/>
    </row>
    <row r="47" s="1" customFormat="1" ht="6.96" customHeight="1">
      <c r="B47" s="46"/>
      <c r="C47" s="47"/>
      <c r="D47" s="47"/>
      <c r="E47" s="47"/>
      <c r="F47" s="47"/>
      <c r="G47" s="47"/>
      <c r="H47" s="47"/>
      <c r="I47" s="157"/>
      <c r="J47" s="47"/>
      <c r="K47" s="51"/>
    </row>
    <row r="48" s="1" customFormat="1" ht="14.4" customHeight="1">
      <c r="B48" s="46"/>
      <c r="C48" s="40" t="s">
        <v>18</v>
      </c>
      <c r="D48" s="47"/>
      <c r="E48" s="47"/>
      <c r="F48" s="47"/>
      <c r="G48" s="47"/>
      <c r="H48" s="47"/>
      <c r="I48" s="157"/>
      <c r="J48" s="47"/>
      <c r="K48" s="51"/>
    </row>
    <row r="49" s="1" customFormat="1" ht="16.5" customHeight="1">
      <c r="B49" s="46"/>
      <c r="C49" s="47"/>
      <c r="D49" s="47"/>
      <c r="E49" s="156" t="str">
        <f>E7</f>
        <v>Celkové opravy zastávek na koridorové trati Vraňany - Děčín - státní hranice_ZMĚNA č. 1</v>
      </c>
      <c r="F49" s="40"/>
      <c r="G49" s="40"/>
      <c r="H49" s="40"/>
      <c r="I49" s="157"/>
      <c r="J49" s="47"/>
      <c r="K49" s="51"/>
    </row>
    <row r="50">
      <c r="B50" s="28"/>
      <c r="C50" s="40" t="s">
        <v>506</v>
      </c>
      <c r="D50" s="29"/>
      <c r="E50" s="29"/>
      <c r="F50" s="29"/>
      <c r="G50" s="29"/>
      <c r="H50" s="29"/>
      <c r="I50" s="155"/>
      <c r="J50" s="29"/>
      <c r="K50" s="31"/>
    </row>
    <row r="51" ht="16.5" customHeight="1">
      <c r="B51" s="28"/>
      <c r="C51" s="29"/>
      <c r="D51" s="29"/>
      <c r="E51" s="156" t="s">
        <v>1021</v>
      </c>
      <c r="F51" s="29"/>
      <c r="G51" s="29"/>
      <c r="H51" s="29"/>
      <c r="I51" s="155"/>
      <c r="J51" s="29"/>
      <c r="K51" s="31"/>
    </row>
    <row r="52">
      <c r="B52" s="28"/>
      <c r="C52" s="40" t="s">
        <v>508</v>
      </c>
      <c r="D52" s="29"/>
      <c r="E52" s="29"/>
      <c r="F52" s="29"/>
      <c r="G52" s="29"/>
      <c r="H52" s="29"/>
      <c r="I52" s="155"/>
      <c r="J52" s="29"/>
      <c r="K52" s="31"/>
    </row>
    <row r="53" s="1" customFormat="1" ht="16.5" customHeight="1">
      <c r="B53" s="46"/>
      <c r="C53" s="47"/>
      <c r="D53" s="47"/>
      <c r="E53" s="55" t="s">
        <v>1022</v>
      </c>
      <c r="F53" s="47"/>
      <c r="G53" s="47"/>
      <c r="H53" s="47"/>
      <c r="I53" s="157"/>
      <c r="J53" s="47"/>
      <c r="K53" s="51"/>
    </row>
    <row r="54" s="1" customFormat="1" ht="14.4" customHeight="1">
      <c r="B54" s="46"/>
      <c r="C54" s="40" t="s">
        <v>510</v>
      </c>
      <c r="D54" s="47"/>
      <c r="E54" s="47"/>
      <c r="F54" s="47"/>
      <c r="G54" s="47"/>
      <c r="H54" s="47"/>
      <c r="I54" s="157"/>
      <c r="J54" s="47"/>
      <c r="K54" s="51"/>
    </row>
    <row r="55" s="1" customFormat="1" ht="17.25" customHeight="1">
      <c r="B55" s="46"/>
      <c r="C55" s="47"/>
      <c r="D55" s="47"/>
      <c r="E55" s="158" t="str">
        <f>E13</f>
        <v>SO-12-03-01 - Zábradlí Nové Kopisty</v>
      </c>
      <c r="F55" s="47"/>
      <c r="G55" s="47"/>
      <c r="H55" s="47"/>
      <c r="I55" s="157"/>
      <c r="J55" s="47"/>
      <c r="K55" s="51"/>
    </row>
    <row r="56" s="1" customFormat="1" ht="6.96" customHeight="1">
      <c r="B56" s="46"/>
      <c r="C56" s="47"/>
      <c r="D56" s="47"/>
      <c r="E56" s="47"/>
      <c r="F56" s="47"/>
      <c r="G56" s="47"/>
      <c r="H56" s="47"/>
      <c r="I56" s="157"/>
      <c r="J56" s="47"/>
      <c r="K56" s="51"/>
    </row>
    <row r="57" s="1" customFormat="1" ht="18" customHeight="1">
      <c r="B57" s="46"/>
      <c r="C57" s="40" t="s">
        <v>25</v>
      </c>
      <c r="D57" s="47"/>
      <c r="E57" s="47"/>
      <c r="F57" s="35" t="str">
        <f>F16</f>
        <v xml:space="preserve"> </v>
      </c>
      <c r="G57" s="47"/>
      <c r="H57" s="47"/>
      <c r="I57" s="159" t="s">
        <v>27</v>
      </c>
      <c r="J57" s="160" t="str">
        <f>IF(J16="","",J16)</f>
        <v>19. 9. 2018</v>
      </c>
      <c r="K57" s="51"/>
    </row>
    <row r="58" s="1" customFormat="1" ht="6.96" customHeight="1">
      <c r="B58" s="46"/>
      <c r="C58" s="47"/>
      <c r="D58" s="47"/>
      <c r="E58" s="47"/>
      <c r="F58" s="47"/>
      <c r="G58" s="47"/>
      <c r="H58" s="47"/>
      <c r="I58" s="157"/>
      <c r="J58" s="47"/>
      <c r="K58" s="51"/>
    </row>
    <row r="59" s="1" customFormat="1">
      <c r="B59" s="46"/>
      <c r="C59" s="40" t="s">
        <v>31</v>
      </c>
      <c r="D59" s="47"/>
      <c r="E59" s="47"/>
      <c r="F59" s="35" t="str">
        <f>E19</f>
        <v>SŽDC s.o., OŘ Ústí n.L., ST Ústí n.L.</v>
      </c>
      <c r="G59" s="47"/>
      <c r="H59" s="47"/>
      <c r="I59" s="159" t="s">
        <v>39</v>
      </c>
      <c r="J59" s="44" t="str">
        <f>E25</f>
        <v xml:space="preserve"> </v>
      </c>
      <c r="K59" s="51"/>
    </row>
    <row r="60" s="1" customFormat="1" ht="14.4" customHeight="1">
      <c r="B60" s="46"/>
      <c r="C60" s="40" t="s">
        <v>37</v>
      </c>
      <c r="D60" s="47"/>
      <c r="E60" s="47"/>
      <c r="F60" s="35" t="str">
        <f>IF(E22="","",E22)</f>
        <v/>
      </c>
      <c r="G60" s="47"/>
      <c r="H60" s="47"/>
      <c r="I60" s="157"/>
      <c r="J60" s="184"/>
      <c r="K60" s="51"/>
    </row>
    <row r="61" s="1" customFormat="1" ht="10.32" customHeight="1">
      <c r="B61" s="46"/>
      <c r="C61" s="47"/>
      <c r="D61" s="47"/>
      <c r="E61" s="47"/>
      <c r="F61" s="47"/>
      <c r="G61" s="47"/>
      <c r="H61" s="47"/>
      <c r="I61" s="157"/>
      <c r="J61" s="47"/>
      <c r="K61" s="51"/>
    </row>
    <row r="62" s="1" customFormat="1" ht="29.28" customHeight="1">
      <c r="B62" s="46"/>
      <c r="C62" s="185" t="s">
        <v>513</v>
      </c>
      <c r="D62" s="172"/>
      <c r="E62" s="172"/>
      <c r="F62" s="172"/>
      <c r="G62" s="172"/>
      <c r="H62" s="172"/>
      <c r="I62" s="186"/>
      <c r="J62" s="187" t="s">
        <v>514</v>
      </c>
      <c r="K62" s="188"/>
    </row>
    <row r="63" s="1" customFormat="1" ht="10.32" customHeight="1">
      <c r="B63" s="46"/>
      <c r="C63" s="47"/>
      <c r="D63" s="47"/>
      <c r="E63" s="47"/>
      <c r="F63" s="47"/>
      <c r="G63" s="47"/>
      <c r="H63" s="47"/>
      <c r="I63" s="157"/>
      <c r="J63" s="47"/>
      <c r="K63" s="51"/>
    </row>
    <row r="64" s="1" customFormat="1" ht="29.28" customHeight="1">
      <c r="B64" s="46"/>
      <c r="C64" s="189" t="s">
        <v>515</v>
      </c>
      <c r="D64" s="47"/>
      <c r="E64" s="47"/>
      <c r="F64" s="47"/>
      <c r="G64" s="47"/>
      <c r="H64" s="47"/>
      <c r="I64" s="157"/>
      <c r="J64" s="168">
        <f>J96</f>
        <v>0</v>
      </c>
      <c r="K64" s="51"/>
      <c r="AU64" s="24" t="s">
        <v>516</v>
      </c>
    </row>
    <row r="65" s="8" customFormat="1" ht="24.96" customHeight="1">
      <c r="B65" s="190"/>
      <c r="C65" s="191"/>
      <c r="D65" s="192" t="s">
        <v>517</v>
      </c>
      <c r="E65" s="193"/>
      <c r="F65" s="193"/>
      <c r="G65" s="193"/>
      <c r="H65" s="193"/>
      <c r="I65" s="194"/>
      <c r="J65" s="195">
        <f>J97</f>
        <v>0</v>
      </c>
      <c r="K65" s="196"/>
    </row>
    <row r="66" s="9" customFormat="1" ht="19.92" customHeight="1">
      <c r="B66" s="197"/>
      <c r="C66" s="198"/>
      <c r="D66" s="199" t="s">
        <v>518</v>
      </c>
      <c r="E66" s="200"/>
      <c r="F66" s="200"/>
      <c r="G66" s="200"/>
      <c r="H66" s="200"/>
      <c r="I66" s="201"/>
      <c r="J66" s="202">
        <f>J98</f>
        <v>0</v>
      </c>
      <c r="K66" s="203"/>
    </row>
    <row r="67" s="9" customFormat="1" ht="19.92" customHeight="1">
      <c r="B67" s="197"/>
      <c r="C67" s="198"/>
      <c r="D67" s="199" t="s">
        <v>519</v>
      </c>
      <c r="E67" s="200"/>
      <c r="F67" s="200"/>
      <c r="G67" s="200"/>
      <c r="H67" s="200"/>
      <c r="I67" s="201"/>
      <c r="J67" s="202">
        <f>J103</f>
        <v>0</v>
      </c>
      <c r="K67" s="203"/>
    </row>
    <row r="68" s="9" customFormat="1" ht="19.92" customHeight="1">
      <c r="B68" s="197"/>
      <c r="C68" s="198"/>
      <c r="D68" s="199" t="s">
        <v>520</v>
      </c>
      <c r="E68" s="200"/>
      <c r="F68" s="200"/>
      <c r="G68" s="200"/>
      <c r="H68" s="200"/>
      <c r="I68" s="201"/>
      <c r="J68" s="202">
        <f>J106</f>
        <v>0</v>
      </c>
      <c r="K68" s="203"/>
    </row>
    <row r="69" s="9" customFormat="1" ht="19.92" customHeight="1">
      <c r="B69" s="197"/>
      <c r="C69" s="198"/>
      <c r="D69" s="199" t="s">
        <v>521</v>
      </c>
      <c r="E69" s="200"/>
      <c r="F69" s="200"/>
      <c r="G69" s="200"/>
      <c r="H69" s="200"/>
      <c r="I69" s="201"/>
      <c r="J69" s="202">
        <f>J111</f>
        <v>0</v>
      </c>
      <c r="K69" s="203"/>
    </row>
    <row r="70" s="9" customFormat="1" ht="19.92" customHeight="1">
      <c r="B70" s="197"/>
      <c r="C70" s="198"/>
      <c r="D70" s="199" t="s">
        <v>522</v>
      </c>
      <c r="E70" s="200"/>
      <c r="F70" s="200"/>
      <c r="G70" s="200"/>
      <c r="H70" s="200"/>
      <c r="I70" s="201"/>
      <c r="J70" s="202">
        <f>J120</f>
        <v>0</v>
      </c>
      <c r="K70" s="203"/>
    </row>
    <row r="71" s="8" customFormat="1" ht="24.96" customHeight="1">
      <c r="B71" s="190"/>
      <c r="C71" s="191"/>
      <c r="D71" s="192" t="s">
        <v>523</v>
      </c>
      <c r="E71" s="193"/>
      <c r="F71" s="193"/>
      <c r="G71" s="193"/>
      <c r="H71" s="193"/>
      <c r="I71" s="194"/>
      <c r="J71" s="195">
        <f>J123</f>
        <v>0</v>
      </c>
      <c r="K71" s="196"/>
    </row>
    <row r="72" s="9" customFormat="1" ht="19.92" customHeight="1">
      <c r="B72" s="197"/>
      <c r="C72" s="198"/>
      <c r="D72" s="199" t="s">
        <v>524</v>
      </c>
      <c r="E72" s="200"/>
      <c r="F72" s="200"/>
      <c r="G72" s="200"/>
      <c r="H72" s="200"/>
      <c r="I72" s="201"/>
      <c r="J72" s="202">
        <f>J124</f>
        <v>0</v>
      </c>
      <c r="K72" s="203"/>
    </row>
    <row r="73" s="1" customFormat="1" ht="21.84" customHeight="1">
      <c r="B73" s="46"/>
      <c r="C73" s="47"/>
      <c r="D73" s="47"/>
      <c r="E73" s="47"/>
      <c r="F73" s="47"/>
      <c r="G73" s="47"/>
      <c r="H73" s="47"/>
      <c r="I73" s="157"/>
      <c r="J73" s="47"/>
      <c r="K73" s="51"/>
    </row>
    <row r="74" s="1" customFormat="1" ht="6.96" customHeight="1">
      <c r="B74" s="67"/>
      <c r="C74" s="68"/>
      <c r="D74" s="68"/>
      <c r="E74" s="68"/>
      <c r="F74" s="68"/>
      <c r="G74" s="68"/>
      <c r="H74" s="68"/>
      <c r="I74" s="179"/>
      <c r="J74" s="68"/>
      <c r="K74" s="69"/>
    </row>
    <row r="78" s="1" customFormat="1" ht="6.96" customHeight="1">
      <c r="B78" s="70"/>
      <c r="C78" s="71"/>
      <c r="D78" s="71"/>
      <c r="E78" s="71"/>
      <c r="F78" s="71"/>
      <c r="G78" s="71"/>
      <c r="H78" s="71"/>
      <c r="I78" s="182"/>
      <c r="J78" s="71"/>
      <c r="K78" s="71"/>
      <c r="L78" s="72"/>
    </row>
    <row r="79" s="1" customFormat="1" ht="36.96" customHeight="1">
      <c r="B79" s="46"/>
      <c r="C79" s="73" t="s">
        <v>525</v>
      </c>
      <c r="D79" s="74"/>
      <c r="E79" s="74"/>
      <c r="F79" s="74"/>
      <c r="G79" s="74"/>
      <c r="H79" s="74"/>
      <c r="I79" s="204"/>
      <c r="J79" s="74"/>
      <c r="K79" s="74"/>
      <c r="L79" s="72"/>
    </row>
    <row r="80" s="1" customFormat="1" ht="6.96" customHeight="1">
      <c r="B80" s="46"/>
      <c r="C80" s="74"/>
      <c r="D80" s="74"/>
      <c r="E80" s="74"/>
      <c r="F80" s="74"/>
      <c r="G80" s="74"/>
      <c r="H80" s="74"/>
      <c r="I80" s="204"/>
      <c r="J80" s="74"/>
      <c r="K80" s="74"/>
      <c r="L80" s="72"/>
    </row>
    <row r="81" s="1" customFormat="1" ht="14.4" customHeight="1">
      <c r="B81" s="46"/>
      <c r="C81" s="76" t="s">
        <v>18</v>
      </c>
      <c r="D81" s="74"/>
      <c r="E81" s="74"/>
      <c r="F81" s="74"/>
      <c r="G81" s="74"/>
      <c r="H81" s="74"/>
      <c r="I81" s="204"/>
      <c r="J81" s="74"/>
      <c r="K81" s="74"/>
      <c r="L81" s="72"/>
    </row>
    <row r="82" s="1" customFormat="1" ht="16.5" customHeight="1">
      <c r="B82" s="46"/>
      <c r="C82" s="74"/>
      <c r="D82" s="74"/>
      <c r="E82" s="205" t="str">
        <f>E7</f>
        <v>Celkové opravy zastávek na koridorové trati Vraňany - Děčín - státní hranice_ZMĚNA č. 1</v>
      </c>
      <c r="F82" s="76"/>
      <c r="G82" s="76"/>
      <c r="H82" s="76"/>
      <c r="I82" s="204"/>
      <c r="J82" s="74"/>
      <c r="K82" s="74"/>
      <c r="L82" s="72"/>
    </row>
    <row r="83">
      <c r="B83" s="28"/>
      <c r="C83" s="76" t="s">
        <v>506</v>
      </c>
      <c r="D83" s="206"/>
      <c r="E83" s="206"/>
      <c r="F83" s="206"/>
      <c r="G83" s="206"/>
      <c r="H83" s="206"/>
      <c r="I83" s="149"/>
      <c r="J83" s="206"/>
      <c r="K83" s="206"/>
      <c r="L83" s="207"/>
    </row>
    <row r="84" ht="16.5" customHeight="1">
      <c r="B84" s="28"/>
      <c r="C84" s="206"/>
      <c r="D84" s="206"/>
      <c r="E84" s="205" t="s">
        <v>1021</v>
      </c>
      <c r="F84" s="206"/>
      <c r="G84" s="206"/>
      <c r="H84" s="206"/>
      <c r="I84" s="149"/>
      <c r="J84" s="206"/>
      <c r="K84" s="206"/>
      <c r="L84" s="207"/>
    </row>
    <row r="85">
      <c r="B85" s="28"/>
      <c r="C85" s="76" t="s">
        <v>508</v>
      </c>
      <c r="D85" s="206"/>
      <c r="E85" s="206"/>
      <c r="F85" s="206"/>
      <c r="G85" s="206"/>
      <c r="H85" s="206"/>
      <c r="I85" s="149"/>
      <c r="J85" s="206"/>
      <c r="K85" s="206"/>
      <c r="L85" s="207"/>
    </row>
    <row r="86" s="1" customFormat="1" ht="16.5" customHeight="1">
      <c r="B86" s="46"/>
      <c r="C86" s="74"/>
      <c r="D86" s="74"/>
      <c r="E86" s="208" t="s">
        <v>1022</v>
      </c>
      <c r="F86" s="74"/>
      <c r="G86" s="74"/>
      <c r="H86" s="74"/>
      <c r="I86" s="204"/>
      <c r="J86" s="74"/>
      <c r="K86" s="74"/>
      <c r="L86" s="72"/>
    </row>
    <row r="87" s="1" customFormat="1" ht="14.4" customHeight="1">
      <c r="B87" s="46"/>
      <c r="C87" s="76" t="s">
        <v>510</v>
      </c>
      <c r="D87" s="74"/>
      <c r="E87" s="74"/>
      <c r="F87" s="74"/>
      <c r="G87" s="74"/>
      <c r="H87" s="74"/>
      <c r="I87" s="204"/>
      <c r="J87" s="74"/>
      <c r="K87" s="74"/>
      <c r="L87" s="72"/>
    </row>
    <row r="88" s="1" customFormat="1" ht="17.25" customHeight="1">
      <c r="B88" s="46"/>
      <c r="C88" s="74"/>
      <c r="D88" s="74"/>
      <c r="E88" s="82" t="str">
        <f>E13</f>
        <v>SO-12-03-01 - Zábradlí Nové Kopisty</v>
      </c>
      <c r="F88" s="74"/>
      <c r="G88" s="74"/>
      <c r="H88" s="74"/>
      <c r="I88" s="204"/>
      <c r="J88" s="74"/>
      <c r="K88" s="74"/>
      <c r="L88" s="72"/>
    </row>
    <row r="89" s="1" customFormat="1" ht="6.96" customHeight="1">
      <c r="B89" s="46"/>
      <c r="C89" s="74"/>
      <c r="D89" s="74"/>
      <c r="E89" s="74"/>
      <c r="F89" s="74"/>
      <c r="G89" s="74"/>
      <c r="H89" s="74"/>
      <c r="I89" s="204"/>
      <c r="J89" s="74"/>
      <c r="K89" s="74"/>
      <c r="L89" s="72"/>
    </row>
    <row r="90" s="1" customFormat="1" ht="18" customHeight="1">
      <c r="B90" s="46"/>
      <c r="C90" s="76" t="s">
        <v>25</v>
      </c>
      <c r="D90" s="74"/>
      <c r="E90" s="74"/>
      <c r="F90" s="209" t="str">
        <f>F16</f>
        <v xml:space="preserve"> </v>
      </c>
      <c r="G90" s="74"/>
      <c r="H90" s="74"/>
      <c r="I90" s="210" t="s">
        <v>27</v>
      </c>
      <c r="J90" s="85" t="str">
        <f>IF(J16="","",J16)</f>
        <v>19. 9. 2018</v>
      </c>
      <c r="K90" s="74"/>
      <c r="L90" s="72"/>
    </row>
    <row r="91" s="1" customFormat="1" ht="6.96" customHeight="1">
      <c r="B91" s="46"/>
      <c r="C91" s="74"/>
      <c r="D91" s="74"/>
      <c r="E91" s="74"/>
      <c r="F91" s="74"/>
      <c r="G91" s="74"/>
      <c r="H91" s="74"/>
      <c r="I91" s="204"/>
      <c r="J91" s="74"/>
      <c r="K91" s="74"/>
      <c r="L91" s="72"/>
    </row>
    <row r="92" s="1" customFormat="1">
      <c r="B92" s="46"/>
      <c r="C92" s="76" t="s">
        <v>31</v>
      </c>
      <c r="D92" s="74"/>
      <c r="E92" s="74"/>
      <c r="F92" s="209" t="str">
        <f>E19</f>
        <v>SŽDC s.o., OŘ Ústí n.L., ST Ústí n.L.</v>
      </c>
      <c r="G92" s="74"/>
      <c r="H92" s="74"/>
      <c r="I92" s="210" t="s">
        <v>39</v>
      </c>
      <c r="J92" s="209" t="str">
        <f>E25</f>
        <v xml:space="preserve"> </v>
      </c>
      <c r="K92" s="74"/>
      <c r="L92" s="72"/>
    </row>
    <row r="93" s="1" customFormat="1" ht="14.4" customHeight="1">
      <c r="B93" s="46"/>
      <c r="C93" s="76" t="s">
        <v>37</v>
      </c>
      <c r="D93" s="74"/>
      <c r="E93" s="74"/>
      <c r="F93" s="209" t="str">
        <f>IF(E22="","",E22)</f>
        <v/>
      </c>
      <c r="G93" s="74"/>
      <c r="H93" s="74"/>
      <c r="I93" s="204"/>
      <c r="J93" s="74"/>
      <c r="K93" s="74"/>
      <c r="L93" s="72"/>
    </row>
    <row r="94" s="1" customFormat="1" ht="10.32" customHeight="1">
      <c r="B94" s="46"/>
      <c r="C94" s="74"/>
      <c r="D94" s="74"/>
      <c r="E94" s="74"/>
      <c r="F94" s="74"/>
      <c r="G94" s="74"/>
      <c r="H94" s="74"/>
      <c r="I94" s="204"/>
      <c r="J94" s="74"/>
      <c r="K94" s="74"/>
      <c r="L94" s="72"/>
    </row>
    <row r="95" s="10" customFormat="1" ht="29.28" customHeight="1">
      <c r="B95" s="211"/>
      <c r="C95" s="212" t="s">
        <v>526</v>
      </c>
      <c r="D95" s="213" t="s">
        <v>62</v>
      </c>
      <c r="E95" s="213" t="s">
        <v>58</v>
      </c>
      <c r="F95" s="213" t="s">
        <v>527</v>
      </c>
      <c r="G95" s="213" t="s">
        <v>528</v>
      </c>
      <c r="H95" s="213" t="s">
        <v>529</v>
      </c>
      <c r="I95" s="214" t="s">
        <v>530</v>
      </c>
      <c r="J95" s="213" t="s">
        <v>514</v>
      </c>
      <c r="K95" s="215" t="s">
        <v>531</v>
      </c>
      <c r="L95" s="216"/>
      <c r="M95" s="102" t="s">
        <v>532</v>
      </c>
      <c r="N95" s="103" t="s">
        <v>47</v>
      </c>
      <c r="O95" s="103" t="s">
        <v>533</v>
      </c>
      <c r="P95" s="103" t="s">
        <v>534</v>
      </c>
      <c r="Q95" s="103" t="s">
        <v>535</v>
      </c>
      <c r="R95" s="103" t="s">
        <v>536</v>
      </c>
      <c r="S95" s="103" t="s">
        <v>537</v>
      </c>
      <c r="T95" s="104" t="s">
        <v>538</v>
      </c>
    </row>
    <row r="96" s="1" customFormat="1" ht="29.28" customHeight="1">
      <c r="B96" s="46"/>
      <c r="C96" s="108" t="s">
        <v>515</v>
      </c>
      <c r="D96" s="74"/>
      <c r="E96" s="74"/>
      <c r="F96" s="74"/>
      <c r="G96" s="74"/>
      <c r="H96" s="74"/>
      <c r="I96" s="204"/>
      <c r="J96" s="217">
        <f>BK96</f>
        <v>0</v>
      </c>
      <c r="K96" s="74"/>
      <c r="L96" s="72"/>
      <c r="M96" s="105"/>
      <c r="N96" s="106"/>
      <c r="O96" s="106"/>
      <c r="P96" s="218">
        <f>P97+P123</f>
        <v>0</v>
      </c>
      <c r="Q96" s="106"/>
      <c r="R96" s="218">
        <f>R97+R123</f>
        <v>0.29831000000000002</v>
      </c>
      <c r="S96" s="106"/>
      <c r="T96" s="219">
        <f>T97+T123</f>
        <v>0.043999999999999997</v>
      </c>
      <c r="AT96" s="24" t="s">
        <v>76</v>
      </c>
      <c r="AU96" s="24" t="s">
        <v>516</v>
      </c>
      <c r="BK96" s="220">
        <f>BK97+BK123</f>
        <v>0</v>
      </c>
    </row>
    <row r="97" s="11" customFormat="1" ht="37.44" customHeight="1">
      <c r="B97" s="221"/>
      <c r="C97" s="222"/>
      <c r="D97" s="223" t="s">
        <v>76</v>
      </c>
      <c r="E97" s="224" t="s">
        <v>539</v>
      </c>
      <c r="F97" s="224" t="s">
        <v>540</v>
      </c>
      <c r="G97" s="222"/>
      <c r="H97" s="222"/>
      <c r="I97" s="225"/>
      <c r="J97" s="226">
        <f>BK97</f>
        <v>0</v>
      </c>
      <c r="K97" s="222"/>
      <c r="L97" s="227"/>
      <c r="M97" s="228"/>
      <c r="N97" s="229"/>
      <c r="O97" s="229"/>
      <c r="P97" s="230">
        <f>P98+P103+P106+P111+P120</f>
        <v>0</v>
      </c>
      <c r="Q97" s="229"/>
      <c r="R97" s="230">
        <f>R98+R103+R106+R111+R120</f>
        <v>0.29831000000000002</v>
      </c>
      <c r="S97" s="229"/>
      <c r="T97" s="231">
        <f>T98+T103+T106+T111+T120</f>
        <v>0.043999999999999997</v>
      </c>
      <c r="AR97" s="232" t="s">
        <v>24</v>
      </c>
      <c r="AT97" s="233" t="s">
        <v>76</v>
      </c>
      <c r="AU97" s="233" t="s">
        <v>77</v>
      </c>
      <c r="AY97" s="232" t="s">
        <v>541</v>
      </c>
      <c r="BK97" s="234">
        <f>BK98+BK103+BK106+BK111+BK120</f>
        <v>0</v>
      </c>
    </row>
    <row r="98" s="11" customFormat="1" ht="19.92" customHeight="1">
      <c r="B98" s="221"/>
      <c r="C98" s="222"/>
      <c r="D98" s="223" t="s">
        <v>76</v>
      </c>
      <c r="E98" s="235" t="s">
        <v>542</v>
      </c>
      <c r="F98" s="235" t="s">
        <v>543</v>
      </c>
      <c r="G98" s="222"/>
      <c r="H98" s="222"/>
      <c r="I98" s="225"/>
      <c r="J98" s="236">
        <f>BK98</f>
        <v>0</v>
      </c>
      <c r="K98" s="222"/>
      <c r="L98" s="227"/>
      <c r="M98" s="228"/>
      <c r="N98" s="229"/>
      <c r="O98" s="229"/>
      <c r="P98" s="230">
        <f>SUM(P99:P102)</f>
        <v>0</v>
      </c>
      <c r="Q98" s="229"/>
      <c r="R98" s="230">
        <f>SUM(R99:R102)</f>
        <v>0.084080000000000002</v>
      </c>
      <c r="S98" s="229"/>
      <c r="T98" s="231">
        <f>SUM(T99:T102)</f>
        <v>0</v>
      </c>
      <c r="AR98" s="232" t="s">
        <v>24</v>
      </c>
      <c r="AT98" s="233" t="s">
        <v>76</v>
      </c>
      <c r="AU98" s="233" t="s">
        <v>24</v>
      </c>
      <c r="AY98" s="232" t="s">
        <v>541</v>
      </c>
      <c r="BK98" s="234">
        <f>SUM(BK99:BK102)</f>
        <v>0</v>
      </c>
    </row>
    <row r="99" s="1" customFormat="1" ht="25.5" customHeight="1">
      <c r="B99" s="46"/>
      <c r="C99" s="237" t="s">
        <v>24</v>
      </c>
      <c r="D99" s="237" t="s">
        <v>544</v>
      </c>
      <c r="E99" s="238" t="s">
        <v>545</v>
      </c>
      <c r="F99" s="239" t="s">
        <v>546</v>
      </c>
      <c r="G99" s="240" t="s">
        <v>547</v>
      </c>
      <c r="H99" s="241">
        <v>2</v>
      </c>
      <c r="I99" s="242"/>
      <c r="J99" s="243">
        <f>ROUND(I99*H99,2)</f>
        <v>0</v>
      </c>
      <c r="K99" s="239" t="s">
        <v>22</v>
      </c>
      <c r="L99" s="72"/>
      <c r="M99" s="244" t="s">
        <v>22</v>
      </c>
      <c r="N99" s="245" t="s">
        <v>48</v>
      </c>
      <c r="O99" s="47"/>
      <c r="P99" s="246">
        <f>O99*H99</f>
        <v>0</v>
      </c>
      <c r="Q99" s="246">
        <v>0.02102</v>
      </c>
      <c r="R99" s="246">
        <f>Q99*H99</f>
        <v>0.042040000000000001</v>
      </c>
      <c r="S99" s="246">
        <v>0</v>
      </c>
      <c r="T99" s="247">
        <f>S99*H99</f>
        <v>0</v>
      </c>
      <c r="AR99" s="24" t="s">
        <v>542</v>
      </c>
      <c r="AT99" s="24" t="s">
        <v>544</v>
      </c>
      <c r="AU99" s="24" t="s">
        <v>85</v>
      </c>
      <c r="AY99" s="24" t="s">
        <v>541</v>
      </c>
      <c r="BE99" s="248">
        <f>IF(N99="základní",J99,0)</f>
        <v>0</v>
      </c>
      <c r="BF99" s="248">
        <f>IF(N99="snížená",J99,0)</f>
        <v>0</v>
      </c>
      <c r="BG99" s="248">
        <f>IF(N99="zákl. přenesená",J99,0)</f>
        <v>0</v>
      </c>
      <c r="BH99" s="248">
        <f>IF(N99="sníž. přenesená",J99,0)</f>
        <v>0</v>
      </c>
      <c r="BI99" s="248">
        <f>IF(N99="nulová",J99,0)</f>
        <v>0</v>
      </c>
      <c r="BJ99" s="24" t="s">
        <v>24</v>
      </c>
      <c r="BK99" s="248">
        <f>ROUND(I99*H99,2)</f>
        <v>0</v>
      </c>
      <c r="BL99" s="24" t="s">
        <v>542</v>
      </c>
      <c r="BM99" s="24" t="s">
        <v>1024</v>
      </c>
    </row>
    <row r="100" s="12" customFormat="1">
      <c r="B100" s="249"/>
      <c r="C100" s="250"/>
      <c r="D100" s="251" t="s">
        <v>549</v>
      </c>
      <c r="E100" s="252" t="s">
        <v>22</v>
      </c>
      <c r="F100" s="253" t="s">
        <v>85</v>
      </c>
      <c r="G100" s="250"/>
      <c r="H100" s="254">
        <v>2</v>
      </c>
      <c r="I100" s="255"/>
      <c r="J100" s="250"/>
      <c r="K100" s="250"/>
      <c r="L100" s="256"/>
      <c r="M100" s="257"/>
      <c r="N100" s="258"/>
      <c r="O100" s="258"/>
      <c r="P100" s="258"/>
      <c r="Q100" s="258"/>
      <c r="R100" s="258"/>
      <c r="S100" s="258"/>
      <c r="T100" s="259"/>
      <c r="AT100" s="260" t="s">
        <v>549</v>
      </c>
      <c r="AU100" s="260" t="s">
        <v>85</v>
      </c>
      <c r="AV100" s="12" t="s">
        <v>85</v>
      </c>
      <c r="AW100" s="12" t="s">
        <v>41</v>
      </c>
      <c r="AX100" s="12" t="s">
        <v>24</v>
      </c>
      <c r="AY100" s="260" t="s">
        <v>541</v>
      </c>
    </row>
    <row r="101" s="1" customFormat="1" ht="25.5" customHeight="1">
      <c r="B101" s="46"/>
      <c r="C101" s="237" t="s">
        <v>85</v>
      </c>
      <c r="D101" s="237" t="s">
        <v>544</v>
      </c>
      <c r="E101" s="238" t="s">
        <v>550</v>
      </c>
      <c r="F101" s="239" t="s">
        <v>551</v>
      </c>
      <c r="G101" s="240" t="s">
        <v>547</v>
      </c>
      <c r="H101" s="241">
        <v>2</v>
      </c>
      <c r="I101" s="242"/>
      <c r="J101" s="243">
        <f>ROUND(I101*H101,2)</f>
        <v>0</v>
      </c>
      <c r="K101" s="239" t="s">
        <v>22</v>
      </c>
      <c r="L101" s="72"/>
      <c r="M101" s="244" t="s">
        <v>22</v>
      </c>
      <c r="N101" s="245" t="s">
        <v>48</v>
      </c>
      <c r="O101" s="47"/>
      <c r="P101" s="246">
        <f>O101*H101</f>
        <v>0</v>
      </c>
      <c r="Q101" s="246">
        <v>0.02102</v>
      </c>
      <c r="R101" s="246">
        <f>Q101*H101</f>
        <v>0.042040000000000001</v>
      </c>
      <c r="S101" s="246">
        <v>0</v>
      </c>
      <c r="T101" s="247">
        <f>S101*H101</f>
        <v>0</v>
      </c>
      <c r="AR101" s="24" t="s">
        <v>542</v>
      </c>
      <c r="AT101" s="24" t="s">
        <v>544</v>
      </c>
      <c r="AU101" s="24" t="s">
        <v>85</v>
      </c>
      <c r="AY101" s="24" t="s">
        <v>541</v>
      </c>
      <c r="BE101" s="248">
        <f>IF(N101="základní",J101,0)</f>
        <v>0</v>
      </c>
      <c r="BF101" s="248">
        <f>IF(N101="snížená",J101,0)</f>
        <v>0</v>
      </c>
      <c r="BG101" s="248">
        <f>IF(N101="zákl. přenesená",J101,0)</f>
        <v>0</v>
      </c>
      <c r="BH101" s="248">
        <f>IF(N101="sníž. přenesená",J101,0)</f>
        <v>0</v>
      </c>
      <c r="BI101" s="248">
        <f>IF(N101="nulová",J101,0)</f>
        <v>0</v>
      </c>
      <c r="BJ101" s="24" t="s">
        <v>24</v>
      </c>
      <c r="BK101" s="248">
        <f>ROUND(I101*H101,2)</f>
        <v>0</v>
      </c>
      <c r="BL101" s="24" t="s">
        <v>542</v>
      </c>
      <c r="BM101" s="24" t="s">
        <v>1025</v>
      </c>
    </row>
    <row r="102" s="12" customFormat="1">
      <c r="B102" s="249"/>
      <c r="C102" s="250"/>
      <c r="D102" s="251" t="s">
        <v>549</v>
      </c>
      <c r="E102" s="252" t="s">
        <v>22</v>
      </c>
      <c r="F102" s="253" t="s">
        <v>85</v>
      </c>
      <c r="G102" s="250"/>
      <c r="H102" s="254">
        <v>2</v>
      </c>
      <c r="I102" s="255"/>
      <c r="J102" s="250"/>
      <c r="K102" s="250"/>
      <c r="L102" s="256"/>
      <c r="M102" s="257"/>
      <c r="N102" s="258"/>
      <c r="O102" s="258"/>
      <c r="P102" s="258"/>
      <c r="Q102" s="258"/>
      <c r="R102" s="258"/>
      <c r="S102" s="258"/>
      <c r="T102" s="259"/>
      <c r="AT102" s="260" t="s">
        <v>549</v>
      </c>
      <c r="AU102" s="260" t="s">
        <v>85</v>
      </c>
      <c r="AV102" s="12" t="s">
        <v>85</v>
      </c>
      <c r="AW102" s="12" t="s">
        <v>41</v>
      </c>
      <c r="AX102" s="12" t="s">
        <v>24</v>
      </c>
      <c r="AY102" s="260" t="s">
        <v>541</v>
      </c>
    </row>
    <row r="103" s="11" customFormat="1" ht="29.88" customHeight="1">
      <c r="B103" s="221"/>
      <c r="C103" s="222"/>
      <c r="D103" s="223" t="s">
        <v>76</v>
      </c>
      <c r="E103" s="235" t="s">
        <v>552</v>
      </c>
      <c r="F103" s="235" t="s">
        <v>553</v>
      </c>
      <c r="G103" s="222"/>
      <c r="H103" s="222"/>
      <c r="I103" s="225"/>
      <c r="J103" s="236">
        <f>BK103</f>
        <v>0</v>
      </c>
      <c r="K103" s="222"/>
      <c r="L103" s="227"/>
      <c r="M103" s="228"/>
      <c r="N103" s="229"/>
      <c r="O103" s="229"/>
      <c r="P103" s="230">
        <f>SUM(P104:P105)</f>
        <v>0</v>
      </c>
      <c r="Q103" s="229"/>
      <c r="R103" s="230">
        <f>SUM(R104:R105)</f>
        <v>0.21423000000000003</v>
      </c>
      <c r="S103" s="229"/>
      <c r="T103" s="231">
        <f>SUM(T104:T105)</f>
        <v>0</v>
      </c>
      <c r="AR103" s="232" t="s">
        <v>24</v>
      </c>
      <c r="AT103" s="233" t="s">
        <v>76</v>
      </c>
      <c r="AU103" s="233" t="s">
        <v>24</v>
      </c>
      <c r="AY103" s="232" t="s">
        <v>541</v>
      </c>
      <c r="BK103" s="234">
        <f>SUM(BK104:BK105)</f>
        <v>0</v>
      </c>
    </row>
    <row r="104" s="1" customFormat="1" ht="25.5" customHeight="1">
      <c r="B104" s="46"/>
      <c r="C104" s="237" t="s">
        <v>93</v>
      </c>
      <c r="D104" s="237" t="s">
        <v>544</v>
      </c>
      <c r="E104" s="238" t="s">
        <v>554</v>
      </c>
      <c r="F104" s="239" t="s">
        <v>555</v>
      </c>
      <c r="G104" s="240" t="s">
        <v>547</v>
      </c>
      <c r="H104" s="241">
        <v>193</v>
      </c>
      <c r="I104" s="242"/>
      <c r="J104" s="243">
        <f>ROUND(I104*H104,2)</f>
        <v>0</v>
      </c>
      <c r="K104" s="239" t="s">
        <v>22</v>
      </c>
      <c r="L104" s="72"/>
      <c r="M104" s="244" t="s">
        <v>22</v>
      </c>
      <c r="N104" s="245" t="s">
        <v>48</v>
      </c>
      <c r="O104" s="47"/>
      <c r="P104" s="246">
        <f>O104*H104</f>
        <v>0</v>
      </c>
      <c r="Q104" s="246">
        <v>0.0011100000000000001</v>
      </c>
      <c r="R104" s="246">
        <f>Q104*H104</f>
        <v>0.21423000000000003</v>
      </c>
      <c r="S104" s="246">
        <v>0</v>
      </c>
      <c r="T104" s="247">
        <f>S104*H104</f>
        <v>0</v>
      </c>
      <c r="AR104" s="24" t="s">
        <v>542</v>
      </c>
      <c r="AT104" s="24" t="s">
        <v>544</v>
      </c>
      <c r="AU104" s="24" t="s">
        <v>85</v>
      </c>
      <c r="AY104" s="24" t="s">
        <v>541</v>
      </c>
      <c r="BE104" s="248">
        <f>IF(N104="základní",J104,0)</f>
        <v>0</v>
      </c>
      <c r="BF104" s="248">
        <f>IF(N104="snížená",J104,0)</f>
        <v>0</v>
      </c>
      <c r="BG104" s="248">
        <f>IF(N104="zákl. přenesená",J104,0)</f>
        <v>0</v>
      </c>
      <c r="BH104" s="248">
        <f>IF(N104="sníž. přenesená",J104,0)</f>
        <v>0</v>
      </c>
      <c r="BI104" s="248">
        <f>IF(N104="nulová",J104,0)</f>
        <v>0</v>
      </c>
      <c r="BJ104" s="24" t="s">
        <v>24</v>
      </c>
      <c r="BK104" s="248">
        <f>ROUND(I104*H104,2)</f>
        <v>0</v>
      </c>
      <c r="BL104" s="24" t="s">
        <v>542</v>
      </c>
      <c r="BM104" s="24" t="s">
        <v>1026</v>
      </c>
    </row>
    <row r="105" s="12" customFormat="1">
      <c r="B105" s="249"/>
      <c r="C105" s="250"/>
      <c r="D105" s="251" t="s">
        <v>549</v>
      </c>
      <c r="E105" s="252" t="s">
        <v>22</v>
      </c>
      <c r="F105" s="253" t="s">
        <v>1027</v>
      </c>
      <c r="G105" s="250"/>
      <c r="H105" s="254">
        <v>193</v>
      </c>
      <c r="I105" s="255"/>
      <c r="J105" s="250"/>
      <c r="K105" s="250"/>
      <c r="L105" s="256"/>
      <c r="M105" s="257"/>
      <c r="N105" s="258"/>
      <c r="O105" s="258"/>
      <c r="P105" s="258"/>
      <c r="Q105" s="258"/>
      <c r="R105" s="258"/>
      <c r="S105" s="258"/>
      <c r="T105" s="259"/>
      <c r="AT105" s="260" t="s">
        <v>549</v>
      </c>
      <c r="AU105" s="260" t="s">
        <v>85</v>
      </c>
      <c r="AV105" s="12" t="s">
        <v>85</v>
      </c>
      <c r="AW105" s="12" t="s">
        <v>41</v>
      </c>
      <c r="AX105" s="12" t="s">
        <v>24</v>
      </c>
      <c r="AY105" s="260" t="s">
        <v>541</v>
      </c>
    </row>
    <row r="106" s="11" customFormat="1" ht="29.88" customHeight="1">
      <c r="B106" s="221"/>
      <c r="C106" s="222"/>
      <c r="D106" s="223" t="s">
        <v>76</v>
      </c>
      <c r="E106" s="235" t="s">
        <v>557</v>
      </c>
      <c r="F106" s="235" t="s">
        <v>558</v>
      </c>
      <c r="G106" s="222"/>
      <c r="H106" s="222"/>
      <c r="I106" s="225"/>
      <c r="J106" s="236">
        <f>BK106</f>
        <v>0</v>
      </c>
      <c r="K106" s="222"/>
      <c r="L106" s="227"/>
      <c r="M106" s="228"/>
      <c r="N106" s="229"/>
      <c r="O106" s="229"/>
      <c r="P106" s="230">
        <f>SUM(P107:P110)</f>
        <v>0</v>
      </c>
      <c r="Q106" s="229"/>
      <c r="R106" s="230">
        <f>SUM(R107:R110)</f>
        <v>0</v>
      </c>
      <c r="S106" s="229"/>
      <c r="T106" s="231">
        <f>SUM(T107:T110)</f>
        <v>0.043999999999999997</v>
      </c>
      <c r="AR106" s="232" t="s">
        <v>24</v>
      </c>
      <c r="AT106" s="233" t="s">
        <v>76</v>
      </c>
      <c r="AU106" s="233" t="s">
        <v>24</v>
      </c>
      <c r="AY106" s="232" t="s">
        <v>541</v>
      </c>
      <c r="BK106" s="234">
        <f>SUM(BK107:BK110)</f>
        <v>0</v>
      </c>
    </row>
    <row r="107" s="1" customFormat="1" ht="16.5" customHeight="1">
      <c r="B107" s="46"/>
      <c r="C107" s="237" t="s">
        <v>542</v>
      </c>
      <c r="D107" s="237" t="s">
        <v>544</v>
      </c>
      <c r="E107" s="238" t="s">
        <v>559</v>
      </c>
      <c r="F107" s="239" t="s">
        <v>560</v>
      </c>
      <c r="G107" s="240" t="s">
        <v>547</v>
      </c>
      <c r="H107" s="241">
        <v>2</v>
      </c>
      <c r="I107" s="242"/>
      <c r="J107" s="243">
        <f>ROUND(I107*H107,2)</f>
        <v>0</v>
      </c>
      <c r="K107" s="239" t="s">
        <v>22</v>
      </c>
      <c r="L107" s="72"/>
      <c r="M107" s="244" t="s">
        <v>22</v>
      </c>
      <c r="N107" s="245" t="s">
        <v>48</v>
      </c>
      <c r="O107" s="47"/>
      <c r="P107" s="246">
        <f>O107*H107</f>
        <v>0</v>
      </c>
      <c r="Q107" s="246">
        <v>0</v>
      </c>
      <c r="R107" s="246">
        <f>Q107*H107</f>
        <v>0</v>
      </c>
      <c r="S107" s="246">
        <v>0.021999999999999999</v>
      </c>
      <c r="T107" s="247">
        <f>S107*H107</f>
        <v>0.043999999999999997</v>
      </c>
      <c r="AR107" s="24" t="s">
        <v>542</v>
      </c>
      <c r="AT107" s="24" t="s">
        <v>544</v>
      </c>
      <c r="AU107" s="24" t="s">
        <v>85</v>
      </c>
      <c r="AY107" s="24" t="s">
        <v>541</v>
      </c>
      <c r="BE107" s="248">
        <f>IF(N107="základní",J107,0)</f>
        <v>0</v>
      </c>
      <c r="BF107" s="248">
        <f>IF(N107="snížená",J107,0)</f>
        <v>0</v>
      </c>
      <c r="BG107" s="248">
        <f>IF(N107="zákl. přenesená",J107,0)</f>
        <v>0</v>
      </c>
      <c r="BH107" s="248">
        <f>IF(N107="sníž. přenesená",J107,0)</f>
        <v>0</v>
      </c>
      <c r="BI107" s="248">
        <f>IF(N107="nulová",J107,0)</f>
        <v>0</v>
      </c>
      <c r="BJ107" s="24" t="s">
        <v>24</v>
      </c>
      <c r="BK107" s="248">
        <f>ROUND(I107*H107,2)</f>
        <v>0</v>
      </c>
      <c r="BL107" s="24" t="s">
        <v>542</v>
      </c>
      <c r="BM107" s="24" t="s">
        <v>1028</v>
      </c>
    </row>
    <row r="108" s="12" customFormat="1">
      <c r="B108" s="249"/>
      <c r="C108" s="250"/>
      <c r="D108" s="251" t="s">
        <v>549</v>
      </c>
      <c r="E108" s="252" t="s">
        <v>22</v>
      </c>
      <c r="F108" s="253" t="s">
        <v>85</v>
      </c>
      <c r="G108" s="250"/>
      <c r="H108" s="254">
        <v>2</v>
      </c>
      <c r="I108" s="255"/>
      <c r="J108" s="250"/>
      <c r="K108" s="250"/>
      <c r="L108" s="256"/>
      <c r="M108" s="257"/>
      <c r="N108" s="258"/>
      <c r="O108" s="258"/>
      <c r="P108" s="258"/>
      <c r="Q108" s="258"/>
      <c r="R108" s="258"/>
      <c r="S108" s="258"/>
      <c r="T108" s="259"/>
      <c r="AT108" s="260" t="s">
        <v>549</v>
      </c>
      <c r="AU108" s="260" t="s">
        <v>85</v>
      </c>
      <c r="AV108" s="12" t="s">
        <v>85</v>
      </c>
      <c r="AW108" s="12" t="s">
        <v>41</v>
      </c>
      <c r="AX108" s="12" t="s">
        <v>24</v>
      </c>
      <c r="AY108" s="260" t="s">
        <v>541</v>
      </c>
    </row>
    <row r="109" s="1" customFormat="1" ht="25.5" customHeight="1">
      <c r="B109" s="46"/>
      <c r="C109" s="237" t="s">
        <v>562</v>
      </c>
      <c r="D109" s="237" t="s">
        <v>544</v>
      </c>
      <c r="E109" s="238" t="s">
        <v>563</v>
      </c>
      <c r="F109" s="239" t="s">
        <v>564</v>
      </c>
      <c r="G109" s="240" t="s">
        <v>547</v>
      </c>
      <c r="H109" s="241">
        <v>2</v>
      </c>
      <c r="I109" s="242"/>
      <c r="J109" s="243">
        <f>ROUND(I109*H109,2)</f>
        <v>0</v>
      </c>
      <c r="K109" s="239" t="s">
        <v>22</v>
      </c>
      <c r="L109" s="72"/>
      <c r="M109" s="244" t="s">
        <v>22</v>
      </c>
      <c r="N109" s="245" t="s">
        <v>48</v>
      </c>
      <c r="O109" s="47"/>
      <c r="P109" s="246">
        <f>O109*H109</f>
        <v>0</v>
      </c>
      <c r="Q109" s="246">
        <v>0</v>
      </c>
      <c r="R109" s="246">
        <f>Q109*H109</f>
        <v>0</v>
      </c>
      <c r="S109" s="246">
        <v>0</v>
      </c>
      <c r="T109" s="247">
        <f>S109*H109</f>
        <v>0</v>
      </c>
      <c r="AR109" s="24" t="s">
        <v>542</v>
      </c>
      <c r="AT109" s="24" t="s">
        <v>544</v>
      </c>
      <c r="AU109" s="24" t="s">
        <v>85</v>
      </c>
      <c r="AY109" s="24" t="s">
        <v>541</v>
      </c>
      <c r="BE109" s="248">
        <f>IF(N109="základní",J109,0)</f>
        <v>0</v>
      </c>
      <c r="BF109" s="248">
        <f>IF(N109="snížená",J109,0)</f>
        <v>0</v>
      </c>
      <c r="BG109" s="248">
        <f>IF(N109="zákl. přenesená",J109,0)</f>
        <v>0</v>
      </c>
      <c r="BH109" s="248">
        <f>IF(N109="sníž. přenesená",J109,0)</f>
        <v>0</v>
      </c>
      <c r="BI109" s="248">
        <f>IF(N109="nulová",J109,0)</f>
        <v>0</v>
      </c>
      <c r="BJ109" s="24" t="s">
        <v>24</v>
      </c>
      <c r="BK109" s="248">
        <f>ROUND(I109*H109,2)</f>
        <v>0</v>
      </c>
      <c r="BL109" s="24" t="s">
        <v>542</v>
      </c>
      <c r="BM109" s="24" t="s">
        <v>1029</v>
      </c>
    </row>
    <row r="110" s="12" customFormat="1">
      <c r="B110" s="249"/>
      <c r="C110" s="250"/>
      <c r="D110" s="251" t="s">
        <v>549</v>
      </c>
      <c r="E110" s="252" t="s">
        <v>22</v>
      </c>
      <c r="F110" s="253" t="s">
        <v>85</v>
      </c>
      <c r="G110" s="250"/>
      <c r="H110" s="254">
        <v>2</v>
      </c>
      <c r="I110" s="255"/>
      <c r="J110" s="250"/>
      <c r="K110" s="250"/>
      <c r="L110" s="256"/>
      <c r="M110" s="257"/>
      <c r="N110" s="258"/>
      <c r="O110" s="258"/>
      <c r="P110" s="258"/>
      <c r="Q110" s="258"/>
      <c r="R110" s="258"/>
      <c r="S110" s="258"/>
      <c r="T110" s="259"/>
      <c r="AT110" s="260" t="s">
        <v>549</v>
      </c>
      <c r="AU110" s="260" t="s">
        <v>85</v>
      </c>
      <c r="AV110" s="12" t="s">
        <v>85</v>
      </c>
      <c r="AW110" s="12" t="s">
        <v>41</v>
      </c>
      <c r="AX110" s="12" t="s">
        <v>24</v>
      </c>
      <c r="AY110" s="260" t="s">
        <v>541</v>
      </c>
    </row>
    <row r="111" s="11" customFormat="1" ht="29.88" customHeight="1">
      <c r="B111" s="221"/>
      <c r="C111" s="222"/>
      <c r="D111" s="223" t="s">
        <v>76</v>
      </c>
      <c r="E111" s="235" t="s">
        <v>565</v>
      </c>
      <c r="F111" s="235" t="s">
        <v>566</v>
      </c>
      <c r="G111" s="222"/>
      <c r="H111" s="222"/>
      <c r="I111" s="225"/>
      <c r="J111" s="236">
        <f>BK111</f>
        <v>0</v>
      </c>
      <c r="K111" s="222"/>
      <c r="L111" s="227"/>
      <c r="M111" s="228"/>
      <c r="N111" s="229"/>
      <c r="O111" s="229"/>
      <c r="P111" s="230">
        <f>SUM(P112:P119)</f>
        <v>0</v>
      </c>
      <c r="Q111" s="229"/>
      <c r="R111" s="230">
        <f>SUM(R112:R119)</f>
        <v>0</v>
      </c>
      <c r="S111" s="229"/>
      <c r="T111" s="231">
        <f>SUM(T112:T119)</f>
        <v>0</v>
      </c>
      <c r="AR111" s="232" t="s">
        <v>24</v>
      </c>
      <c r="AT111" s="233" t="s">
        <v>76</v>
      </c>
      <c r="AU111" s="233" t="s">
        <v>24</v>
      </c>
      <c r="AY111" s="232" t="s">
        <v>541</v>
      </c>
      <c r="BK111" s="234">
        <f>SUM(BK112:BK119)</f>
        <v>0</v>
      </c>
    </row>
    <row r="112" s="1" customFormat="1" ht="25.5" customHeight="1">
      <c r="B112" s="46"/>
      <c r="C112" s="237" t="s">
        <v>552</v>
      </c>
      <c r="D112" s="237" t="s">
        <v>544</v>
      </c>
      <c r="E112" s="238" t="s">
        <v>567</v>
      </c>
      <c r="F112" s="239" t="s">
        <v>568</v>
      </c>
      <c r="G112" s="240" t="s">
        <v>569</v>
      </c>
      <c r="H112" s="241">
        <v>0.10000000000000001</v>
      </c>
      <c r="I112" s="242"/>
      <c r="J112" s="243">
        <f>ROUND(I112*H112,2)</f>
        <v>0</v>
      </c>
      <c r="K112" s="239" t="s">
        <v>22</v>
      </c>
      <c r="L112" s="72"/>
      <c r="M112" s="244" t="s">
        <v>22</v>
      </c>
      <c r="N112" s="245" t="s">
        <v>48</v>
      </c>
      <c r="O112" s="47"/>
      <c r="P112" s="246">
        <f>O112*H112</f>
        <v>0</v>
      </c>
      <c r="Q112" s="246">
        <v>0</v>
      </c>
      <c r="R112" s="246">
        <f>Q112*H112</f>
        <v>0</v>
      </c>
      <c r="S112" s="246">
        <v>0</v>
      </c>
      <c r="T112" s="247">
        <f>S112*H112</f>
        <v>0</v>
      </c>
      <c r="AR112" s="24" t="s">
        <v>542</v>
      </c>
      <c r="AT112" s="24" t="s">
        <v>544</v>
      </c>
      <c r="AU112" s="24" t="s">
        <v>85</v>
      </c>
      <c r="AY112" s="24" t="s">
        <v>541</v>
      </c>
      <c r="BE112" s="248">
        <f>IF(N112="základní",J112,0)</f>
        <v>0</v>
      </c>
      <c r="BF112" s="248">
        <f>IF(N112="snížená",J112,0)</f>
        <v>0</v>
      </c>
      <c r="BG112" s="248">
        <f>IF(N112="zákl. přenesená",J112,0)</f>
        <v>0</v>
      </c>
      <c r="BH112" s="248">
        <f>IF(N112="sníž. přenesená",J112,0)</f>
        <v>0</v>
      </c>
      <c r="BI112" s="248">
        <f>IF(N112="nulová",J112,0)</f>
        <v>0</v>
      </c>
      <c r="BJ112" s="24" t="s">
        <v>24</v>
      </c>
      <c r="BK112" s="248">
        <f>ROUND(I112*H112,2)</f>
        <v>0</v>
      </c>
      <c r="BL112" s="24" t="s">
        <v>542</v>
      </c>
      <c r="BM112" s="24" t="s">
        <v>1030</v>
      </c>
    </row>
    <row r="113" s="12" customFormat="1">
      <c r="B113" s="249"/>
      <c r="C113" s="250"/>
      <c r="D113" s="251" t="s">
        <v>549</v>
      </c>
      <c r="E113" s="252" t="s">
        <v>22</v>
      </c>
      <c r="F113" s="253" t="s">
        <v>20</v>
      </c>
      <c r="G113" s="250"/>
      <c r="H113" s="254">
        <v>0.10000000000000001</v>
      </c>
      <c r="I113" s="255"/>
      <c r="J113" s="250"/>
      <c r="K113" s="250"/>
      <c r="L113" s="256"/>
      <c r="M113" s="257"/>
      <c r="N113" s="258"/>
      <c r="O113" s="258"/>
      <c r="P113" s="258"/>
      <c r="Q113" s="258"/>
      <c r="R113" s="258"/>
      <c r="S113" s="258"/>
      <c r="T113" s="259"/>
      <c r="AT113" s="260" t="s">
        <v>549</v>
      </c>
      <c r="AU113" s="260" t="s">
        <v>85</v>
      </c>
      <c r="AV113" s="12" t="s">
        <v>85</v>
      </c>
      <c r="AW113" s="12" t="s">
        <v>41</v>
      </c>
      <c r="AX113" s="12" t="s">
        <v>24</v>
      </c>
      <c r="AY113" s="260" t="s">
        <v>541</v>
      </c>
    </row>
    <row r="114" s="1" customFormat="1" ht="25.5" customHeight="1">
      <c r="B114" s="46"/>
      <c r="C114" s="237" t="s">
        <v>571</v>
      </c>
      <c r="D114" s="237" t="s">
        <v>544</v>
      </c>
      <c r="E114" s="238" t="s">
        <v>572</v>
      </c>
      <c r="F114" s="239" t="s">
        <v>573</v>
      </c>
      <c r="G114" s="240" t="s">
        <v>569</v>
      </c>
      <c r="H114" s="241">
        <v>0.10000000000000001</v>
      </c>
      <c r="I114" s="242"/>
      <c r="J114" s="243">
        <f>ROUND(I114*H114,2)</f>
        <v>0</v>
      </c>
      <c r="K114" s="239" t="s">
        <v>22</v>
      </c>
      <c r="L114" s="72"/>
      <c r="M114" s="244" t="s">
        <v>22</v>
      </c>
      <c r="N114" s="245" t="s">
        <v>48</v>
      </c>
      <c r="O114" s="47"/>
      <c r="P114" s="246">
        <f>O114*H114</f>
        <v>0</v>
      </c>
      <c r="Q114" s="246">
        <v>0</v>
      </c>
      <c r="R114" s="246">
        <f>Q114*H114</f>
        <v>0</v>
      </c>
      <c r="S114" s="246">
        <v>0</v>
      </c>
      <c r="T114" s="247">
        <f>S114*H114</f>
        <v>0</v>
      </c>
      <c r="AR114" s="24" t="s">
        <v>542</v>
      </c>
      <c r="AT114" s="24" t="s">
        <v>544</v>
      </c>
      <c r="AU114" s="24" t="s">
        <v>85</v>
      </c>
      <c r="AY114" s="24" t="s">
        <v>541</v>
      </c>
      <c r="BE114" s="248">
        <f>IF(N114="základní",J114,0)</f>
        <v>0</v>
      </c>
      <c r="BF114" s="248">
        <f>IF(N114="snížená",J114,0)</f>
        <v>0</v>
      </c>
      <c r="BG114" s="248">
        <f>IF(N114="zákl. přenesená",J114,0)</f>
        <v>0</v>
      </c>
      <c r="BH114" s="248">
        <f>IF(N114="sníž. přenesená",J114,0)</f>
        <v>0</v>
      </c>
      <c r="BI114" s="248">
        <f>IF(N114="nulová",J114,0)</f>
        <v>0</v>
      </c>
      <c r="BJ114" s="24" t="s">
        <v>24</v>
      </c>
      <c r="BK114" s="248">
        <f>ROUND(I114*H114,2)</f>
        <v>0</v>
      </c>
      <c r="BL114" s="24" t="s">
        <v>542</v>
      </c>
      <c r="BM114" s="24" t="s">
        <v>1031</v>
      </c>
    </row>
    <row r="115" s="12" customFormat="1">
      <c r="B115" s="249"/>
      <c r="C115" s="250"/>
      <c r="D115" s="251" t="s">
        <v>549</v>
      </c>
      <c r="E115" s="252" t="s">
        <v>22</v>
      </c>
      <c r="F115" s="253" t="s">
        <v>20</v>
      </c>
      <c r="G115" s="250"/>
      <c r="H115" s="254">
        <v>0.10000000000000001</v>
      </c>
      <c r="I115" s="255"/>
      <c r="J115" s="250"/>
      <c r="K115" s="250"/>
      <c r="L115" s="256"/>
      <c r="M115" s="257"/>
      <c r="N115" s="258"/>
      <c r="O115" s="258"/>
      <c r="P115" s="258"/>
      <c r="Q115" s="258"/>
      <c r="R115" s="258"/>
      <c r="S115" s="258"/>
      <c r="T115" s="259"/>
      <c r="AT115" s="260" t="s">
        <v>549</v>
      </c>
      <c r="AU115" s="260" t="s">
        <v>85</v>
      </c>
      <c r="AV115" s="12" t="s">
        <v>85</v>
      </c>
      <c r="AW115" s="12" t="s">
        <v>41</v>
      </c>
      <c r="AX115" s="12" t="s">
        <v>24</v>
      </c>
      <c r="AY115" s="260" t="s">
        <v>541</v>
      </c>
    </row>
    <row r="116" s="1" customFormat="1" ht="38.25" customHeight="1">
      <c r="B116" s="46"/>
      <c r="C116" s="237" t="s">
        <v>561</v>
      </c>
      <c r="D116" s="237" t="s">
        <v>544</v>
      </c>
      <c r="E116" s="238" t="s">
        <v>575</v>
      </c>
      <c r="F116" s="239" t="s">
        <v>576</v>
      </c>
      <c r="G116" s="240" t="s">
        <v>569</v>
      </c>
      <c r="H116" s="241">
        <v>0.10000000000000001</v>
      </c>
      <c r="I116" s="242"/>
      <c r="J116" s="243">
        <f>ROUND(I116*H116,2)</f>
        <v>0</v>
      </c>
      <c r="K116" s="239" t="s">
        <v>22</v>
      </c>
      <c r="L116" s="72"/>
      <c r="M116" s="244" t="s">
        <v>22</v>
      </c>
      <c r="N116" s="245" t="s">
        <v>48</v>
      </c>
      <c r="O116" s="47"/>
      <c r="P116" s="246">
        <f>O116*H116</f>
        <v>0</v>
      </c>
      <c r="Q116" s="246">
        <v>0</v>
      </c>
      <c r="R116" s="246">
        <f>Q116*H116</f>
        <v>0</v>
      </c>
      <c r="S116" s="246">
        <v>0</v>
      </c>
      <c r="T116" s="247">
        <f>S116*H116</f>
        <v>0</v>
      </c>
      <c r="AR116" s="24" t="s">
        <v>542</v>
      </c>
      <c r="AT116" s="24" t="s">
        <v>544</v>
      </c>
      <c r="AU116" s="24" t="s">
        <v>85</v>
      </c>
      <c r="AY116" s="24" t="s">
        <v>541</v>
      </c>
      <c r="BE116" s="248">
        <f>IF(N116="základní",J116,0)</f>
        <v>0</v>
      </c>
      <c r="BF116" s="248">
        <f>IF(N116="snížená",J116,0)</f>
        <v>0</v>
      </c>
      <c r="BG116" s="248">
        <f>IF(N116="zákl. přenesená",J116,0)</f>
        <v>0</v>
      </c>
      <c r="BH116" s="248">
        <f>IF(N116="sníž. přenesená",J116,0)</f>
        <v>0</v>
      </c>
      <c r="BI116" s="248">
        <f>IF(N116="nulová",J116,0)</f>
        <v>0</v>
      </c>
      <c r="BJ116" s="24" t="s">
        <v>24</v>
      </c>
      <c r="BK116" s="248">
        <f>ROUND(I116*H116,2)</f>
        <v>0</v>
      </c>
      <c r="BL116" s="24" t="s">
        <v>542</v>
      </c>
      <c r="BM116" s="24" t="s">
        <v>1032</v>
      </c>
    </row>
    <row r="117" s="12" customFormat="1">
      <c r="B117" s="249"/>
      <c r="C117" s="250"/>
      <c r="D117" s="251" t="s">
        <v>549</v>
      </c>
      <c r="E117" s="252" t="s">
        <v>22</v>
      </c>
      <c r="F117" s="253" t="s">
        <v>20</v>
      </c>
      <c r="G117" s="250"/>
      <c r="H117" s="254">
        <v>0.10000000000000001</v>
      </c>
      <c r="I117" s="255"/>
      <c r="J117" s="250"/>
      <c r="K117" s="250"/>
      <c r="L117" s="256"/>
      <c r="M117" s="257"/>
      <c r="N117" s="258"/>
      <c r="O117" s="258"/>
      <c r="P117" s="258"/>
      <c r="Q117" s="258"/>
      <c r="R117" s="258"/>
      <c r="S117" s="258"/>
      <c r="T117" s="259"/>
      <c r="AT117" s="260" t="s">
        <v>549</v>
      </c>
      <c r="AU117" s="260" t="s">
        <v>85</v>
      </c>
      <c r="AV117" s="12" t="s">
        <v>85</v>
      </c>
      <c r="AW117" s="12" t="s">
        <v>41</v>
      </c>
      <c r="AX117" s="12" t="s">
        <v>24</v>
      </c>
      <c r="AY117" s="260" t="s">
        <v>541</v>
      </c>
    </row>
    <row r="118" s="1" customFormat="1" ht="25.5" customHeight="1">
      <c r="B118" s="46"/>
      <c r="C118" s="237" t="s">
        <v>557</v>
      </c>
      <c r="D118" s="237" t="s">
        <v>544</v>
      </c>
      <c r="E118" s="238" t="s">
        <v>578</v>
      </c>
      <c r="F118" s="239" t="s">
        <v>579</v>
      </c>
      <c r="G118" s="240" t="s">
        <v>569</v>
      </c>
      <c r="H118" s="241">
        <v>0.10000000000000001</v>
      </c>
      <c r="I118" s="242"/>
      <c r="J118" s="243">
        <f>ROUND(I118*H118,2)</f>
        <v>0</v>
      </c>
      <c r="K118" s="239" t="s">
        <v>22</v>
      </c>
      <c r="L118" s="72"/>
      <c r="M118" s="244" t="s">
        <v>22</v>
      </c>
      <c r="N118" s="245" t="s">
        <v>48</v>
      </c>
      <c r="O118" s="47"/>
      <c r="P118" s="246">
        <f>O118*H118</f>
        <v>0</v>
      </c>
      <c r="Q118" s="246">
        <v>0</v>
      </c>
      <c r="R118" s="246">
        <f>Q118*H118</f>
        <v>0</v>
      </c>
      <c r="S118" s="246">
        <v>0</v>
      </c>
      <c r="T118" s="247">
        <f>S118*H118</f>
        <v>0</v>
      </c>
      <c r="AR118" s="24" t="s">
        <v>542</v>
      </c>
      <c r="AT118" s="24" t="s">
        <v>544</v>
      </c>
      <c r="AU118" s="24" t="s">
        <v>85</v>
      </c>
      <c r="AY118" s="24" t="s">
        <v>541</v>
      </c>
      <c r="BE118" s="248">
        <f>IF(N118="základní",J118,0)</f>
        <v>0</v>
      </c>
      <c r="BF118" s="248">
        <f>IF(N118="snížená",J118,0)</f>
        <v>0</v>
      </c>
      <c r="BG118" s="248">
        <f>IF(N118="zákl. přenesená",J118,0)</f>
        <v>0</v>
      </c>
      <c r="BH118" s="248">
        <f>IF(N118="sníž. přenesená",J118,0)</f>
        <v>0</v>
      </c>
      <c r="BI118" s="248">
        <f>IF(N118="nulová",J118,0)</f>
        <v>0</v>
      </c>
      <c r="BJ118" s="24" t="s">
        <v>24</v>
      </c>
      <c r="BK118" s="248">
        <f>ROUND(I118*H118,2)</f>
        <v>0</v>
      </c>
      <c r="BL118" s="24" t="s">
        <v>542</v>
      </c>
      <c r="BM118" s="24" t="s">
        <v>1033</v>
      </c>
    </row>
    <row r="119" s="12" customFormat="1">
      <c r="B119" s="249"/>
      <c r="C119" s="250"/>
      <c r="D119" s="251" t="s">
        <v>549</v>
      </c>
      <c r="E119" s="252" t="s">
        <v>22</v>
      </c>
      <c r="F119" s="253" t="s">
        <v>20</v>
      </c>
      <c r="G119" s="250"/>
      <c r="H119" s="254">
        <v>0.10000000000000001</v>
      </c>
      <c r="I119" s="255"/>
      <c r="J119" s="250"/>
      <c r="K119" s="250"/>
      <c r="L119" s="256"/>
      <c r="M119" s="257"/>
      <c r="N119" s="258"/>
      <c r="O119" s="258"/>
      <c r="P119" s="258"/>
      <c r="Q119" s="258"/>
      <c r="R119" s="258"/>
      <c r="S119" s="258"/>
      <c r="T119" s="259"/>
      <c r="AT119" s="260" t="s">
        <v>549</v>
      </c>
      <c r="AU119" s="260" t="s">
        <v>85</v>
      </c>
      <c r="AV119" s="12" t="s">
        <v>85</v>
      </c>
      <c r="AW119" s="12" t="s">
        <v>41</v>
      </c>
      <c r="AX119" s="12" t="s">
        <v>24</v>
      </c>
      <c r="AY119" s="260" t="s">
        <v>541</v>
      </c>
    </row>
    <row r="120" s="11" customFormat="1" ht="29.88" customHeight="1">
      <c r="B120" s="221"/>
      <c r="C120" s="222"/>
      <c r="D120" s="223" t="s">
        <v>76</v>
      </c>
      <c r="E120" s="235" t="s">
        <v>581</v>
      </c>
      <c r="F120" s="235" t="s">
        <v>582</v>
      </c>
      <c r="G120" s="222"/>
      <c r="H120" s="222"/>
      <c r="I120" s="225"/>
      <c r="J120" s="236">
        <f>BK120</f>
        <v>0</v>
      </c>
      <c r="K120" s="222"/>
      <c r="L120" s="227"/>
      <c r="M120" s="228"/>
      <c r="N120" s="229"/>
      <c r="O120" s="229"/>
      <c r="P120" s="230">
        <f>SUM(P121:P122)</f>
        <v>0</v>
      </c>
      <c r="Q120" s="229"/>
      <c r="R120" s="230">
        <f>SUM(R121:R122)</f>
        <v>0</v>
      </c>
      <c r="S120" s="229"/>
      <c r="T120" s="231">
        <f>SUM(T121:T122)</f>
        <v>0</v>
      </c>
      <c r="AR120" s="232" t="s">
        <v>24</v>
      </c>
      <c r="AT120" s="233" t="s">
        <v>76</v>
      </c>
      <c r="AU120" s="233" t="s">
        <v>24</v>
      </c>
      <c r="AY120" s="232" t="s">
        <v>541</v>
      </c>
      <c r="BK120" s="234">
        <f>SUM(BK121:BK122)</f>
        <v>0</v>
      </c>
    </row>
    <row r="121" s="1" customFormat="1" ht="38.25" customHeight="1">
      <c r="B121" s="46"/>
      <c r="C121" s="237" t="s">
        <v>29</v>
      </c>
      <c r="D121" s="237" t="s">
        <v>544</v>
      </c>
      <c r="E121" s="238" t="s">
        <v>583</v>
      </c>
      <c r="F121" s="239" t="s">
        <v>584</v>
      </c>
      <c r="G121" s="240" t="s">
        <v>569</v>
      </c>
      <c r="H121" s="241">
        <v>0.10000000000000001</v>
      </c>
      <c r="I121" s="242"/>
      <c r="J121" s="243">
        <f>ROUND(I121*H121,2)</f>
        <v>0</v>
      </c>
      <c r="K121" s="239" t="s">
        <v>22</v>
      </c>
      <c r="L121" s="72"/>
      <c r="M121" s="244" t="s">
        <v>22</v>
      </c>
      <c r="N121" s="245" t="s">
        <v>48</v>
      </c>
      <c r="O121" s="47"/>
      <c r="P121" s="246">
        <f>O121*H121</f>
        <v>0</v>
      </c>
      <c r="Q121" s="246">
        <v>0</v>
      </c>
      <c r="R121" s="246">
        <f>Q121*H121</f>
        <v>0</v>
      </c>
      <c r="S121" s="246">
        <v>0</v>
      </c>
      <c r="T121" s="247">
        <f>S121*H121</f>
        <v>0</v>
      </c>
      <c r="AR121" s="24" t="s">
        <v>542</v>
      </c>
      <c r="AT121" s="24" t="s">
        <v>544</v>
      </c>
      <c r="AU121" s="24" t="s">
        <v>85</v>
      </c>
      <c r="AY121" s="24" t="s">
        <v>541</v>
      </c>
      <c r="BE121" s="248">
        <f>IF(N121="základní",J121,0)</f>
        <v>0</v>
      </c>
      <c r="BF121" s="248">
        <f>IF(N121="snížená",J121,0)</f>
        <v>0</v>
      </c>
      <c r="BG121" s="248">
        <f>IF(N121="zákl. přenesená",J121,0)</f>
        <v>0</v>
      </c>
      <c r="BH121" s="248">
        <f>IF(N121="sníž. přenesená",J121,0)</f>
        <v>0</v>
      </c>
      <c r="BI121" s="248">
        <f>IF(N121="nulová",J121,0)</f>
        <v>0</v>
      </c>
      <c r="BJ121" s="24" t="s">
        <v>24</v>
      </c>
      <c r="BK121" s="248">
        <f>ROUND(I121*H121,2)</f>
        <v>0</v>
      </c>
      <c r="BL121" s="24" t="s">
        <v>542</v>
      </c>
      <c r="BM121" s="24" t="s">
        <v>1034</v>
      </c>
    </row>
    <row r="122" s="12" customFormat="1">
      <c r="B122" s="249"/>
      <c r="C122" s="250"/>
      <c r="D122" s="251" t="s">
        <v>549</v>
      </c>
      <c r="E122" s="252" t="s">
        <v>22</v>
      </c>
      <c r="F122" s="253" t="s">
        <v>20</v>
      </c>
      <c r="G122" s="250"/>
      <c r="H122" s="254">
        <v>0.10000000000000001</v>
      </c>
      <c r="I122" s="255"/>
      <c r="J122" s="250"/>
      <c r="K122" s="250"/>
      <c r="L122" s="256"/>
      <c r="M122" s="257"/>
      <c r="N122" s="258"/>
      <c r="O122" s="258"/>
      <c r="P122" s="258"/>
      <c r="Q122" s="258"/>
      <c r="R122" s="258"/>
      <c r="S122" s="258"/>
      <c r="T122" s="259"/>
      <c r="AT122" s="260" t="s">
        <v>549</v>
      </c>
      <c r="AU122" s="260" t="s">
        <v>85</v>
      </c>
      <c r="AV122" s="12" t="s">
        <v>85</v>
      </c>
      <c r="AW122" s="12" t="s">
        <v>41</v>
      </c>
      <c r="AX122" s="12" t="s">
        <v>24</v>
      </c>
      <c r="AY122" s="260" t="s">
        <v>541</v>
      </c>
    </row>
    <row r="123" s="11" customFormat="1" ht="37.44" customHeight="1">
      <c r="B123" s="221"/>
      <c r="C123" s="222"/>
      <c r="D123" s="223" t="s">
        <v>76</v>
      </c>
      <c r="E123" s="224" t="s">
        <v>586</v>
      </c>
      <c r="F123" s="224" t="s">
        <v>587</v>
      </c>
      <c r="G123" s="222"/>
      <c r="H123" s="222"/>
      <c r="I123" s="225"/>
      <c r="J123" s="226">
        <f>BK123</f>
        <v>0</v>
      </c>
      <c r="K123" s="222"/>
      <c r="L123" s="227"/>
      <c r="M123" s="228"/>
      <c r="N123" s="229"/>
      <c r="O123" s="229"/>
      <c r="P123" s="230">
        <f>P124</f>
        <v>0</v>
      </c>
      <c r="Q123" s="229"/>
      <c r="R123" s="230">
        <f>R124</f>
        <v>0</v>
      </c>
      <c r="S123" s="229"/>
      <c r="T123" s="231">
        <f>T124</f>
        <v>0</v>
      </c>
      <c r="AR123" s="232" t="s">
        <v>85</v>
      </c>
      <c r="AT123" s="233" t="s">
        <v>76</v>
      </c>
      <c r="AU123" s="233" t="s">
        <v>77</v>
      </c>
      <c r="AY123" s="232" t="s">
        <v>541</v>
      </c>
      <c r="BK123" s="234">
        <f>BK124</f>
        <v>0</v>
      </c>
    </row>
    <row r="124" s="11" customFormat="1" ht="19.92" customHeight="1">
      <c r="B124" s="221"/>
      <c r="C124" s="222"/>
      <c r="D124" s="223" t="s">
        <v>76</v>
      </c>
      <c r="E124" s="235" t="s">
        <v>588</v>
      </c>
      <c r="F124" s="235" t="s">
        <v>589</v>
      </c>
      <c r="G124" s="222"/>
      <c r="H124" s="222"/>
      <c r="I124" s="225"/>
      <c r="J124" s="236">
        <f>BK124</f>
        <v>0</v>
      </c>
      <c r="K124" s="222"/>
      <c r="L124" s="227"/>
      <c r="M124" s="228"/>
      <c r="N124" s="229"/>
      <c r="O124" s="229"/>
      <c r="P124" s="230">
        <f>SUM(P125:P128)</f>
        <v>0</v>
      </c>
      <c r="Q124" s="229"/>
      <c r="R124" s="230">
        <f>SUM(R125:R128)</f>
        <v>0</v>
      </c>
      <c r="S124" s="229"/>
      <c r="T124" s="231">
        <f>SUM(T125:T128)</f>
        <v>0</v>
      </c>
      <c r="AR124" s="232" t="s">
        <v>85</v>
      </c>
      <c r="AT124" s="233" t="s">
        <v>76</v>
      </c>
      <c r="AU124" s="233" t="s">
        <v>24</v>
      </c>
      <c r="AY124" s="232" t="s">
        <v>541</v>
      </c>
      <c r="BK124" s="234">
        <f>SUM(BK125:BK128)</f>
        <v>0</v>
      </c>
    </row>
    <row r="125" s="1" customFormat="1" ht="25.5" customHeight="1">
      <c r="B125" s="46"/>
      <c r="C125" s="237" t="s">
        <v>590</v>
      </c>
      <c r="D125" s="237" t="s">
        <v>544</v>
      </c>
      <c r="E125" s="238" t="s">
        <v>591</v>
      </c>
      <c r="F125" s="239" t="s">
        <v>592</v>
      </c>
      <c r="G125" s="240" t="s">
        <v>547</v>
      </c>
      <c r="H125" s="241">
        <v>193</v>
      </c>
      <c r="I125" s="242"/>
      <c r="J125" s="243">
        <f>ROUND(I125*H125,2)</f>
        <v>0</v>
      </c>
      <c r="K125" s="239" t="s">
        <v>22</v>
      </c>
      <c r="L125" s="72"/>
      <c r="M125" s="244" t="s">
        <v>22</v>
      </c>
      <c r="N125" s="245" t="s">
        <v>48</v>
      </c>
      <c r="O125" s="47"/>
      <c r="P125" s="246">
        <f>O125*H125</f>
        <v>0</v>
      </c>
      <c r="Q125" s="246">
        <v>0</v>
      </c>
      <c r="R125" s="246">
        <f>Q125*H125</f>
        <v>0</v>
      </c>
      <c r="S125" s="246">
        <v>0</v>
      </c>
      <c r="T125" s="247">
        <f>S125*H125</f>
        <v>0</v>
      </c>
      <c r="AR125" s="24" t="s">
        <v>577</v>
      </c>
      <c r="AT125" s="24" t="s">
        <v>544</v>
      </c>
      <c r="AU125" s="24" t="s">
        <v>85</v>
      </c>
      <c r="AY125" s="24" t="s">
        <v>541</v>
      </c>
      <c r="BE125" s="248">
        <f>IF(N125="základní",J125,0)</f>
        <v>0</v>
      </c>
      <c r="BF125" s="248">
        <f>IF(N125="snížená",J125,0)</f>
        <v>0</v>
      </c>
      <c r="BG125" s="248">
        <f>IF(N125="zákl. přenesená",J125,0)</f>
        <v>0</v>
      </c>
      <c r="BH125" s="248">
        <f>IF(N125="sníž. přenesená",J125,0)</f>
        <v>0</v>
      </c>
      <c r="BI125" s="248">
        <f>IF(N125="nulová",J125,0)</f>
        <v>0</v>
      </c>
      <c r="BJ125" s="24" t="s">
        <v>24</v>
      </c>
      <c r="BK125" s="248">
        <f>ROUND(I125*H125,2)</f>
        <v>0</v>
      </c>
      <c r="BL125" s="24" t="s">
        <v>577</v>
      </c>
      <c r="BM125" s="24" t="s">
        <v>1035</v>
      </c>
    </row>
    <row r="126" s="12" customFormat="1">
      <c r="B126" s="249"/>
      <c r="C126" s="250"/>
      <c r="D126" s="251" t="s">
        <v>549</v>
      </c>
      <c r="E126" s="252" t="s">
        <v>22</v>
      </c>
      <c r="F126" s="253" t="s">
        <v>1027</v>
      </c>
      <c r="G126" s="250"/>
      <c r="H126" s="254">
        <v>193</v>
      </c>
      <c r="I126" s="255"/>
      <c r="J126" s="250"/>
      <c r="K126" s="250"/>
      <c r="L126" s="256"/>
      <c r="M126" s="257"/>
      <c r="N126" s="258"/>
      <c r="O126" s="258"/>
      <c r="P126" s="258"/>
      <c r="Q126" s="258"/>
      <c r="R126" s="258"/>
      <c r="S126" s="258"/>
      <c r="T126" s="259"/>
      <c r="AT126" s="260" t="s">
        <v>549</v>
      </c>
      <c r="AU126" s="260" t="s">
        <v>85</v>
      </c>
      <c r="AV126" s="12" t="s">
        <v>85</v>
      </c>
      <c r="AW126" s="12" t="s">
        <v>41</v>
      </c>
      <c r="AX126" s="12" t="s">
        <v>24</v>
      </c>
      <c r="AY126" s="260" t="s">
        <v>541</v>
      </c>
    </row>
    <row r="127" s="1" customFormat="1" ht="25.5" customHeight="1">
      <c r="B127" s="46"/>
      <c r="C127" s="237" t="s">
        <v>570</v>
      </c>
      <c r="D127" s="237" t="s">
        <v>544</v>
      </c>
      <c r="E127" s="238" t="s">
        <v>594</v>
      </c>
      <c r="F127" s="239" t="s">
        <v>595</v>
      </c>
      <c r="G127" s="240" t="s">
        <v>547</v>
      </c>
      <c r="H127" s="241">
        <v>193</v>
      </c>
      <c r="I127" s="242"/>
      <c r="J127" s="243">
        <f>ROUND(I127*H127,2)</f>
        <v>0</v>
      </c>
      <c r="K127" s="239" t="s">
        <v>22</v>
      </c>
      <c r="L127" s="72"/>
      <c r="M127" s="244" t="s">
        <v>22</v>
      </c>
      <c r="N127" s="245" t="s">
        <v>48</v>
      </c>
      <c r="O127" s="47"/>
      <c r="P127" s="246">
        <f>O127*H127</f>
        <v>0</v>
      </c>
      <c r="Q127" s="246">
        <v>0</v>
      </c>
      <c r="R127" s="246">
        <f>Q127*H127</f>
        <v>0</v>
      </c>
      <c r="S127" s="246">
        <v>0</v>
      </c>
      <c r="T127" s="247">
        <f>S127*H127</f>
        <v>0</v>
      </c>
      <c r="AR127" s="24" t="s">
        <v>577</v>
      </c>
      <c r="AT127" s="24" t="s">
        <v>544</v>
      </c>
      <c r="AU127" s="24" t="s">
        <v>85</v>
      </c>
      <c r="AY127" s="24" t="s">
        <v>541</v>
      </c>
      <c r="BE127" s="248">
        <f>IF(N127="základní",J127,0)</f>
        <v>0</v>
      </c>
      <c r="BF127" s="248">
        <f>IF(N127="snížená",J127,0)</f>
        <v>0</v>
      </c>
      <c r="BG127" s="248">
        <f>IF(N127="zákl. přenesená",J127,0)</f>
        <v>0</v>
      </c>
      <c r="BH127" s="248">
        <f>IF(N127="sníž. přenesená",J127,0)</f>
        <v>0</v>
      </c>
      <c r="BI127" s="248">
        <f>IF(N127="nulová",J127,0)</f>
        <v>0</v>
      </c>
      <c r="BJ127" s="24" t="s">
        <v>24</v>
      </c>
      <c r="BK127" s="248">
        <f>ROUND(I127*H127,2)</f>
        <v>0</v>
      </c>
      <c r="BL127" s="24" t="s">
        <v>577</v>
      </c>
      <c r="BM127" s="24" t="s">
        <v>1036</v>
      </c>
    </row>
    <row r="128" s="12" customFormat="1">
      <c r="B128" s="249"/>
      <c r="C128" s="250"/>
      <c r="D128" s="251" t="s">
        <v>549</v>
      </c>
      <c r="E128" s="252" t="s">
        <v>22</v>
      </c>
      <c r="F128" s="253" t="s">
        <v>1027</v>
      </c>
      <c r="G128" s="250"/>
      <c r="H128" s="254">
        <v>193</v>
      </c>
      <c r="I128" s="255"/>
      <c r="J128" s="250"/>
      <c r="K128" s="250"/>
      <c r="L128" s="256"/>
      <c r="M128" s="261"/>
      <c r="N128" s="262"/>
      <c r="O128" s="262"/>
      <c r="P128" s="262"/>
      <c r="Q128" s="262"/>
      <c r="R128" s="262"/>
      <c r="S128" s="262"/>
      <c r="T128" s="263"/>
      <c r="AT128" s="260" t="s">
        <v>549</v>
      </c>
      <c r="AU128" s="260" t="s">
        <v>85</v>
      </c>
      <c r="AV128" s="12" t="s">
        <v>85</v>
      </c>
      <c r="AW128" s="12" t="s">
        <v>41</v>
      </c>
      <c r="AX128" s="12" t="s">
        <v>24</v>
      </c>
      <c r="AY128" s="260" t="s">
        <v>541</v>
      </c>
    </row>
    <row r="129" s="1" customFormat="1" ht="6.96" customHeight="1">
      <c r="B129" s="67"/>
      <c r="C129" s="68"/>
      <c r="D129" s="68"/>
      <c r="E129" s="68"/>
      <c r="F129" s="68"/>
      <c r="G129" s="68"/>
      <c r="H129" s="68"/>
      <c r="I129" s="179"/>
      <c r="J129" s="68"/>
      <c r="K129" s="68"/>
      <c r="L129" s="72"/>
    </row>
  </sheetData>
  <sheetProtection sheet="1" autoFilter="0" formatColumns="0" formatRows="0" objects="1" scenarios="1" spinCount="100000" saltValue="JOCxZZSW1cw1Hmzp2FKegDmXtYMxzJFXWgZp3lezqeP9HLbQwK8Eho3dL9SpmasQryQFptzcnfCFuOzJyl8biA==" hashValue="1vrr+3qifmCUTL1gVMncDyfXAw7G26f3t9clSpwh29+eBqqZJWeRjl5Rh7az0xJOUvEbabEV370pjhG1QhNBHg==" algorithmName="SHA-512" password="CC35"/>
  <autoFilter ref="C95:K128"/>
  <mergeCells count="16">
    <mergeCell ref="E7:H7"/>
    <mergeCell ref="E11:H11"/>
    <mergeCell ref="E9:H9"/>
    <mergeCell ref="E13:H13"/>
    <mergeCell ref="E28:H28"/>
    <mergeCell ref="E49:H49"/>
    <mergeCell ref="E53:H53"/>
    <mergeCell ref="E51:H51"/>
    <mergeCell ref="E55:H55"/>
    <mergeCell ref="J59:J60"/>
    <mergeCell ref="E82:H82"/>
    <mergeCell ref="E86:H86"/>
    <mergeCell ref="E84:H84"/>
    <mergeCell ref="E88:H88"/>
    <mergeCell ref="G1:H1"/>
    <mergeCell ref="L2:V2"/>
  </mergeCells>
  <hyperlinks>
    <hyperlink ref="F1:G1" location="C2" display="1) Krycí list soupisu"/>
    <hyperlink ref="G1:H1" location="C62" display="2) Rekapitulace"/>
    <hyperlink ref="J1" location="C95"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30.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223</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ht="16.5" customHeight="1">
      <c r="B9" s="28"/>
      <c r="C9" s="29"/>
      <c r="D9" s="29"/>
      <c r="E9" s="156" t="s">
        <v>1021</v>
      </c>
      <c r="F9" s="29"/>
      <c r="G9" s="29"/>
      <c r="H9" s="29"/>
      <c r="I9" s="155"/>
      <c r="J9" s="29"/>
      <c r="K9" s="31"/>
    </row>
    <row r="10">
      <c r="B10" s="28"/>
      <c r="C10" s="29"/>
      <c r="D10" s="40" t="s">
        <v>508</v>
      </c>
      <c r="E10" s="29"/>
      <c r="F10" s="29"/>
      <c r="G10" s="29"/>
      <c r="H10" s="29"/>
      <c r="I10" s="155"/>
      <c r="J10" s="29"/>
      <c r="K10" s="31"/>
    </row>
    <row r="11" s="1" customFormat="1" ht="16.5" customHeight="1">
      <c r="B11" s="46"/>
      <c r="C11" s="47"/>
      <c r="D11" s="47"/>
      <c r="E11" s="55" t="s">
        <v>1022</v>
      </c>
      <c r="F11" s="47"/>
      <c r="G11" s="47"/>
      <c r="H11" s="47"/>
      <c r="I11" s="157"/>
      <c r="J11" s="47"/>
      <c r="K11" s="51"/>
    </row>
    <row r="12" s="1" customFormat="1">
      <c r="B12" s="46"/>
      <c r="C12" s="47"/>
      <c r="D12" s="40" t="s">
        <v>510</v>
      </c>
      <c r="E12" s="47"/>
      <c r="F12" s="47"/>
      <c r="G12" s="47"/>
      <c r="H12" s="47"/>
      <c r="I12" s="157"/>
      <c r="J12" s="47"/>
      <c r="K12" s="51"/>
    </row>
    <row r="13" s="1" customFormat="1" ht="36.96" customHeight="1">
      <c r="B13" s="46"/>
      <c r="C13" s="47"/>
      <c r="D13" s="47"/>
      <c r="E13" s="158" t="s">
        <v>1037</v>
      </c>
      <c r="F13" s="47"/>
      <c r="G13" s="47"/>
      <c r="H13" s="47"/>
      <c r="I13" s="157"/>
      <c r="J13" s="47"/>
      <c r="K13" s="51"/>
    </row>
    <row r="14" s="1" customFormat="1">
      <c r="B14" s="46"/>
      <c r="C14" s="47"/>
      <c r="D14" s="47"/>
      <c r="E14" s="47"/>
      <c r="F14" s="47"/>
      <c r="G14" s="47"/>
      <c r="H14" s="47"/>
      <c r="I14" s="157"/>
      <c r="J14" s="47"/>
      <c r="K14" s="51"/>
    </row>
    <row r="15" s="1" customFormat="1" ht="14.4" customHeight="1">
      <c r="B15" s="46"/>
      <c r="C15" s="47"/>
      <c r="D15" s="40" t="s">
        <v>21</v>
      </c>
      <c r="E15" s="47"/>
      <c r="F15" s="35" t="s">
        <v>22</v>
      </c>
      <c r="G15" s="47"/>
      <c r="H15" s="47"/>
      <c r="I15" s="159" t="s">
        <v>23</v>
      </c>
      <c r="J15" s="35" t="s">
        <v>22</v>
      </c>
      <c r="K15" s="51"/>
    </row>
    <row r="16" s="1" customFormat="1" ht="14.4" customHeight="1">
      <c r="B16" s="46"/>
      <c r="C16" s="47"/>
      <c r="D16" s="40" t="s">
        <v>25</v>
      </c>
      <c r="E16" s="47"/>
      <c r="F16" s="35" t="s">
        <v>40</v>
      </c>
      <c r="G16" s="47"/>
      <c r="H16" s="47"/>
      <c r="I16" s="159" t="s">
        <v>27</v>
      </c>
      <c r="J16" s="160" t="str">
        <f>'Rekapitulace stavby'!AN8</f>
        <v>19. 9. 2018</v>
      </c>
      <c r="K16" s="51"/>
    </row>
    <row r="17" s="1" customFormat="1" ht="10.8" customHeight="1">
      <c r="B17" s="46"/>
      <c r="C17" s="47"/>
      <c r="D17" s="47"/>
      <c r="E17" s="47"/>
      <c r="F17" s="47"/>
      <c r="G17" s="47"/>
      <c r="H17" s="47"/>
      <c r="I17" s="157"/>
      <c r="J17" s="47"/>
      <c r="K17" s="51"/>
    </row>
    <row r="18" s="1" customFormat="1" ht="14.4" customHeight="1">
      <c r="B18" s="46"/>
      <c r="C18" s="47"/>
      <c r="D18" s="40" t="s">
        <v>31</v>
      </c>
      <c r="E18" s="47"/>
      <c r="F18" s="47"/>
      <c r="G18" s="47"/>
      <c r="H18" s="47"/>
      <c r="I18" s="159" t="s">
        <v>32</v>
      </c>
      <c r="J18" s="35" t="str">
        <f>IF('Rekapitulace stavby'!AN10="","",'Rekapitulace stavby'!AN10)</f>
        <v>70994234</v>
      </c>
      <c r="K18" s="51"/>
    </row>
    <row r="19" s="1" customFormat="1" ht="18" customHeight="1">
      <c r="B19" s="46"/>
      <c r="C19" s="47"/>
      <c r="D19" s="47"/>
      <c r="E19" s="35" t="str">
        <f>IF('Rekapitulace stavby'!E11="","",'Rekapitulace stavby'!E11)</f>
        <v>SŽDC s.o., OŘ Ústí n.L., ST Ústí n.L.</v>
      </c>
      <c r="F19" s="47"/>
      <c r="G19" s="47"/>
      <c r="H19" s="47"/>
      <c r="I19" s="159" t="s">
        <v>35</v>
      </c>
      <c r="J19" s="35" t="str">
        <f>IF('Rekapitulace stavby'!AN11="","",'Rekapitulace stavby'!AN11)</f>
        <v>CZ70994234</v>
      </c>
      <c r="K19" s="51"/>
    </row>
    <row r="20" s="1" customFormat="1" ht="6.96" customHeight="1">
      <c r="B20" s="46"/>
      <c r="C20" s="47"/>
      <c r="D20" s="47"/>
      <c r="E20" s="47"/>
      <c r="F20" s="47"/>
      <c r="G20" s="47"/>
      <c r="H20" s="47"/>
      <c r="I20" s="157"/>
      <c r="J20" s="47"/>
      <c r="K20" s="51"/>
    </row>
    <row r="21" s="1" customFormat="1" ht="14.4" customHeight="1">
      <c r="B21" s="46"/>
      <c r="C21" s="47"/>
      <c r="D21" s="40" t="s">
        <v>37</v>
      </c>
      <c r="E21" s="47"/>
      <c r="F21" s="47"/>
      <c r="G21" s="47"/>
      <c r="H21" s="47"/>
      <c r="I21" s="159" t="s">
        <v>32</v>
      </c>
      <c r="J21" s="35" t="str">
        <f>IF('Rekapitulace stavby'!AN13="Vyplň údaj","",IF('Rekapitulace stavby'!AN13="","",'Rekapitulace stavby'!AN13))</f>
        <v/>
      </c>
      <c r="K21" s="51"/>
    </row>
    <row r="22" s="1" customFormat="1" ht="18" customHeight="1">
      <c r="B22" s="46"/>
      <c r="C22" s="47"/>
      <c r="D22" s="47"/>
      <c r="E22" s="35" t="str">
        <f>IF('Rekapitulace stavby'!E14="Vyplň údaj","",IF('Rekapitulace stavby'!E14="","",'Rekapitulace stavby'!E14))</f>
        <v/>
      </c>
      <c r="F22" s="47"/>
      <c r="G22" s="47"/>
      <c r="H22" s="47"/>
      <c r="I22" s="159" t="s">
        <v>35</v>
      </c>
      <c r="J22" s="35" t="str">
        <f>IF('Rekapitulace stavby'!AN14="Vyplň údaj","",IF('Rekapitulace stavby'!AN14="","",'Rekapitulace stavby'!AN14))</f>
        <v/>
      </c>
      <c r="K22" s="51"/>
    </row>
    <row r="23" s="1" customFormat="1" ht="6.96" customHeight="1">
      <c r="B23" s="46"/>
      <c r="C23" s="47"/>
      <c r="D23" s="47"/>
      <c r="E23" s="47"/>
      <c r="F23" s="47"/>
      <c r="G23" s="47"/>
      <c r="H23" s="47"/>
      <c r="I23" s="157"/>
      <c r="J23" s="47"/>
      <c r="K23" s="51"/>
    </row>
    <row r="24" s="1" customFormat="1" ht="14.4" customHeight="1">
      <c r="B24" s="46"/>
      <c r="C24" s="47"/>
      <c r="D24" s="40" t="s">
        <v>39</v>
      </c>
      <c r="E24" s="47"/>
      <c r="F24" s="47"/>
      <c r="G24" s="47"/>
      <c r="H24" s="47"/>
      <c r="I24" s="159" t="s">
        <v>32</v>
      </c>
      <c r="J24" s="35" t="str">
        <f>IF('Rekapitulace stavby'!AN16="","",'Rekapitulace stavby'!AN16)</f>
        <v/>
      </c>
      <c r="K24" s="51"/>
    </row>
    <row r="25" s="1" customFormat="1" ht="18" customHeight="1">
      <c r="B25" s="46"/>
      <c r="C25" s="47"/>
      <c r="D25" s="47"/>
      <c r="E25" s="35" t="str">
        <f>IF('Rekapitulace stavby'!E17="","",'Rekapitulace stavby'!E17)</f>
        <v xml:space="preserve"> </v>
      </c>
      <c r="F25" s="47"/>
      <c r="G25" s="47"/>
      <c r="H25" s="47"/>
      <c r="I25" s="159" t="s">
        <v>35</v>
      </c>
      <c r="J25" s="35" t="str">
        <f>IF('Rekapitulace stavby'!AN17="","",'Rekapitulace stavby'!AN17)</f>
        <v/>
      </c>
      <c r="K25" s="51"/>
    </row>
    <row r="26" s="1" customFormat="1" ht="6.96" customHeight="1">
      <c r="B26" s="46"/>
      <c r="C26" s="47"/>
      <c r="D26" s="47"/>
      <c r="E26" s="47"/>
      <c r="F26" s="47"/>
      <c r="G26" s="47"/>
      <c r="H26" s="47"/>
      <c r="I26" s="157"/>
      <c r="J26" s="47"/>
      <c r="K26" s="51"/>
    </row>
    <row r="27" s="1" customFormat="1" ht="14.4" customHeight="1">
      <c r="B27" s="46"/>
      <c r="C27" s="47"/>
      <c r="D27" s="40" t="s">
        <v>42</v>
      </c>
      <c r="E27" s="47"/>
      <c r="F27" s="47"/>
      <c r="G27" s="47"/>
      <c r="H27" s="47"/>
      <c r="I27" s="157"/>
      <c r="J27" s="47"/>
      <c r="K27" s="51"/>
    </row>
    <row r="28" s="7" customFormat="1" ht="16.5" customHeight="1">
      <c r="B28" s="161"/>
      <c r="C28" s="162"/>
      <c r="D28" s="162"/>
      <c r="E28" s="44" t="s">
        <v>22</v>
      </c>
      <c r="F28" s="44"/>
      <c r="G28" s="44"/>
      <c r="H28" s="44"/>
      <c r="I28" s="163"/>
      <c r="J28" s="162"/>
      <c r="K28" s="164"/>
    </row>
    <row r="29" s="1" customFormat="1" ht="6.96" customHeight="1">
      <c r="B29" s="46"/>
      <c r="C29" s="47"/>
      <c r="D29" s="47"/>
      <c r="E29" s="47"/>
      <c r="F29" s="47"/>
      <c r="G29" s="47"/>
      <c r="H29" s="47"/>
      <c r="I29" s="157"/>
      <c r="J29" s="47"/>
      <c r="K29" s="51"/>
    </row>
    <row r="30" s="1" customFormat="1" ht="6.96" customHeight="1">
      <c r="B30" s="46"/>
      <c r="C30" s="47"/>
      <c r="D30" s="106"/>
      <c r="E30" s="106"/>
      <c r="F30" s="106"/>
      <c r="G30" s="106"/>
      <c r="H30" s="106"/>
      <c r="I30" s="165"/>
      <c r="J30" s="106"/>
      <c r="K30" s="166"/>
    </row>
    <row r="31" s="1" customFormat="1" ht="25.44" customHeight="1">
      <c r="B31" s="46"/>
      <c r="C31" s="47"/>
      <c r="D31" s="167" t="s">
        <v>43</v>
      </c>
      <c r="E31" s="47"/>
      <c r="F31" s="47"/>
      <c r="G31" s="47"/>
      <c r="H31" s="47"/>
      <c r="I31" s="157"/>
      <c r="J31" s="168">
        <f>ROUND(J89,2)</f>
        <v>0</v>
      </c>
      <c r="K31" s="51"/>
    </row>
    <row r="32" s="1" customFormat="1" ht="6.96" customHeight="1">
      <c r="B32" s="46"/>
      <c r="C32" s="47"/>
      <c r="D32" s="106"/>
      <c r="E32" s="106"/>
      <c r="F32" s="106"/>
      <c r="G32" s="106"/>
      <c r="H32" s="106"/>
      <c r="I32" s="165"/>
      <c r="J32" s="106"/>
      <c r="K32" s="166"/>
    </row>
    <row r="33" s="1" customFormat="1" ht="14.4" customHeight="1">
      <c r="B33" s="46"/>
      <c r="C33" s="47"/>
      <c r="D33" s="47"/>
      <c r="E33" s="47"/>
      <c r="F33" s="52" t="s">
        <v>45</v>
      </c>
      <c r="G33" s="47"/>
      <c r="H33" s="47"/>
      <c r="I33" s="169" t="s">
        <v>44</v>
      </c>
      <c r="J33" s="52" t="s">
        <v>46</v>
      </c>
      <c r="K33" s="51"/>
    </row>
    <row r="34" s="1" customFormat="1" ht="14.4" customHeight="1">
      <c r="B34" s="46"/>
      <c r="C34" s="47"/>
      <c r="D34" s="55" t="s">
        <v>47</v>
      </c>
      <c r="E34" s="55" t="s">
        <v>48</v>
      </c>
      <c r="F34" s="170">
        <f>ROUND(SUM(BE89:BE94), 2)</f>
        <v>0</v>
      </c>
      <c r="G34" s="47"/>
      <c r="H34" s="47"/>
      <c r="I34" s="171">
        <v>0.20999999999999999</v>
      </c>
      <c r="J34" s="170">
        <f>ROUND(ROUND((SUM(BE89:BE94)), 2)*I34, 2)</f>
        <v>0</v>
      </c>
      <c r="K34" s="51"/>
    </row>
    <row r="35" s="1" customFormat="1" ht="14.4" customHeight="1">
      <c r="B35" s="46"/>
      <c r="C35" s="47"/>
      <c r="D35" s="47"/>
      <c r="E35" s="55" t="s">
        <v>49</v>
      </c>
      <c r="F35" s="170">
        <f>ROUND(SUM(BF89:BF94), 2)</f>
        <v>0</v>
      </c>
      <c r="G35" s="47"/>
      <c r="H35" s="47"/>
      <c r="I35" s="171">
        <v>0.14999999999999999</v>
      </c>
      <c r="J35" s="170">
        <f>ROUND(ROUND((SUM(BF89:BF94)), 2)*I35, 2)</f>
        <v>0</v>
      </c>
      <c r="K35" s="51"/>
    </row>
    <row r="36" hidden="1" s="1" customFormat="1" ht="14.4" customHeight="1">
      <c r="B36" s="46"/>
      <c r="C36" s="47"/>
      <c r="D36" s="47"/>
      <c r="E36" s="55" t="s">
        <v>50</v>
      </c>
      <c r="F36" s="170">
        <f>ROUND(SUM(BG89:BG94), 2)</f>
        <v>0</v>
      </c>
      <c r="G36" s="47"/>
      <c r="H36" s="47"/>
      <c r="I36" s="171">
        <v>0.20999999999999999</v>
      </c>
      <c r="J36" s="170">
        <v>0</v>
      </c>
      <c r="K36" s="51"/>
    </row>
    <row r="37" hidden="1" s="1" customFormat="1" ht="14.4" customHeight="1">
      <c r="B37" s="46"/>
      <c r="C37" s="47"/>
      <c r="D37" s="47"/>
      <c r="E37" s="55" t="s">
        <v>51</v>
      </c>
      <c r="F37" s="170">
        <f>ROUND(SUM(BH89:BH94), 2)</f>
        <v>0</v>
      </c>
      <c r="G37" s="47"/>
      <c r="H37" s="47"/>
      <c r="I37" s="171">
        <v>0.14999999999999999</v>
      </c>
      <c r="J37" s="170">
        <v>0</v>
      </c>
      <c r="K37" s="51"/>
    </row>
    <row r="38" hidden="1" s="1" customFormat="1" ht="14.4" customHeight="1">
      <c r="B38" s="46"/>
      <c r="C38" s="47"/>
      <c r="D38" s="47"/>
      <c r="E38" s="55" t="s">
        <v>52</v>
      </c>
      <c r="F38" s="170">
        <f>ROUND(SUM(BI89:BI94), 2)</f>
        <v>0</v>
      </c>
      <c r="G38" s="47"/>
      <c r="H38" s="47"/>
      <c r="I38" s="171">
        <v>0</v>
      </c>
      <c r="J38" s="170">
        <v>0</v>
      </c>
      <c r="K38" s="51"/>
    </row>
    <row r="39" s="1" customFormat="1" ht="6.96" customHeight="1">
      <c r="B39" s="46"/>
      <c r="C39" s="47"/>
      <c r="D39" s="47"/>
      <c r="E39" s="47"/>
      <c r="F39" s="47"/>
      <c r="G39" s="47"/>
      <c r="H39" s="47"/>
      <c r="I39" s="157"/>
      <c r="J39" s="47"/>
      <c r="K39" s="51"/>
    </row>
    <row r="40" s="1" customFormat="1" ht="25.44" customHeight="1">
      <c r="B40" s="46"/>
      <c r="C40" s="172"/>
      <c r="D40" s="173" t="s">
        <v>53</v>
      </c>
      <c r="E40" s="98"/>
      <c r="F40" s="98"/>
      <c r="G40" s="174" t="s">
        <v>54</v>
      </c>
      <c r="H40" s="175" t="s">
        <v>55</v>
      </c>
      <c r="I40" s="176"/>
      <c r="J40" s="177">
        <f>SUM(J31:J38)</f>
        <v>0</v>
      </c>
      <c r="K40" s="178"/>
    </row>
    <row r="41" s="1" customFormat="1" ht="14.4" customHeight="1">
      <c r="B41" s="67"/>
      <c r="C41" s="68"/>
      <c r="D41" s="68"/>
      <c r="E41" s="68"/>
      <c r="F41" s="68"/>
      <c r="G41" s="68"/>
      <c r="H41" s="68"/>
      <c r="I41" s="179"/>
      <c r="J41" s="68"/>
      <c r="K41" s="69"/>
    </row>
    <row r="45" s="1" customFormat="1" ht="6.96" customHeight="1">
      <c r="B45" s="180"/>
      <c r="C45" s="181"/>
      <c r="D45" s="181"/>
      <c r="E45" s="181"/>
      <c r="F45" s="181"/>
      <c r="G45" s="181"/>
      <c r="H45" s="181"/>
      <c r="I45" s="182"/>
      <c r="J45" s="181"/>
      <c r="K45" s="183"/>
    </row>
    <row r="46" s="1" customFormat="1" ht="36.96" customHeight="1">
      <c r="B46" s="46"/>
      <c r="C46" s="30" t="s">
        <v>512</v>
      </c>
      <c r="D46" s="47"/>
      <c r="E46" s="47"/>
      <c r="F46" s="47"/>
      <c r="G46" s="47"/>
      <c r="H46" s="47"/>
      <c r="I46" s="157"/>
      <c r="J46" s="47"/>
      <c r="K46" s="51"/>
    </row>
    <row r="47" s="1" customFormat="1" ht="6.96" customHeight="1">
      <c r="B47" s="46"/>
      <c r="C47" s="47"/>
      <c r="D47" s="47"/>
      <c r="E47" s="47"/>
      <c r="F47" s="47"/>
      <c r="G47" s="47"/>
      <c r="H47" s="47"/>
      <c r="I47" s="157"/>
      <c r="J47" s="47"/>
      <c r="K47" s="51"/>
    </row>
    <row r="48" s="1" customFormat="1" ht="14.4" customHeight="1">
      <c r="B48" s="46"/>
      <c r="C48" s="40" t="s">
        <v>18</v>
      </c>
      <c r="D48" s="47"/>
      <c r="E48" s="47"/>
      <c r="F48" s="47"/>
      <c r="G48" s="47"/>
      <c r="H48" s="47"/>
      <c r="I48" s="157"/>
      <c r="J48" s="47"/>
      <c r="K48" s="51"/>
    </row>
    <row r="49" s="1" customFormat="1" ht="16.5" customHeight="1">
      <c r="B49" s="46"/>
      <c r="C49" s="47"/>
      <c r="D49" s="47"/>
      <c r="E49" s="156" t="str">
        <f>E7</f>
        <v>Celkové opravy zastávek na koridorové trati Vraňany - Děčín - státní hranice_ZMĚNA č. 1</v>
      </c>
      <c r="F49" s="40"/>
      <c r="G49" s="40"/>
      <c r="H49" s="40"/>
      <c r="I49" s="157"/>
      <c r="J49" s="47"/>
      <c r="K49" s="51"/>
    </row>
    <row r="50">
      <c r="B50" s="28"/>
      <c r="C50" s="40" t="s">
        <v>506</v>
      </c>
      <c r="D50" s="29"/>
      <c r="E50" s="29"/>
      <c r="F50" s="29"/>
      <c r="G50" s="29"/>
      <c r="H50" s="29"/>
      <c r="I50" s="155"/>
      <c r="J50" s="29"/>
      <c r="K50" s="31"/>
    </row>
    <row r="51" ht="16.5" customHeight="1">
      <c r="B51" s="28"/>
      <c r="C51" s="29"/>
      <c r="D51" s="29"/>
      <c r="E51" s="156" t="s">
        <v>1021</v>
      </c>
      <c r="F51" s="29"/>
      <c r="G51" s="29"/>
      <c r="H51" s="29"/>
      <c r="I51" s="155"/>
      <c r="J51" s="29"/>
      <c r="K51" s="31"/>
    </row>
    <row r="52">
      <c r="B52" s="28"/>
      <c r="C52" s="40" t="s">
        <v>508</v>
      </c>
      <c r="D52" s="29"/>
      <c r="E52" s="29"/>
      <c r="F52" s="29"/>
      <c r="G52" s="29"/>
      <c r="H52" s="29"/>
      <c r="I52" s="155"/>
      <c r="J52" s="29"/>
      <c r="K52" s="31"/>
    </row>
    <row r="53" s="1" customFormat="1" ht="16.5" customHeight="1">
      <c r="B53" s="46"/>
      <c r="C53" s="47"/>
      <c r="D53" s="47"/>
      <c r="E53" s="55" t="s">
        <v>1022</v>
      </c>
      <c r="F53" s="47"/>
      <c r="G53" s="47"/>
      <c r="H53" s="47"/>
      <c r="I53" s="157"/>
      <c r="J53" s="47"/>
      <c r="K53" s="51"/>
    </row>
    <row r="54" s="1" customFormat="1" ht="14.4" customHeight="1">
      <c r="B54" s="46"/>
      <c r="C54" s="40" t="s">
        <v>510</v>
      </c>
      <c r="D54" s="47"/>
      <c r="E54" s="47"/>
      <c r="F54" s="47"/>
      <c r="G54" s="47"/>
      <c r="H54" s="47"/>
      <c r="I54" s="157"/>
      <c r="J54" s="47"/>
      <c r="K54" s="51"/>
    </row>
    <row r="55" s="1" customFormat="1" ht="17.25" customHeight="1">
      <c r="B55" s="46"/>
      <c r="C55" s="47"/>
      <c r="D55" s="47"/>
      <c r="E55" s="158" t="str">
        <f>E13</f>
        <v>SO 12-03-02 - VRN</v>
      </c>
      <c r="F55" s="47"/>
      <c r="G55" s="47"/>
      <c r="H55" s="47"/>
      <c r="I55" s="157"/>
      <c r="J55" s="47"/>
      <c r="K55" s="51"/>
    </row>
    <row r="56" s="1" customFormat="1" ht="6.96" customHeight="1">
      <c r="B56" s="46"/>
      <c r="C56" s="47"/>
      <c r="D56" s="47"/>
      <c r="E56" s="47"/>
      <c r="F56" s="47"/>
      <c r="G56" s="47"/>
      <c r="H56" s="47"/>
      <c r="I56" s="157"/>
      <c r="J56" s="47"/>
      <c r="K56" s="51"/>
    </row>
    <row r="57" s="1" customFormat="1" ht="18" customHeight="1">
      <c r="B57" s="46"/>
      <c r="C57" s="40" t="s">
        <v>25</v>
      </c>
      <c r="D57" s="47"/>
      <c r="E57" s="47"/>
      <c r="F57" s="35" t="str">
        <f>F16</f>
        <v xml:space="preserve"> </v>
      </c>
      <c r="G57" s="47"/>
      <c r="H57" s="47"/>
      <c r="I57" s="159" t="s">
        <v>27</v>
      </c>
      <c r="J57" s="160" t="str">
        <f>IF(J16="","",J16)</f>
        <v>19. 9. 2018</v>
      </c>
      <c r="K57" s="51"/>
    </row>
    <row r="58" s="1" customFormat="1" ht="6.96" customHeight="1">
      <c r="B58" s="46"/>
      <c r="C58" s="47"/>
      <c r="D58" s="47"/>
      <c r="E58" s="47"/>
      <c r="F58" s="47"/>
      <c r="G58" s="47"/>
      <c r="H58" s="47"/>
      <c r="I58" s="157"/>
      <c r="J58" s="47"/>
      <c r="K58" s="51"/>
    </row>
    <row r="59" s="1" customFormat="1">
      <c r="B59" s="46"/>
      <c r="C59" s="40" t="s">
        <v>31</v>
      </c>
      <c r="D59" s="47"/>
      <c r="E59" s="47"/>
      <c r="F59" s="35" t="str">
        <f>E19</f>
        <v>SŽDC s.o., OŘ Ústí n.L., ST Ústí n.L.</v>
      </c>
      <c r="G59" s="47"/>
      <c r="H59" s="47"/>
      <c r="I59" s="159" t="s">
        <v>39</v>
      </c>
      <c r="J59" s="44" t="str">
        <f>E25</f>
        <v xml:space="preserve"> </v>
      </c>
      <c r="K59" s="51"/>
    </row>
    <row r="60" s="1" customFormat="1" ht="14.4" customHeight="1">
      <c r="B60" s="46"/>
      <c r="C60" s="40" t="s">
        <v>37</v>
      </c>
      <c r="D60" s="47"/>
      <c r="E60" s="47"/>
      <c r="F60" s="35" t="str">
        <f>IF(E22="","",E22)</f>
        <v/>
      </c>
      <c r="G60" s="47"/>
      <c r="H60" s="47"/>
      <c r="I60" s="157"/>
      <c r="J60" s="184"/>
      <c r="K60" s="51"/>
    </row>
    <row r="61" s="1" customFormat="1" ht="10.32" customHeight="1">
      <c r="B61" s="46"/>
      <c r="C61" s="47"/>
      <c r="D61" s="47"/>
      <c r="E61" s="47"/>
      <c r="F61" s="47"/>
      <c r="G61" s="47"/>
      <c r="H61" s="47"/>
      <c r="I61" s="157"/>
      <c r="J61" s="47"/>
      <c r="K61" s="51"/>
    </row>
    <row r="62" s="1" customFormat="1" ht="29.28" customHeight="1">
      <c r="B62" s="46"/>
      <c r="C62" s="185" t="s">
        <v>513</v>
      </c>
      <c r="D62" s="172"/>
      <c r="E62" s="172"/>
      <c r="F62" s="172"/>
      <c r="G62" s="172"/>
      <c r="H62" s="172"/>
      <c r="I62" s="186"/>
      <c r="J62" s="187" t="s">
        <v>514</v>
      </c>
      <c r="K62" s="188"/>
    </row>
    <row r="63" s="1" customFormat="1" ht="10.32" customHeight="1">
      <c r="B63" s="46"/>
      <c r="C63" s="47"/>
      <c r="D63" s="47"/>
      <c r="E63" s="47"/>
      <c r="F63" s="47"/>
      <c r="G63" s="47"/>
      <c r="H63" s="47"/>
      <c r="I63" s="157"/>
      <c r="J63" s="47"/>
      <c r="K63" s="51"/>
    </row>
    <row r="64" s="1" customFormat="1" ht="29.28" customHeight="1">
      <c r="B64" s="46"/>
      <c r="C64" s="189" t="s">
        <v>515</v>
      </c>
      <c r="D64" s="47"/>
      <c r="E64" s="47"/>
      <c r="F64" s="47"/>
      <c r="G64" s="47"/>
      <c r="H64" s="47"/>
      <c r="I64" s="157"/>
      <c r="J64" s="168">
        <f>J89</f>
        <v>0</v>
      </c>
      <c r="K64" s="51"/>
      <c r="AU64" s="24" t="s">
        <v>516</v>
      </c>
    </row>
    <row r="65" s="8" customFormat="1" ht="24.96" customHeight="1">
      <c r="B65" s="190"/>
      <c r="C65" s="191"/>
      <c r="D65" s="192" t="s">
        <v>598</v>
      </c>
      <c r="E65" s="193"/>
      <c r="F65" s="193"/>
      <c r="G65" s="193"/>
      <c r="H65" s="193"/>
      <c r="I65" s="194"/>
      <c r="J65" s="195">
        <f>J90</f>
        <v>0</v>
      </c>
      <c r="K65" s="196"/>
    </row>
    <row r="66" s="1" customFormat="1" ht="21.84" customHeight="1">
      <c r="B66" s="46"/>
      <c r="C66" s="47"/>
      <c r="D66" s="47"/>
      <c r="E66" s="47"/>
      <c r="F66" s="47"/>
      <c r="G66" s="47"/>
      <c r="H66" s="47"/>
      <c r="I66" s="157"/>
      <c r="J66" s="47"/>
      <c r="K66" s="51"/>
    </row>
    <row r="67" s="1" customFormat="1" ht="6.96" customHeight="1">
      <c r="B67" s="67"/>
      <c r="C67" s="68"/>
      <c r="D67" s="68"/>
      <c r="E67" s="68"/>
      <c r="F67" s="68"/>
      <c r="G67" s="68"/>
      <c r="H67" s="68"/>
      <c r="I67" s="179"/>
      <c r="J67" s="68"/>
      <c r="K67" s="69"/>
    </row>
    <row r="71" s="1" customFormat="1" ht="6.96" customHeight="1">
      <c r="B71" s="70"/>
      <c r="C71" s="71"/>
      <c r="D71" s="71"/>
      <c r="E71" s="71"/>
      <c r="F71" s="71"/>
      <c r="G71" s="71"/>
      <c r="H71" s="71"/>
      <c r="I71" s="182"/>
      <c r="J71" s="71"/>
      <c r="K71" s="71"/>
      <c r="L71" s="72"/>
    </row>
    <row r="72" s="1" customFormat="1" ht="36.96" customHeight="1">
      <c r="B72" s="46"/>
      <c r="C72" s="73" t="s">
        <v>525</v>
      </c>
      <c r="D72" s="74"/>
      <c r="E72" s="74"/>
      <c r="F72" s="74"/>
      <c r="G72" s="74"/>
      <c r="H72" s="74"/>
      <c r="I72" s="204"/>
      <c r="J72" s="74"/>
      <c r="K72" s="74"/>
      <c r="L72" s="72"/>
    </row>
    <row r="73" s="1" customFormat="1" ht="6.96" customHeight="1">
      <c r="B73" s="46"/>
      <c r="C73" s="74"/>
      <c r="D73" s="74"/>
      <c r="E73" s="74"/>
      <c r="F73" s="74"/>
      <c r="G73" s="74"/>
      <c r="H73" s="74"/>
      <c r="I73" s="204"/>
      <c r="J73" s="74"/>
      <c r="K73" s="74"/>
      <c r="L73" s="72"/>
    </row>
    <row r="74" s="1" customFormat="1" ht="14.4" customHeight="1">
      <c r="B74" s="46"/>
      <c r="C74" s="76" t="s">
        <v>18</v>
      </c>
      <c r="D74" s="74"/>
      <c r="E74" s="74"/>
      <c r="F74" s="74"/>
      <c r="G74" s="74"/>
      <c r="H74" s="74"/>
      <c r="I74" s="204"/>
      <c r="J74" s="74"/>
      <c r="K74" s="74"/>
      <c r="L74" s="72"/>
    </row>
    <row r="75" s="1" customFormat="1" ht="16.5" customHeight="1">
      <c r="B75" s="46"/>
      <c r="C75" s="74"/>
      <c r="D75" s="74"/>
      <c r="E75" s="205" t="str">
        <f>E7</f>
        <v>Celkové opravy zastávek na koridorové trati Vraňany - Děčín - státní hranice_ZMĚNA č. 1</v>
      </c>
      <c r="F75" s="76"/>
      <c r="G75" s="76"/>
      <c r="H75" s="76"/>
      <c r="I75" s="204"/>
      <c r="J75" s="74"/>
      <c r="K75" s="74"/>
      <c r="L75" s="72"/>
    </row>
    <row r="76">
      <c r="B76" s="28"/>
      <c r="C76" s="76" t="s">
        <v>506</v>
      </c>
      <c r="D76" s="206"/>
      <c r="E76" s="206"/>
      <c r="F76" s="206"/>
      <c r="G76" s="206"/>
      <c r="H76" s="206"/>
      <c r="I76" s="149"/>
      <c r="J76" s="206"/>
      <c r="K76" s="206"/>
      <c r="L76" s="207"/>
    </row>
    <row r="77" ht="16.5" customHeight="1">
      <c r="B77" s="28"/>
      <c r="C77" s="206"/>
      <c r="D77" s="206"/>
      <c r="E77" s="205" t="s">
        <v>1021</v>
      </c>
      <c r="F77" s="206"/>
      <c r="G77" s="206"/>
      <c r="H77" s="206"/>
      <c r="I77" s="149"/>
      <c r="J77" s="206"/>
      <c r="K77" s="206"/>
      <c r="L77" s="207"/>
    </row>
    <row r="78">
      <c r="B78" s="28"/>
      <c r="C78" s="76" t="s">
        <v>508</v>
      </c>
      <c r="D78" s="206"/>
      <c r="E78" s="206"/>
      <c r="F78" s="206"/>
      <c r="G78" s="206"/>
      <c r="H78" s="206"/>
      <c r="I78" s="149"/>
      <c r="J78" s="206"/>
      <c r="K78" s="206"/>
      <c r="L78" s="207"/>
    </row>
    <row r="79" s="1" customFormat="1" ht="16.5" customHeight="1">
      <c r="B79" s="46"/>
      <c r="C79" s="74"/>
      <c r="D79" s="74"/>
      <c r="E79" s="208" t="s">
        <v>1022</v>
      </c>
      <c r="F79" s="74"/>
      <c r="G79" s="74"/>
      <c r="H79" s="74"/>
      <c r="I79" s="204"/>
      <c r="J79" s="74"/>
      <c r="K79" s="74"/>
      <c r="L79" s="72"/>
    </row>
    <row r="80" s="1" customFormat="1" ht="14.4" customHeight="1">
      <c r="B80" s="46"/>
      <c r="C80" s="76" t="s">
        <v>510</v>
      </c>
      <c r="D80" s="74"/>
      <c r="E80" s="74"/>
      <c r="F80" s="74"/>
      <c r="G80" s="74"/>
      <c r="H80" s="74"/>
      <c r="I80" s="204"/>
      <c r="J80" s="74"/>
      <c r="K80" s="74"/>
      <c r="L80" s="72"/>
    </row>
    <row r="81" s="1" customFormat="1" ht="17.25" customHeight="1">
      <c r="B81" s="46"/>
      <c r="C81" s="74"/>
      <c r="D81" s="74"/>
      <c r="E81" s="82" t="str">
        <f>E13</f>
        <v>SO 12-03-02 - VRN</v>
      </c>
      <c r="F81" s="74"/>
      <c r="G81" s="74"/>
      <c r="H81" s="74"/>
      <c r="I81" s="204"/>
      <c r="J81" s="74"/>
      <c r="K81" s="74"/>
      <c r="L81" s="72"/>
    </row>
    <row r="82" s="1" customFormat="1" ht="6.96" customHeight="1">
      <c r="B82" s="46"/>
      <c r="C82" s="74"/>
      <c r="D82" s="74"/>
      <c r="E82" s="74"/>
      <c r="F82" s="74"/>
      <c r="G82" s="74"/>
      <c r="H82" s="74"/>
      <c r="I82" s="204"/>
      <c r="J82" s="74"/>
      <c r="K82" s="74"/>
      <c r="L82" s="72"/>
    </row>
    <row r="83" s="1" customFormat="1" ht="18" customHeight="1">
      <c r="B83" s="46"/>
      <c r="C83" s="76" t="s">
        <v>25</v>
      </c>
      <c r="D83" s="74"/>
      <c r="E83" s="74"/>
      <c r="F83" s="209" t="str">
        <f>F16</f>
        <v xml:space="preserve"> </v>
      </c>
      <c r="G83" s="74"/>
      <c r="H83" s="74"/>
      <c r="I83" s="210" t="s">
        <v>27</v>
      </c>
      <c r="J83" s="85" t="str">
        <f>IF(J16="","",J16)</f>
        <v>19. 9. 2018</v>
      </c>
      <c r="K83" s="74"/>
      <c r="L83" s="72"/>
    </row>
    <row r="84" s="1" customFormat="1" ht="6.96" customHeight="1">
      <c r="B84" s="46"/>
      <c r="C84" s="74"/>
      <c r="D84" s="74"/>
      <c r="E84" s="74"/>
      <c r="F84" s="74"/>
      <c r="G84" s="74"/>
      <c r="H84" s="74"/>
      <c r="I84" s="204"/>
      <c r="J84" s="74"/>
      <c r="K84" s="74"/>
      <c r="L84" s="72"/>
    </row>
    <row r="85" s="1" customFormat="1">
      <c r="B85" s="46"/>
      <c r="C85" s="76" t="s">
        <v>31</v>
      </c>
      <c r="D85" s="74"/>
      <c r="E85" s="74"/>
      <c r="F85" s="209" t="str">
        <f>E19</f>
        <v>SŽDC s.o., OŘ Ústí n.L., ST Ústí n.L.</v>
      </c>
      <c r="G85" s="74"/>
      <c r="H85" s="74"/>
      <c r="I85" s="210" t="s">
        <v>39</v>
      </c>
      <c r="J85" s="209" t="str">
        <f>E25</f>
        <v xml:space="preserve"> </v>
      </c>
      <c r="K85" s="74"/>
      <c r="L85" s="72"/>
    </row>
    <row r="86" s="1" customFormat="1" ht="14.4" customHeight="1">
      <c r="B86" s="46"/>
      <c r="C86" s="76" t="s">
        <v>37</v>
      </c>
      <c r="D86" s="74"/>
      <c r="E86" s="74"/>
      <c r="F86" s="209" t="str">
        <f>IF(E22="","",E22)</f>
        <v/>
      </c>
      <c r="G86" s="74"/>
      <c r="H86" s="74"/>
      <c r="I86" s="204"/>
      <c r="J86" s="74"/>
      <c r="K86" s="74"/>
      <c r="L86" s="72"/>
    </row>
    <row r="87" s="1" customFormat="1" ht="10.32" customHeight="1">
      <c r="B87" s="46"/>
      <c r="C87" s="74"/>
      <c r="D87" s="74"/>
      <c r="E87" s="74"/>
      <c r="F87" s="74"/>
      <c r="G87" s="74"/>
      <c r="H87" s="74"/>
      <c r="I87" s="204"/>
      <c r="J87" s="74"/>
      <c r="K87" s="74"/>
      <c r="L87" s="72"/>
    </row>
    <row r="88" s="10" customFormat="1" ht="29.28" customHeight="1">
      <c r="B88" s="211"/>
      <c r="C88" s="212" t="s">
        <v>526</v>
      </c>
      <c r="D88" s="213" t="s">
        <v>62</v>
      </c>
      <c r="E88" s="213" t="s">
        <v>58</v>
      </c>
      <c r="F88" s="213" t="s">
        <v>527</v>
      </c>
      <c r="G88" s="213" t="s">
        <v>528</v>
      </c>
      <c r="H88" s="213" t="s">
        <v>529</v>
      </c>
      <c r="I88" s="214" t="s">
        <v>530</v>
      </c>
      <c r="J88" s="213" t="s">
        <v>514</v>
      </c>
      <c r="K88" s="215" t="s">
        <v>531</v>
      </c>
      <c r="L88" s="216"/>
      <c r="M88" s="102" t="s">
        <v>532</v>
      </c>
      <c r="N88" s="103" t="s">
        <v>47</v>
      </c>
      <c r="O88" s="103" t="s">
        <v>533</v>
      </c>
      <c r="P88" s="103" t="s">
        <v>534</v>
      </c>
      <c r="Q88" s="103" t="s">
        <v>535</v>
      </c>
      <c r="R88" s="103" t="s">
        <v>536</v>
      </c>
      <c r="S88" s="103" t="s">
        <v>537</v>
      </c>
      <c r="T88" s="104" t="s">
        <v>538</v>
      </c>
    </row>
    <row r="89" s="1" customFormat="1" ht="29.28" customHeight="1">
      <c r="B89" s="46"/>
      <c r="C89" s="108" t="s">
        <v>515</v>
      </c>
      <c r="D89" s="74"/>
      <c r="E89" s="74"/>
      <c r="F89" s="74"/>
      <c r="G89" s="74"/>
      <c r="H89" s="74"/>
      <c r="I89" s="204"/>
      <c r="J89" s="217">
        <f>BK89</f>
        <v>0</v>
      </c>
      <c r="K89" s="74"/>
      <c r="L89" s="72"/>
      <c r="M89" s="105"/>
      <c r="N89" s="106"/>
      <c r="O89" s="106"/>
      <c r="P89" s="218">
        <f>P90</f>
        <v>0</v>
      </c>
      <c r="Q89" s="106"/>
      <c r="R89" s="218">
        <f>R90</f>
        <v>0</v>
      </c>
      <c r="S89" s="106"/>
      <c r="T89" s="219">
        <f>T90</f>
        <v>0</v>
      </c>
      <c r="AT89" s="24" t="s">
        <v>76</v>
      </c>
      <c r="AU89" s="24" t="s">
        <v>516</v>
      </c>
      <c r="BK89" s="220">
        <f>BK90</f>
        <v>0</v>
      </c>
    </row>
    <row r="90" s="11" customFormat="1" ht="37.44" customHeight="1">
      <c r="B90" s="221"/>
      <c r="C90" s="222"/>
      <c r="D90" s="223" t="s">
        <v>76</v>
      </c>
      <c r="E90" s="224" t="s">
        <v>96</v>
      </c>
      <c r="F90" s="224" t="s">
        <v>599</v>
      </c>
      <c r="G90" s="222"/>
      <c r="H90" s="222"/>
      <c r="I90" s="225"/>
      <c r="J90" s="226">
        <f>BK90</f>
        <v>0</v>
      </c>
      <c r="K90" s="222"/>
      <c r="L90" s="227"/>
      <c r="M90" s="228"/>
      <c r="N90" s="229"/>
      <c r="O90" s="229"/>
      <c r="P90" s="230">
        <f>SUM(P91:P94)</f>
        <v>0</v>
      </c>
      <c r="Q90" s="229"/>
      <c r="R90" s="230">
        <f>SUM(R91:R94)</f>
        <v>0</v>
      </c>
      <c r="S90" s="229"/>
      <c r="T90" s="231">
        <f>SUM(T91:T94)</f>
        <v>0</v>
      </c>
      <c r="AR90" s="232" t="s">
        <v>562</v>
      </c>
      <c r="AT90" s="233" t="s">
        <v>76</v>
      </c>
      <c r="AU90" s="233" t="s">
        <v>77</v>
      </c>
      <c r="AY90" s="232" t="s">
        <v>541</v>
      </c>
      <c r="BK90" s="234">
        <f>SUM(BK91:BK94)</f>
        <v>0</v>
      </c>
    </row>
    <row r="91" s="1" customFormat="1" ht="16.5" customHeight="1">
      <c r="B91" s="46"/>
      <c r="C91" s="237" t="s">
        <v>24</v>
      </c>
      <c r="D91" s="237" t="s">
        <v>544</v>
      </c>
      <c r="E91" s="238" t="s">
        <v>600</v>
      </c>
      <c r="F91" s="239" t="s">
        <v>601</v>
      </c>
      <c r="G91" s="240" t="s">
        <v>602</v>
      </c>
      <c r="H91" s="241">
        <v>1</v>
      </c>
      <c r="I91" s="242"/>
      <c r="J91" s="243">
        <f>ROUND(I91*H91,2)</f>
        <v>0</v>
      </c>
      <c r="K91" s="239" t="s">
        <v>603</v>
      </c>
      <c r="L91" s="72"/>
      <c r="M91" s="244" t="s">
        <v>22</v>
      </c>
      <c r="N91" s="245" t="s">
        <v>48</v>
      </c>
      <c r="O91" s="47"/>
      <c r="P91" s="246">
        <f>O91*H91</f>
        <v>0</v>
      </c>
      <c r="Q91" s="246">
        <v>0</v>
      </c>
      <c r="R91" s="246">
        <f>Q91*H91</f>
        <v>0</v>
      </c>
      <c r="S91" s="246">
        <v>0</v>
      </c>
      <c r="T91" s="247">
        <f>S91*H91</f>
        <v>0</v>
      </c>
      <c r="AR91" s="24" t="s">
        <v>542</v>
      </c>
      <c r="AT91" s="24" t="s">
        <v>544</v>
      </c>
      <c r="AU91" s="24" t="s">
        <v>24</v>
      </c>
      <c r="AY91" s="24" t="s">
        <v>541</v>
      </c>
      <c r="BE91" s="248">
        <f>IF(N91="základní",J91,0)</f>
        <v>0</v>
      </c>
      <c r="BF91" s="248">
        <f>IF(N91="snížená",J91,0)</f>
        <v>0</v>
      </c>
      <c r="BG91" s="248">
        <f>IF(N91="zákl. přenesená",J91,0)</f>
        <v>0</v>
      </c>
      <c r="BH91" s="248">
        <f>IF(N91="sníž. přenesená",J91,0)</f>
        <v>0</v>
      </c>
      <c r="BI91" s="248">
        <f>IF(N91="nulová",J91,0)</f>
        <v>0</v>
      </c>
      <c r="BJ91" s="24" t="s">
        <v>24</v>
      </c>
      <c r="BK91" s="248">
        <f>ROUND(I91*H91,2)</f>
        <v>0</v>
      </c>
      <c r="BL91" s="24" t="s">
        <v>542</v>
      </c>
      <c r="BM91" s="24" t="s">
        <v>604</v>
      </c>
    </row>
    <row r="92" s="12" customFormat="1">
      <c r="B92" s="249"/>
      <c r="C92" s="250"/>
      <c r="D92" s="251" t="s">
        <v>549</v>
      </c>
      <c r="E92" s="252" t="s">
        <v>22</v>
      </c>
      <c r="F92" s="253" t="s">
        <v>24</v>
      </c>
      <c r="G92" s="250"/>
      <c r="H92" s="254">
        <v>1</v>
      </c>
      <c r="I92" s="255"/>
      <c r="J92" s="250"/>
      <c r="K92" s="250"/>
      <c r="L92" s="256"/>
      <c r="M92" s="257"/>
      <c r="N92" s="258"/>
      <c r="O92" s="258"/>
      <c r="P92" s="258"/>
      <c r="Q92" s="258"/>
      <c r="R92" s="258"/>
      <c r="S92" s="258"/>
      <c r="T92" s="259"/>
      <c r="AT92" s="260" t="s">
        <v>549</v>
      </c>
      <c r="AU92" s="260" t="s">
        <v>24</v>
      </c>
      <c r="AV92" s="12" t="s">
        <v>85</v>
      </c>
      <c r="AW92" s="12" t="s">
        <v>41</v>
      </c>
      <c r="AX92" s="12" t="s">
        <v>24</v>
      </c>
      <c r="AY92" s="260" t="s">
        <v>541</v>
      </c>
    </row>
    <row r="93" s="1" customFormat="1" ht="16.5" customHeight="1">
      <c r="B93" s="46"/>
      <c r="C93" s="237" t="s">
        <v>85</v>
      </c>
      <c r="D93" s="237" t="s">
        <v>544</v>
      </c>
      <c r="E93" s="238" t="s">
        <v>605</v>
      </c>
      <c r="F93" s="239" t="s">
        <v>606</v>
      </c>
      <c r="G93" s="240" t="s">
        <v>602</v>
      </c>
      <c r="H93" s="241">
        <v>1</v>
      </c>
      <c r="I93" s="242"/>
      <c r="J93" s="243">
        <f>ROUND(I93*H93,2)</f>
        <v>0</v>
      </c>
      <c r="K93" s="239" t="s">
        <v>603</v>
      </c>
      <c r="L93" s="72"/>
      <c r="M93" s="244" t="s">
        <v>22</v>
      </c>
      <c r="N93" s="245" t="s">
        <v>48</v>
      </c>
      <c r="O93" s="47"/>
      <c r="P93" s="246">
        <f>O93*H93</f>
        <v>0</v>
      </c>
      <c r="Q93" s="246">
        <v>0</v>
      </c>
      <c r="R93" s="246">
        <f>Q93*H93</f>
        <v>0</v>
      </c>
      <c r="S93" s="246">
        <v>0</v>
      </c>
      <c r="T93" s="247">
        <f>S93*H93</f>
        <v>0</v>
      </c>
      <c r="AR93" s="24" t="s">
        <v>542</v>
      </c>
      <c r="AT93" s="24" t="s">
        <v>544</v>
      </c>
      <c r="AU93" s="24" t="s">
        <v>24</v>
      </c>
      <c r="AY93" s="24" t="s">
        <v>541</v>
      </c>
      <c r="BE93" s="248">
        <f>IF(N93="základní",J93,0)</f>
        <v>0</v>
      </c>
      <c r="BF93" s="248">
        <f>IF(N93="snížená",J93,0)</f>
        <v>0</v>
      </c>
      <c r="BG93" s="248">
        <f>IF(N93="zákl. přenesená",J93,0)</f>
        <v>0</v>
      </c>
      <c r="BH93" s="248">
        <f>IF(N93="sníž. přenesená",J93,0)</f>
        <v>0</v>
      </c>
      <c r="BI93" s="248">
        <f>IF(N93="nulová",J93,0)</f>
        <v>0</v>
      </c>
      <c r="BJ93" s="24" t="s">
        <v>24</v>
      </c>
      <c r="BK93" s="248">
        <f>ROUND(I93*H93,2)</f>
        <v>0</v>
      </c>
      <c r="BL93" s="24" t="s">
        <v>542</v>
      </c>
      <c r="BM93" s="24" t="s">
        <v>607</v>
      </c>
    </row>
    <row r="94" s="12" customFormat="1">
      <c r="B94" s="249"/>
      <c r="C94" s="250"/>
      <c r="D94" s="251" t="s">
        <v>549</v>
      </c>
      <c r="E94" s="252" t="s">
        <v>22</v>
      </c>
      <c r="F94" s="253" t="s">
        <v>24</v>
      </c>
      <c r="G94" s="250"/>
      <c r="H94" s="254">
        <v>1</v>
      </c>
      <c r="I94" s="255"/>
      <c r="J94" s="250"/>
      <c r="K94" s="250"/>
      <c r="L94" s="256"/>
      <c r="M94" s="261"/>
      <c r="N94" s="262"/>
      <c r="O94" s="262"/>
      <c r="P94" s="262"/>
      <c r="Q94" s="262"/>
      <c r="R94" s="262"/>
      <c r="S94" s="262"/>
      <c r="T94" s="263"/>
      <c r="AT94" s="260" t="s">
        <v>549</v>
      </c>
      <c r="AU94" s="260" t="s">
        <v>24</v>
      </c>
      <c r="AV94" s="12" t="s">
        <v>85</v>
      </c>
      <c r="AW94" s="12" t="s">
        <v>41</v>
      </c>
      <c r="AX94" s="12" t="s">
        <v>24</v>
      </c>
      <c r="AY94" s="260" t="s">
        <v>541</v>
      </c>
    </row>
    <row r="95" s="1" customFormat="1" ht="6.96" customHeight="1">
      <c r="B95" s="67"/>
      <c r="C95" s="68"/>
      <c r="D95" s="68"/>
      <c r="E95" s="68"/>
      <c r="F95" s="68"/>
      <c r="G95" s="68"/>
      <c r="H95" s="68"/>
      <c r="I95" s="179"/>
      <c r="J95" s="68"/>
      <c r="K95" s="68"/>
      <c r="L95" s="72"/>
    </row>
  </sheetData>
  <sheetProtection sheet="1" autoFilter="0" formatColumns="0" formatRows="0" objects="1" scenarios="1" spinCount="100000" saltValue="XJyqockmlk2t6ejXMZQmDDKJZi3nc8F0K6/6tO9t88608WGuZUs4N6dnalD3/qcvdhXbHllYyJ74bhoh5aqgxA==" hashValue="U9XzbXYPpfiQflY49ohrSmVN+IpIyk4dxhYSbLE9ZXWRC97phuXL9zl02WNfjnIzydEw0hk9TLMdk3t5NYn7Fw==" algorithmName="SHA-512" password="CC35"/>
  <autoFilter ref="C88:K94"/>
  <mergeCells count="16">
    <mergeCell ref="E7:H7"/>
    <mergeCell ref="E11:H11"/>
    <mergeCell ref="E9:H9"/>
    <mergeCell ref="E13:H13"/>
    <mergeCell ref="E28:H28"/>
    <mergeCell ref="E49:H49"/>
    <mergeCell ref="E53:H53"/>
    <mergeCell ref="E51:H51"/>
    <mergeCell ref="E55:H55"/>
    <mergeCell ref="J59:J60"/>
    <mergeCell ref="E75:H75"/>
    <mergeCell ref="E79:H79"/>
    <mergeCell ref="E77:H77"/>
    <mergeCell ref="E81:H81"/>
    <mergeCell ref="G1:H1"/>
    <mergeCell ref="L2:V2"/>
  </mergeCells>
  <hyperlinks>
    <hyperlink ref="F1:G1" location="C2" display="1) Krycí list soupisu"/>
    <hyperlink ref="G1:H1" location="C62" display="2) Rekapitulace"/>
    <hyperlink ref="J1" location="C88"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31.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231</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ht="16.5" customHeight="1">
      <c r="B9" s="28"/>
      <c r="C9" s="29"/>
      <c r="D9" s="29"/>
      <c r="E9" s="156" t="s">
        <v>1038</v>
      </c>
      <c r="F9" s="29"/>
      <c r="G9" s="29"/>
      <c r="H9" s="29"/>
      <c r="I9" s="155"/>
      <c r="J9" s="29"/>
      <c r="K9" s="31"/>
    </row>
    <row r="10">
      <c r="B10" s="28"/>
      <c r="C10" s="29"/>
      <c r="D10" s="40" t="s">
        <v>508</v>
      </c>
      <c r="E10" s="29"/>
      <c r="F10" s="29"/>
      <c r="G10" s="29"/>
      <c r="H10" s="29"/>
      <c r="I10" s="155"/>
      <c r="J10" s="29"/>
      <c r="K10" s="31"/>
    </row>
    <row r="11" s="1" customFormat="1" ht="16.5" customHeight="1">
      <c r="B11" s="46"/>
      <c r="C11" s="47"/>
      <c r="D11" s="47"/>
      <c r="E11" s="55" t="s">
        <v>1039</v>
      </c>
      <c r="F11" s="47"/>
      <c r="G11" s="47"/>
      <c r="H11" s="47"/>
      <c r="I11" s="157"/>
      <c r="J11" s="47"/>
      <c r="K11" s="51"/>
    </row>
    <row r="12" s="1" customFormat="1">
      <c r="B12" s="46"/>
      <c r="C12" s="47"/>
      <c r="D12" s="40" t="s">
        <v>510</v>
      </c>
      <c r="E12" s="47"/>
      <c r="F12" s="47"/>
      <c r="G12" s="47"/>
      <c r="H12" s="47"/>
      <c r="I12" s="157"/>
      <c r="J12" s="47"/>
      <c r="K12" s="51"/>
    </row>
    <row r="13" s="1" customFormat="1" ht="36.96" customHeight="1">
      <c r="B13" s="46"/>
      <c r="C13" s="47"/>
      <c r="D13" s="47"/>
      <c r="E13" s="158" t="s">
        <v>1040</v>
      </c>
      <c r="F13" s="47"/>
      <c r="G13" s="47"/>
      <c r="H13" s="47"/>
      <c r="I13" s="157"/>
      <c r="J13" s="47"/>
      <c r="K13" s="51"/>
    </row>
    <row r="14" s="1" customFormat="1">
      <c r="B14" s="46"/>
      <c r="C14" s="47"/>
      <c r="D14" s="47"/>
      <c r="E14" s="47"/>
      <c r="F14" s="47"/>
      <c r="G14" s="47"/>
      <c r="H14" s="47"/>
      <c r="I14" s="157"/>
      <c r="J14" s="47"/>
      <c r="K14" s="51"/>
    </row>
    <row r="15" s="1" customFormat="1" ht="14.4" customHeight="1">
      <c r="B15" s="46"/>
      <c r="C15" s="47"/>
      <c r="D15" s="40" t="s">
        <v>21</v>
      </c>
      <c r="E15" s="47"/>
      <c r="F15" s="35" t="s">
        <v>22</v>
      </c>
      <c r="G15" s="47"/>
      <c r="H15" s="47"/>
      <c r="I15" s="159" t="s">
        <v>23</v>
      </c>
      <c r="J15" s="35" t="s">
        <v>22</v>
      </c>
      <c r="K15" s="51"/>
    </row>
    <row r="16" s="1" customFormat="1" ht="14.4" customHeight="1">
      <c r="B16" s="46"/>
      <c r="C16" s="47"/>
      <c r="D16" s="40" t="s">
        <v>25</v>
      </c>
      <c r="E16" s="47"/>
      <c r="F16" s="35" t="s">
        <v>40</v>
      </c>
      <c r="G16" s="47"/>
      <c r="H16" s="47"/>
      <c r="I16" s="159" t="s">
        <v>27</v>
      </c>
      <c r="J16" s="160" t="str">
        <f>'Rekapitulace stavby'!AN8</f>
        <v>19. 9. 2018</v>
      </c>
      <c r="K16" s="51"/>
    </row>
    <row r="17" s="1" customFormat="1" ht="10.8" customHeight="1">
      <c r="B17" s="46"/>
      <c r="C17" s="47"/>
      <c r="D17" s="47"/>
      <c r="E17" s="47"/>
      <c r="F17" s="47"/>
      <c r="G17" s="47"/>
      <c r="H17" s="47"/>
      <c r="I17" s="157"/>
      <c r="J17" s="47"/>
      <c r="K17" s="51"/>
    </row>
    <row r="18" s="1" customFormat="1" ht="14.4" customHeight="1">
      <c r="B18" s="46"/>
      <c r="C18" s="47"/>
      <c r="D18" s="40" t="s">
        <v>31</v>
      </c>
      <c r="E18" s="47"/>
      <c r="F18" s="47"/>
      <c r="G18" s="47"/>
      <c r="H18" s="47"/>
      <c r="I18" s="159" t="s">
        <v>32</v>
      </c>
      <c r="J18" s="35" t="str">
        <f>IF('Rekapitulace stavby'!AN10="","",'Rekapitulace stavby'!AN10)</f>
        <v>70994234</v>
      </c>
      <c r="K18" s="51"/>
    </row>
    <row r="19" s="1" customFormat="1" ht="18" customHeight="1">
      <c r="B19" s="46"/>
      <c r="C19" s="47"/>
      <c r="D19" s="47"/>
      <c r="E19" s="35" t="str">
        <f>IF('Rekapitulace stavby'!E11="","",'Rekapitulace stavby'!E11)</f>
        <v>SŽDC s.o., OŘ Ústí n.L., ST Ústí n.L.</v>
      </c>
      <c r="F19" s="47"/>
      <c r="G19" s="47"/>
      <c r="H19" s="47"/>
      <c r="I19" s="159" t="s">
        <v>35</v>
      </c>
      <c r="J19" s="35" t="str">
        <f>IF('Rekapitulace stavby'!AN11="","",'Rekapitulace stavby'!AN11)</f>
        <v>CZ70994234</v>
      </c>
      <c r="K19" s="51"/>
    </row>
    <row r="20" s="1" customFormat="1" ht="6.96" customHeight="1">
      <c r="B20" s="46"/>
      <c r="C20" s="47"/>
      <c r="D20" s="47"/>
      <c r="E20" s="47"/>
      <c r="F20" s="47"/>
      <c r="G20" s="47"/>
      <c r="H20" s="47"/>
      <c r="I20" s="157"/>
      <c r="J20" s="47"/>
      <c r="K20" s="51"/>
    </row>
    <row r="21" s="1" customFormat="1" ht="14.4" customHeight="1">
      <c r="B21" s="46"/>
      <c r="C21" s="47"/>
      <c r="D21" s="40" t="s">
        <v>37</v>
      </c>
      <c r="E21" s="47"/>
      <c r="F21" s="47"/>
      <c r="G21" s="47"/>
      <c r="H21" s="47"/>
      <c r="I21" s="159" t="s">
        <v>32</v>
      </c>
      <c r="J21" s="35" t="str">
        <f>IF('Rekapitulace stavby'!AN13="Vyplň údaj","",IF('Rekapitulace stavby'!AN13="","",'Rekapitulace stavby'!AN13))</f>
        <v/>
      </c>
      <c r="K21" s="51"/>
    </row>
    <row r="22" s="1" customFormat="1" ht="18" customHeight="1">
      <c r="B22" s="46"/>
      <c r="C22" s="47"/>
      <c r="D22" s="47"/>
      <c r="E22" s="35" t="str">
        <f>IF('Rekapitulace stavby'!E14="Vyplň údaj","",IF('Rekapitulace stavby'!E14="","",'Rekapitulace stavby'!E14))</f>
        <v/>
      </c>
      <c r="F22" s="47"/>
      <c r="G22" s="47"/>
      <c r="H22" s="47"/>
      <c r="I22" s="159" t="s">
        <v>35</v>
      </c>
      <c r="J22" s="35" t="str">
        <f>IF('Rekapitulace stavby'!AN14="Vyplň údaj","",IF('Rekapitulace stavby'!AN14="","",'Rekapitulace stavby'!AN14))</f>
        <v/>
      </c>
      <c r="K22" s="51"/>
    </row>
    <row r="23" s="1" customFormat="1" ht="6.96" customHeight="1">
      <c r="B23" s="46"/>
      <c r="C23" s="47"/>
      <c r="D23" s="47"/>
      <c r="E23" s="47"/>
      <c r="F23" s="47"/>
      <c r="G23" s="47"/>
      <c r="H23" s="47"/>
      <c r="I23" s="157"/>
      <c r="J23" s="47"/>
      <c r="K23" s="51"/>
    </row>
    <row r="24" s="1" customFormat="1" ht="14.4" customHeight="1">
      <c r="B24" s="46"/>
      <c r="C24" s="47"/>
      <c r="D24" s="40" t="s">
        <v>39</v>
      </c>
      <c r="E24" s="47"/>
      <c r="F24" s="47"/>
      <c r="G24" s="47"/>
      <c r="H24" s="47"/>
      <c r="I24" s="159" t="s">
        <v>32</v>
      </c>
      <c r="J24" s="35" t="str">
        <f>IF('Rekapitulace stavby'!AN16="","",'Rekapitulace stavby'!AN16)</f>
        <v/>
      </c>
      <c r="K24" s="51"/>
    </row>
    <row r="25" s="1" customFormat="1" ht="18" customHeight="1">
      <c r="B25" s="46"/>
      <c r="C25" s="47"/>
      <c r="D25" s="47"/>
      <c r="E25" s="35" t="str">
        <f>IF('Rekapitulace stavby'!E17="","",'Rekapitulace stavby'!E17)</f>
        <v xml:space="preserve"> </v>
      </c>
      <c r="F25" s="47"/>
      <c r="G25" s="47"/>
      <c r="H25" s="47"/>
      <c r="I25" s="159" t="s">
        <v>35</v>
      </c>
      <c r="J25" s="35" t="str">
        <f>IF('Rekapitulace stavby'!AN17="","",'Rekapitulace stavby'!AN17)</f>
        <v/>
      </c>
      <c r="K25" s="51"/>
    </row>
    <row r="26" s="1" customFormat="1" ht="6.96" customHeight="1">
      <c r="B26" s="46"/>
      <c r="C26" s="47"/>
      <c r="D26" s="47"/>
      <c r="E26" s="47"/>
      <c r="F26" s="47"/>
      <c r="G26" s="47"/>
      <c r="H26" s="47"/>
      <c r="I26" s="157"/>
      <c r="J26" s="47"/>
      <c r="K26" s="51"/>
    </row>
    <row r="27" s="1" customFormat="1" ht="14.4" customHeight="1">
      <c r="B27" s="46"/>
      <c r="C27" s="47"/>
      <c r="D27" s="40" t="s">
        <v>42</v>
      </c>
      <c r="E27" s="47"/>
      <c r="F27" s="47"/>
      <c r="G27" s="47"/>
      <c r="H27" s="47"/>
      <c r="I27" s="157"/>
      <c r="J27" s="47"/>
      <c r="K27" s="51"/>
    </row>
    <row r="28" s="7" customFormat="1" ht="16.5" customHeight="1">
      <c r="B28" s="161"/>
      <c r="C28" s="162"/>
      <c r="D28" s="162"/>
      <c r="E28" s="44" t="s">
        <v>22</v>
      </c>
      <c r="F28" s="44"/>
      <c r="G28" s="44"/>
      <c r="H28" s="44"/>
      <c r="I28" s="163"/>
      <c r="J28" s="162"/>
      <c r="K28" s="164"/>
    </row>
    <row r="29" s="1" customFormat="1" ht="6.96" customHeight="1">
      <c r="B29" s="46"/>
      <c r="C29" s="47"/>
      <c r="D29" s="47"/>
      <c r="E29" s="47"/>
      <c r="F29" s="47"/>
      <c r="G29" s="47"/>
      <c r="H29" s="47"/>
      <c r="I29" s="157"/>
      <c r="J29" s="47"/>
      <c r="K29" s="51"/>
    </row>
    <row r="30" s="1" customFormat="1" ht="6.96" customHeight="1">
      <c r="B30" s="46"/>
      <c r="C30" s="47"/>
      <c r="D30" s="106"/>
      <c r="E30" s="106"/>
      <c r="F30" s="106"/>
      <c r="G30" s="106"/>
      <c r="H30" s="106"/>
      <c r="I30" s="165"/>
      <c r="J30" s="106"/>
      <c r="K30" s="166"/>
    </row>
    <row r="31" s="1" customFormat="1" ht="25.44" customHeight="1">
      <c r="B31" s="46"/>
      <c r="C31" s="47"/>
      <c r="D31" s="167" t="s">
        <v>43</v>
      </c>
      <c r="E31" s="47"/>
      <c r="F31" s="47"/>
      <c r="G31" s="47"/>
      <c r="H31" s="47"/>
      <c r="I31" s="157"/>
      <c r="J31" s="168">
        <f>ROUND(J96,2)</f>
        <v>0</v>
      </c>
      <c r="K31" s="51"/>
    </row>
    <row r="32" s="1" customFormat="1" ht="6.96" customHeight="1">
      <c r="B32" s="46"/>
      <c r="C32" s="47"/>
      <c r="D32" s="106"/>
      <c r="E32" s="106"/>
      <c r="F32" s="106"/>
      <c r="G32" s="106"/>
      <c r="H32" s="106"/>
      <c r="I32" s="165"/>
      <c r="J32" s="106"/>
      <c r="K32" s="166"/>
    </row>
    <row r="33" s="1" customFormat="1" ht="14.4" customHeight="1">
      <c r="B33" s="46"/>
      <c r="C33" s="47"/>
      <c r="D33" s="47"/>
      <c r="E33" s="47"/>
      <c r="F33" s="52" t="s">
        <v>45</v>
      </c>
      <c r="G33" s="47"/>
      <c r="H33" s="47"/>
      <c r="I33" s="169" t="s">
        <v>44</v>
      </c>
      <c r="J33" s="52" t="s">
        <v>46</v>
      </c>
      <c r="K33" s="51"/>
    </row>
    <row r="34" s="1" customFormat="1" ht="14.4" customHeight="1">
      <c r="B34" s="46"/>
      <c r="C34" s="47"/>
      <c r="D34" s="55" t="s">
        <v>47</v>
      </c>
      <c r="E34" s="55" t="s">
        <v>48</v>
      </c>
      <c r="F34" s="170">
        <f>ROUND(SUM(BE96:BE129), 2)</f>
        <v>0</v>
      </c>
      <c r="G34" s="47"/>
      <c r="H34" s="47"/>
      <c r="I34" s="171">
        <v>0.20999999999999999</v>
      </c>
      <c r="J34" s="170">
        <f>ROUND(ROUND((SUM(BE96:BE129)), 2)*I34, 2)</f>
        <v>0</v>
      </c>
      <c r="K34" s="51"/>
    </row>
    <row r="35" s="1" customFormat="1" ht="14.4" customHeight="1">
      <c r="B35" s="46"/>
      <c r="C35" s="47"/>
      <c r="D35" s="47"/>
      <c r="E35" s="55" t="s">
        <v>49</v>
      </c>
      <c r="F35" s="170">
        <f>ROUND(SUM(BF96:BF129), 2)</f>
        <v>0</v>
      </c>
      <c r="G35" s="47"/>
      <c r="H35" s="47"/>
      <c r="I35" s="171">
        <v>0.14999999999999999</v>
      </c>
      <c r="J35" s="170">
        <f>ROUND(ROUND((SUM(BF96:BF129)), 2)*I35, 2)</f>
        <v>0</v>
      </c>
      <c r="K35" s="51"/>
    </row>
    <row r="36" hidden="1" s="1" customFormat="1" ht="14.4" customHeight="1">
      <c r="B36" s="46"/>
      <c r="C36" s="47"/>
      <c r="D36" s="47"/>
      <c r="E36" s="55" t="s">
        <v>50</v>
      </c>
      <c r="F36" s="170">
        <f>ROUND(SUM(BG96:BG129), 2)</f>
        <v>0</v>
      </c>
      <c r="G36" s="47"/>
      <c r="H36" s="47"/>
      <c r="I36" s="171">
        <v>0.20999999999999999</v>
      </c>
      <c r="J36" s="170">
        <v>0</v>
      </c>
      <c r="K36" s="51"/>
    </row>
    <row r="37" hidden="1" s="1" customFormat="1" ht="14.4" customHeight="1">
      <c r="B37" s="46"/>
      <c r="C37" s="47"/>
      <c r="D37" s="47"/>
      <c r="E37" s="55" t="s">
        <v>51</v>
      </c>
      <c r="F37" s="170">
        <f>ROUND(SUM(BH96:BH129), 2)</f>
        <v>0</v>
      </c>
      <c r="G37" s="47"/>
      <c r="H37" s="47"/>
      <c r="I37" s="171">
        <v>0.14999999999999999</v>
      </c>
      <c r="J37" s="170">
        <v>0</v>
      </c>
      <c r="K37" s="51"/>
    </row>
    <row r="38" hidden="1" s="1" customFormat="1" ht="14.4" customHeight="1">
      <c r="B38" s="46"/>
      <c r="C38" s="47"/>
      <c r="D38" s="47"/>
      <c r="E38" s="55" t="s">
        <v>52</v>
      </c>
      <c r="F38" s="170">
        <f>ROUND(SUM(BI96:BI129), 2)</f>
        <v>0</v>
      </c>
      <c r="G38" s="47"/>
      <c r="H38" s="47"/>
      <c r="I38" s="171">
        <v>0</v>
      </c>
      <c r="J38" s="170">
        <v>0</v>
      </c>
      <c r="K38" s="51"/>
    </row>
    <row r="39" s="1" customFormat="1" ht="6.96" customHeight="1">
      <c r="B39" s="46"/>
      <c r="C39" s="47"/>
      <c r="D39" s="47"/>
      <c r="E39" s="47"/>
      <c r="F39" s="47"/>
      <c r="G39" s="47"/>
      <c r="H39" s="47"/>
      <c r="I39" s="157"/>
      <c r="J39" s="47"/>
      <c r="K39" s="51"/>
    </row>
    <row r="40" s="1" customFormat="1" ht="25.44" customHeight="1">
      <c r="B40" s="46"/>
      <c r="C40" s="172"/>
      <c r="D40" s="173" t="s">
        <v>53</v>
      </c>
      <c r="E40" s="98"/>
      <c r="F40" s="98"/>
      <c r="G40" s="174" t="s">
        <v>54</v>
      </c>
      <c r="H40" s="175" t="s">
        <v>55</v>
      </c>
      <c r="I40" s="176"/>
      <c r="J40" s="177">
        <f>SUM(J31:J38)</f>
        <v>0</v>
      </c>
      <c r="K40" s="178"/>
    </row>
    <row r="41" s="1" customFormat="1" ht="14.4" customHeight="1">
      <c r="B41" s="67"/>
      <c r="C41" s="68"/>
      <c r="D41" s="68"/>
      <c r="E41" s="68"/>
      <c r="F41" s="68"/>
      <c r="G41" s="68"/>
      <c r="H41" s="68"/>
      <c r="I41" s="179"/>
      <c r="J41" s="68"/>
      <c r="K41" s="69"/>
    </row>
    <row r="45" s="1" customFormat="1" ht="6.96" customHeight="1">
      <c r="B45" s="180"/>
      <c r="C45" s="181"/>
      <c r="D45" s="181"/>
      <c r="E45" s="181"/>
      <c r="F45" s="181"/>
      <c r="G45" s="181"/>
      <c r="H45" s="181"/>
      <c r="I45" s="182"/>
      <c r="J45" s="181"/>
      <c r="K45" s="183"/>
    </row>
    <row r="46" s="1" customFormat="1" ht="36.96" customHeight="1">
      <c r="B46" s="46"/>
      <c r="C46" s="30" t="s">
        <v>512</v>
      </c>
      <c r="D46" s="47"/>
      <c r="E46" s="47"/>
      <c r="F46" s="47"/>
      <c r="G46" s="47"/>
      <c r="H46" s="47"/>
      <c r="I46" s="157"/>
      <c r="J46" s="47"/>
      <c r="K46" s="51"/>
    </row>
    <row r="47" s="1" customFormat="1" ht="6.96" customHeight="1">
      <c r="B47" s="46"/>
      <c r="C47" s="47"/>
      <c r="D47" s="47"/>
      <c r="E47" s="47"/>
      <c r="F47" s="47"/>
      <c r="G47" s="47"/>
      <c r="H47" s="47"/>
      <c r="I47" s="157"/>
      <c r="J47" s="47"/>
      <c r="K47" s="51"/>
    </row>
    <row r="48" s="1" customFormat="1" ht="14.4" customHeight="1">
      <c r="B48" s="46"/>
      <c r="C48" s="40" t="s">
        <v>18</v>
      </c>
      <c r="D48" s="47"/>
      <c r="E48" s="47"/>
      <c r="F48" s="47"/>
      <c r="G48" s="47"/>
      <c r="H48" s="47"/>
      <c r="I48" s="157"/>
      <c r="J48" s="47"/>
      <c r="K48" s="51"/>
    </row>
    <row r="49" s="1" customFormat="1" ht="16.5" customHeight="1">
      <c r="B49" s="46"/>
      <c r="C49" s="47"/>
      <c r="D49" s="47"/>
      <c r="E49" s="156" t="str">
        <f>E7</f>
        <v>Celkové opravy zastávek na koridorové trati Vraňany - Děčín - státní hranice_ZMĚNA č. 1</v>
      </c>
      <c r="F49" s="40"/>
      <c r="G49" s="40"/>
      <c r="H49" s="40"/>
      <c r="I49" s="157"/>
      <c r="J49" s="47"/>
      <c r="K49" s="51"/>
    </row>
    <row r="50">
      <c r="B50" s="28"/>
      <c r="C50" s="40" t="s">
        <v>506</v>
      </c>
      <c r="D50" s="29"/>
      <c r="E50" s="29"/>
      <c r="F50" s="29"/>
      <c r="G50" s="29"/>
      <c r="H50" s="29"/>
      <c r="I50" s="155"/>
      <c r="J50" s="29"/>
      <c r="K50" s="31"/>
    </row>
    <row r="51" ht="16.5" customHeight="1">
      <c r="B51" s="28"/>
      <c r="C51" s="29"/>
      <c r="D51" s="29"/>
      <c r="E51" s="156" t="s">
        <v>1038</v>
      </c>
      <c r="F51" s="29"/>
      <c r="G51" s="29"/>
      <c r="H51" s="29"/>
      <c r="I51" s="155"/>
      <c r="J51" s="29"/>
      <c r="K51" s="31"/>
    </row>
    <row r="52">
      <c r="B52" s="28"/>
      <c r="C52" s="40" t="s">
        <v>508</v>
      </c>
      <c r="D52" s="29"/>
      <c r="E52" s="29"/>
      <c r="F52" s="29"/>
      <c r="G52" s="29"/>
      <c r="H52" s="29"/>
      <c r="I52" s="155"/>
      <c r="J52" s="29"/>
      <c r="K52" s="31"/>
    </row>
    <row r="53" s="1" customFormat="1" ht="16.5" customHeight="1">
      <c r="B53" s="46"/>
      <c r="C53" s="47"/>
      <c r="D53" s="47"/>
      <c r="E53" s="55" t="s">
        <v>1039</v>
      </c>
      <c r="F53" s="47"/>
      <c r="G53" s="47"/>
      <c r="H53" s="47"/>
      <c r="I53" s="157"/>
      <c r="J53" s="47"/>
      <c r="K53" s="51"/>
    </row>
    <row r="54" s="1" customFormat="1" ht="14.4" customHeight="1">
      <c r="B54" s="46"/>
      <c r="C54" s="40" t="s">
        <v>510</v>
      </c>
      <c r="D54" s="47"/>
      <c r="E54" s="47"/>
      <c r="F54" s="47"/>
      <c r="G54" s="47"/>
      <c r="H54" s="47"/>
      <c r="I54" s="157"/>
      <c r="J54" s="47"/>
      <c r="K54" s="51"/>
    </row>
    <row r="55" s="1" customFormat="1" ht="17.25" customHeight="1">
      <c r="B55" s="46"/>
      <c r="C55" s="47"/>
      <c r="D55" s="47"/>
      <c r="E55" s="158" t="str">
        <f>E13</f>
        <v>SO-13-03-01 - Zábradlí Lukavec</v>
      </c>
      <c r="F55" s="47"/>
      <c r="G55" s="47"/>
      <c r="H55" s="47"/>
      <c r="I55" s="157"/>
      <c r="J55" s="47"/>
      <c r="K55" s="51"/>
    </row>
    <row r="56" s="1" customFormat="1" ht="6.96" customHeight="1">
      <c r="B56" s="46"/>
      <c r="C56" s="47"/>
      <c r="D56" s="47"/>
      <c r="E56" s="47"/>
      <c r="F56" s="47"/>
      <c r="G56" s="47"/>
      <c r="H56" s="47"/>
      <c r="I56" s="157"/>
      <c r="J56" s="47"/>
      <c r="K56" s="51"/>
    </row>
    <row r="57" s="1" customFormat="1" ht="18" customHeight="1">
      <c r="B57" s="46"/>
      <c r="C57" s="40" t="s">
        <v>25</v>
      </c>
      <c r="D57" s="47"/>
      <c r="E57" s="47"/>
      <c r="F57" s="35" t="str">
        <f>F16</f>
        <v xml:space="preserve"> </v>
      </c>
      <c r="G57" s="47"/>
      <c r="H57" s="47"/>
      <c r="I57" s="159" t="s">
        <v>27</v>
      </c>
      <c r="J57" s="160" t="str">
        <f>IF(J16="","",J16)</f>
        <v>19. 9. 2018</v>
      </c>
      <c r="K57" s="51"/>
    </row>
    <row r="58" s="1" customFormat="1" ht="6.96" customHeight="1">
      <c r="B58" s="46"/>
      <c r="C58" s="47"/>
      <c r="D58" s="47"/>
      <c r="E58" s="47"/>
      <c r="F58" s="47"/>
      <c r="G58" s="47"/>
      <c r="H58" s="47"/>
      <c r="I58" s="157"/>
      <c r="J58" s="47"/>
      <c r="K58" s="51"/>
    </row>
    <row r="59" s="1" customFormat="1">
      <c r="B59" s="46"/>
      <c r="C59" s="40" t="s">
        <v>31</v>
      </c>
      <c r="D59" s="47"/>
      <c r="E59" s="47"/>
      <c r="F59" s="35" t="str">
        <f>E19</f>
        <v>SŽDC s.o., OŘ Ústí n.L., ST Ústí n.L.</v>
      </c>
      <c r="G59" s="47"/>
      <c r="H59" s="47"/>
      <c r="I59" s="159" t="s">
        <v>39</v>
      </c>
      <c r="J59" s="44" t="str">
        <f>E25</f>
        <v xml:space="preserve"> </v>
      </c>
      <c r="K59" s="51"/>
    </row>
    <row r="60" s="1" customFormat="1" ht="14.4" customHeight="1">
      <c r="B60" s="46"/>
      <c r="C60" s="40" t="s">
        <v>37</v>
      </c>
      <c r="D60" s="47"/>
      <c r="E60" s="47"/>
      <c r="F60" s="35" t="str">
        <f>IF(E22="","",E22)</f>
        <v/>
      </c>
      <c r="G60" s="47"/>
      <c r="H60" s="47"/>
      <c r="I60" s="157"/>
      <c r="J60" s="184"/>
      <c r="K60" s="51"/>
    </row>
    <row r="61" s="1" customFormat="1" ht="10.32" customHeight="1">
      <c r="B61" s="46"/>
      <c r="C61" s="47"/>
      <c r="D61" s="47"/>
      <c r="E61" s="47"/>
      <c r="F61" s="47"/>
      <c r="G61" s="47"/>
      <c r="H61" s="47"/>
      <c r="I61" s="157"/>
      <c r="J61" s="47"/>
      <c r="K61" s="51"/>
    </row>
    <row r="62" s="1" customFormat="1" ht="29.28" customHeight="1">
      <c r="B62" s="46"/>
      <c r="C62" s="185" t="s">
        <v>513</v>
      </c>
      <c r="D62" s="172"/>
      <c r="E62" s="172"/>
      <c r="F62" s="172"/>
      <c r="G62" s="172"/>
      <c r="H62" s="172"/>
      <c r="I62" s="186"/>
      <c r="J62" s="187" t="s">
        <v>514</v>
      </c>
      <c r="K62" s="188"/>
    </row>
    <row r="63" s="1" customFormat="1" ht="10.32" customHeight="1">
      <c r="B63" s="46"/>
      <c r="C63" s="47"/>
      <c r="D63" s="47"/>
      <c r="E63" s="47"/>
      <c r="F63" s="47"/>
      <c r="G63" s="47"/>
      <c r="H63" s="47"/>
      <c r="I63" s="157"/>
      <c r="J63" s="47"/>
      <c r="K63" s="51"/>
    </row>
    <row r="64" s="1" customFormat="1" ht="29.28" customHeight="1">
      <c r="B64" s="46"/>
      <c r="C64" s="189" t="s">
        <v>515</v>
      </c>
      <c r="D64" s="47"/>
      <c r="E64" s="47"/>
      <c r="F64" s="47"/>
      <c r="G64" s="47"/>
      <c r="H64" s="47"/>
      <c r="I64" s="157"/>
      <c r="J64" s="168">
        <f>J96</f>
        <v>0</v>
      </c>
      <c r="K64" s="51"/>
      <c r="AU64" s="24" t="s">
        <v>516</v>
      </c>
    </row>
    <row r="65" s="8" customFormat="1" ht="24.96" customHeight="1">
      <c r="B65" s="190"/>
      <c r="C65" s="191"/>
      <c r="D65" s="192" t="s">
        <v>517</v>
      </c>
      <c r="E65" s="193"/>
      <c r="F65" s="193"/>
      <c r="G65" s="193"/>
      <c r="H65" s="193"/>
      <c r="I65" s="194"/>
      <c r="J65" s="195">
        <f>J97</f>
        <v>0</v>
      </c>
      <c r="K65" s="196"/>
    </row>
    <row r="66" s="9" customFormat="1" ht="19.92" customHeight="1">
      <c r="B66" s="197"/>
      <c r="C66" s="198"/>
      <c r="D66" s="199" t="s">
        <v>518</v>
      </c>
      <c r="E66" s="200"/>
      <c r="F66" s="200"/>
      <c r="G66" s="200"/>
      <c r="H66" s="200"/>
      <c r="I66" s="201"/>
      <c r="J66" s="202">
        <f>J98</f>
        <v>0</v>
      </c>
      <c r="K66" s="203"/>
    </row>
    <row r="67" s="9" customFormat="1" ht="19.92" customHeight="1">
      <c r="B67" s="197"/>
      <c r="C67" s="198"/>
      <c r="D67" s="199" t="s">
        <v>519</v>
      </c>
      <c r="E67" s="200"/>
      <c r="F67" s="200"/>
      <c r="G67" s="200"/>
      <c r="H67" s="200"/>
      <c r="I67" s="201"/>
      <c r="J67" s="202">
        <f>J103</f>
        <v>0</v>
      </c>
      <c r="K67" s="203"/>
    </row>
    <row r="68" s="9" customFormat="1" ht="19.92" customHeight="1">
      <c r="B68" s="197"/>
      <c r="C68" s="198"/>
      <c r="D68" s="199" t="s">
        <v>520</v>
      </c>
      <c r="E68" s="200"/>
      <c r="F68" s="200"/>
      <c r="G68" s="200"/>
      <c r="H68" s="200"/>
      <c r="I68" s="201"/>
      <c r="J68" s="202">
        <f>J106</f>
        <v>0</v>
      </c>
      <c r="K68" s="203"/>
    </row>
    <row r="69" s="9" customFormat="1" ht="19.92" customHeight="1">
      <c r="B69" s="197"/>
      <c r="C69" s="198"/>
      <c r="D69" s="199" t="s">
        <v>521</v>
      </c>
      <c r="E69" s="200"/>
      <c r="F69" s="200"/>
      <c r="G69" s="200"/>
      <c r="H69" s="200"/>
      <c r="I69" s="201"/>
      <c r="J69" s="202">
        <f>J112</f>
        <v>0</v>
      </c>
      <c r="K69" s="203"/>
    </row>
    <row r="70" s="9" customFormat="1" ht="19.92" customHeight="1">
      <c r="B70" s="197"/>
      <c r="C70" s="198"/>
      <c r="D70" s="199" t="s">
        <v>522</v>
      </c>
      <c r="E70" s="200"/>
      <c r="F70" s="200"/>
      <c r="G70" s="200"/>
      <c r="H70" s="200"/>
      <c r="I70" s="201"/>
      <c r="J70" s="202">
        <f>J121</f>
        <v>0</v>
      </c>
      <c r="K70" s="203"/>
    </row>
    <row r="71" s="8" customFormat="1" ht="24.96" customHeight="1">
      <c r="B71" s="190"/>
      <c r="C71" s="191"/>
      <c r="D71" s="192" t="s">
        <v>523</v>
      </c>
      <c r="E71" s="193"/>
      <c r="F71" s="193"/>
      <c r="G71" s="193"/>
      <c r="H71" s="193"/>
      <c r="I71" s="194"/>
      <c r="J71" s="195">
        <f>J124</f>
        <v>0</v>
      </c>
      <c r="K71" s="196"/>
    </row>
    <row r="72" s="9" customFormat="1" ht="19.92" customHeight="1">
      <c r="B72" s="197"/>
      <c r="C72" s="198"/>
      <c r="D72" s="199" t="s">
        <v>524</v>
      </c>
      <c r="E72" s="200"/>
      <c r="F72" s="200"/>
      <c r="G72" s="200"/>
      <c r="H72" s="200"/>
      <c r="I72" s="201"/>
      <c r="J72" s="202">
        <f>J125</f>
        <v>0</v>
      </c>
      <c r="K72" s="203"/>
    </row>
    <row r="73" s="1" customFormat="1" ht="21.84" customHeight="1">
      <c r="B73" s="46"/>
      <c r="C73" s="47"/>
      <c r="D73" s="47"/>
      <c r="E73" s="47"/>
      <c r="F73" s="47"/>
      <c r="G73" s="47"/>
      <c r="H73" s="47"/>
      <c r="I73" s="157"/>
      <c r="J73" s="47"/>
      <c r="K73" s="51"/>
    </row>
    <row r="74" s="1" customFormat="1" ht="6.96" customHeight="1">
      <c r="B74" s="67"/>
      <c r="C74" s="68"/>
      <c r="D74" s="68"/>
      <c r="E74" s="68"/>
      <c r="F74" s="68"/>
      <c r="G74" s="68"/>
      <c r="H74" s="68"/>
      <c r="I74" s="179"/>
      <c r="J74" s="68"/>
      <c r="K74" s="69"/>
    </row>
    <row r="78" s="1" customFormat="1" ht="6.96" customHeight="1">
      <c r="B78" s="70"/>
      <c r="C78" s="71"/>
      <c r="D78" s="71"/>
      <c r="E78" s="71"/>
      <c r="F78" s="71"/>
      <c r="G78" s="71"/>
      <c r="H78" s="71"/>
      <c r="I78" s="182"/>
      <c r="J78" s="71"/>
      <c r="K78" s="71"/>
      <c r="L78" s="72"/>
    </row>
    <row r="79" s="1" customFormat="1" ht="36.96" customHeight="1">
      <c r="B79" s="46"/>
      <c r="C79" s="73" t="s">
        <v>525</v>
      </c>
      <c r="D79" s="74"/>
      <c r="E79" s="74"/>
      <c r="F79" s="74"/>
      <c r="G79" s="74"/>
      <c r="H79" s="74"/>
      <c r="I79" s="204"/>
      <c r="J79" s="74"/>
      <c r="K79" s="74"/>
      <c r="L79" s="72"/>
    </row>
    <row r="80" s="1" customFormat="1" ht="6.96" customHeight="1">
      <c r="B80" s="46"/>
      <c r="C80" s="74"/>
      <c r="D80" s="74"/>
      <c r="E80" s="74"/>
      <c r="F80" s="74"/>
      <c r="G80" s="74"/>
      <c r="H80" s="74"/>
      <c r="I80" s="204"/>
      <c r="J80" s="74"/>
      <c r="K80" s="74"/>
      <c r="L80" s="72"/>
    </row>
    <row r="81" s="1" customFormat="1" ht="14.4" customHeight="1">
      <c r="B81" s="46"/>
      <c r="C81" s="76" t="s">
        <v>18</v>
      </c>
      <c r="D81" s="74"/>
      <c r="E81" s="74"/>
      <c r="F81" s="74"/>
      <c r="G81" s="74"/>
      <c r="H81" s="74"/>
      <c r="I81" s="204"/>
      <c r="J81" s="74"/>
      <c r="K81" s="74"/>
      <c r="L81" s="72"/>
    </row>
    <row r="82" s="1" customFormat="1" ht="16.5" customHeight="1">
      <c r="B82" s="46"/>
      <c r="C82" s="74"/>
      <c r="D82" s="74"/>
      <c r="E82" s="205" t="str">
        <f>E7</f>
        <v>Celkové opravy zastávek na koridorové trati Vraňany - Děčín - státní hranice_ZMĚNA č. 1</v>
      </c>
      <c r="F82" s="76"/>
      <c r="G82" s="76"/>
      <c r="H82" s="76"/>
      <c r="I82" s="204"/>
      <c r="J82" s="74"/>
      <c r="K82" s="74"/>
      <c r="L82" s="72"/>
    </row>
    <row r="83">
      <c r="B83" s="28"/>
      <c r="C83" s="76" t="s">
        <v>506</v>
      </c>
      <c r="D83" s="206"/>
      <c r="E83" s="206"/>
      <c r="F83" s="206"/>
      <c r="G83" s="206"/>
      <c r="H83" s="206"/>
      <c r="I83" s="149"/>
      <c r="J83" s="206"/>
      <c r="K83" s="206"/>
      <c r="L83" s="207"/>
    </row>
    <row r="84" ht="16.5" customHeight="1">
      <c r="B84" s="28"/>
      <c r="C84" s="206"/>
      <c r="D84" s="206"/>
      <c r="E84" s="205" t="s">
        <v>1038</v>
      </c>
      <c r="F84" s="206"/>
      <c r="G84" s="206"/>
      <c r="H84" s="206"/>
      <c r="I84" s="149"/>
      <c r="J84" s="206"/>
      <c r="K84" s="206"/>
      <c r="L84" s="207"/>
    </row>
    <row r="85">
      <c r="B85" s="28"/>
      <c r="C85" s="76" t="s">
        <v>508</v>
      </c>
      <c r="D85" s="206"/>
      <c r="E85" s="206"/>
      <c r="F85" s="206"/>
      <c r="G85" s="206"/>
      <c r="H85" s="206"/>
      <c r="I85" s="149"/>
      <c r="J85" s="206"/>
      <c r="K85" s="206"/>
      <c r="L85" s="207"/>
    </row>
    <row r="86" s="1" customFormat="1" ht="16.5" customHeight="1">
      <c r="B86" s="46"/>
      <c r="C86" s="74"/>
      <c r="D86" s="74"/>
      <c r="E86" s="208" t="s">
        <v>1039</v>
      </c>
      <c r="F86" s="74"/>
      <c r="G86" s="74"/>
      <c r="H86" s="74"/>
      <c r="I86" s="204"/>
      <c r="J86" s="74"/>
      <c r="K86" s="74"/>
      <c r="L86" s="72"/>
    </row>
    <row r="87" s="1" customFormat="1" ht="14.4" customHeight="1">
      <c r="B87" s="46"/>
      <c r="C87" s="76" t="s">
        <v>510</v>
      </c>
      <c r="D87" s="74"/>
      <c r="E87" s="74"/>
      <c r="F87" s="74"/>
      <c r="G87" s="74"/>
      <c r="H87" s="74"/>
      <c r="I87" s="204"/>
      <c r="J87" s="74"/>
      <c r="K87" s="74"/>
      <c r="L87" s="72"/>
    </row>
    <row r="88" s="1" customFormat="1" ht="17.25" customHeight="1">
      <c r="B88" s="46"/>
      <c r="C88" s="74"/>
      <c r="D88" s="74"/>
      <c r="E88" s="82" t="str">
        <f>E13</f>
        <v>SO-13-03-01 - Zábradlí Lukavec</v>
      </c>
      <c r="F88" s="74"/>
      <c r="G88" s="74"/>
      <c r="H88" s="74"/>
      <c r="I88" s="204"/>
      <c r="J88" s="74"/>
      <c r="K88" s="74"/>
      <c r="L88" s="72"/>
    </row>
    <row r="89" s="1" customFormat="1" ht="6.96" customHeight="1">
      <c r="B89" s="46"/>
      <c r="C89" s="74"/>
      <c r="D89" s="74"/>
      <c r="E89" s="74"/>
      <c r="F89" s="74"/>
      <c r="G89" s="74"/>
      <c r="H89" s="74"/>
      <c r="I89" s="204"/>
      <c r="J89" s="74"/>
      <c r="K89" s="74"/>
      <c r="L89" s="72"/>
    </row>
    <row r="90" s="1" customFormat="1" ht="18" customHeight="1">
      <c r="B90" s="46"/>
      <c r="C90" s="76" t="s">
        <v>25</v>
      </c>
      <c r="D90" s="74"/>
      <c r="E90" s="74"/>
      <c r="F90" s="209" t="str">
        <f>F16</f>
        <v xml:space="preserve"> </v>
      </c>
      <c r="G90" s="74"/>
      <c r="H90" s="74"/>
      <c r="I90" s="210" t="s">
        <v>27</v>
      </c>
      <c r="J90" s="85" t="str">
        <f>IF(J16="","",J16)</f>
        <v>19. 9. 2018</v>
      </c>
      <c r="K90" s="74"/>
      <c r="L90" s="72"/>
    </row>
    <row r="91" s="1" customFormat="1" ht="6.96" customHeight="1">
      <c r="B91" s="46"/>
      <c r="C91" s="74"/>
      <c r="D91" s="74"/>
      <c r="E91" s="74"/>
      <c r="F91" s="74"/>
      <c r="G91" s="74"/>
      <c r="H91" s="74"/>
      <c r="I91" s="204"/>
      <c r="J91" s="74"/>
      <c r="K91" s="74"/>
      <c r="L91" s="72"/>
    </row>
    <row r="92" s="1" customFormat="1">
      <c r="B92" s="46"/>
      <c r="C92" s="76" t="s">
        <v>31</v>
      </c>
      <c r="D92" s="74"/>
      <c r="E92" s="74"/>
      <c r="F92" s="209" t="str">
        <f>E19</f>
        <v>SŽDC s.o., OŘ Ústí n.L., ST Ústí n.L.</v>
      </c>
      <c r="G92" s="74"/>
      <c r="H92" s="74"/>
      <c r="I92" s="210" t="s">
        <v>39</v>
      </c>
      <c r="J92" s="209" t="str">
        <f>E25</f>
        <v xml:space="preserve"> </v>
      </c>
      <c r="K92" s="74"/>
      <c r="L92" s="72"/>
    </row>
    <row r="93" s="1" customFormat="1" ht="14.4" customHeight="1">
      <c r="B93" s="46"/>
      <c r="C93" s="76" t="s">
        <v>37</v>
      </c>
      <c r="D93" s="74"/>
      <c r="E93" s="74"/>
      <c r="F93" s="209" t="str">
        <f>IF(E22="","",E22)</f>
        <v/>
      </c>
      <c r="G93" s="74"/>
      <c r="H93" s="74"/>
      <c r="I93" s="204"/>
      <c r="J93" s="74"/>
      <c r="K93" s="74"/>
      <c r="L93" s="72"/>
    </row>
    <row r="94" s="1" customFormat="1" ht="10.32" customHeight="1">
      <c r="B94" s="46"/>
      <c r="C94" s="74"/>
      <c r="D94" s="74"/>
      <c r="E94" s="74"/>
      <c r="F94" s="74"/>
      <c r="G94" s="74"/>
      <c r="H94" s="74"/>
      <c r="I94" s="204"/>
      <c r="J94" s="74"/>
      <c r="K94" s="74"/>
      <c r="L94" s="72"/>
    </row>
    <row r="95" s="10" customFormat="1" ht="29.28" customHeight="1">
      <c r="B95" s="211"/>
      <c r="C95" s="212" t="s">
        <v>526</v>
      </c>
      <c r="D95" s="213" t="s">
        <v>62</v>
      </c>
      <c r="E95" s="213" t="s">
        <v>58</v>
      </c>
      <c r="F95" s="213" t="s">
        <v>527</v>
      </c>
      <c r="G95" s="213" t="s">
        <v>528</v>
      </c>
      <c r="H95" s="213" t="s">
        <v>529</v>
      </c>
      <c r="I95" s="214" t="s">
        <v>530</v>
      </c>
      <c r="J95" s="213" t="s">
        <v>514</v>
      </c>
      <c r="K95" s="215" t="s">
        <v>531</v>
      </c>
      <c r="L95" s="216"/>
      <c r="M95" s="102" t="s">
        <v>532</v>
      </c>
      <c r="N95" s="103" t="s">
        <v>47</v>
      </c>
      <c r="O95" s="103" t="s">
        <v>533</v>
      </c>
      <c r="P95" s="103" t="s">
        <v>534</v>
      </c>
      <c r="Q95" s="103" t="s">
        <v>535</v>
      </c>
      <c r="R95" s="103" t="s">
        <v>536</v>
      </c>
      <c r="S95" s="103" t="s">
        <v>537</v>
      </c>
      <c r="T95" s="104" t="s">
        <v>538</v>
      </c>
    </row>
    <row r="96" s="1" customFormat="1" ht="29.28" customHeight="1">
      <c r="B96" s="46"/>
      <c r="C96" s="108" t="s">
        <v>515</v>
      </c>
      <c r="D96" s="74"/>
      <c r="E96" s="74"/>
      <c r="F96" s="74"/>
      <c r="G96" s="74"/>
      <c r="H96" s="74"/>
      <c r="I96" s="204"/>
      <c r="J96" s="217">
        <f>BK96</f>
        <v>0</v>
      </c>
      <c r="K96" s="74"/>
      <c r="L96" s="72"/>
      <c r="M96" s="105"/>
      <c r="N96" s="106"/>
      <c r="O96" s="106"/>
      <c r="P96" s="218">
        <f>P97+P124</f>
        <v>0</v>
      </c>
      <c r="Q96" s="106"/>
      <c r="R96" s="218">
        <f>R97+R124</f>
        <v>0.37476000000000004</v>
      </c>
      <c r="S96" s="106"/>
      <c r="T96" s="219">
        <f>T97+T124</f>
        <v>0.066000000000000003</v>
      </c>
      <c r="AT96" s="24" t="s">
        <v>76</v>
      </c>
      <c r="AU96" s="24" t="s">
        <v>516</v>
      </c>
      <c r="BK96" s="220">
        <f>BK97+BK124</f>
        <v>0</v>
      </c>
    </row>
    <row r="97" s="11" customFormat="1" ht="37.44" customHeight="1">
      <c r="B97" s="221"/>
      <c r="C97" s="222"/>
      <c r="D97" s="223" t="s">
        <v>76</v>
      </c>
      <c r="E97" s="224" t="s">
        <v>539</v>
      </c>
      <c r="F97" s="224" t="s">
        <v>540</v>
      </c>
      <c r="G97" s="222"/>
      <c r="H97" s="222"/>
      <c r="I97" s="225"/>
      <c r="J97" s="226">
        <f>BK97</f>
        <v>0</v>
      </c>
      <c r="K97" s="222"/>
      <c r="L97" s="227"/>
      <c r="M97" s="228"/>
      <c r="N97" s="229"/>
      <c r="O97" s="229"/>
      <c r="P97" s="230">
        <f>P98+P103+P106+P112+P121</f>
        <v>0</v>
      </c>
      <c r="Q97" s="229"/>
      <c r="R97" s="230">
        <f>R98+R103+R106+R112+R121</f>
        <v>0.37476000000000004</v>
      </c>
      <c r="S97" s="229"/>
      <c r="T97" s="231">
        <f>T98+T103+T106+T112+T121</f>
        <v>0.066000000000000003</v>
      </c>
      <c r="AR97" s="232" t="s">
        <v>24</v>
      </c>
      <c r="AT97" s="233" t="s">
        <v>76</v>
      </c>
      <c r="AU97" s="233" t="s">
        <v>77</v>
      </c>
      <c r="AY97" s="232" t="s">
        <v>541</v>
      </c>
      <c r="BK97" s="234">
        <f>BK98+BK103+BK106+BK112+BK121</f>
        <v>0</v>
      </c>
    </row>
    <row r="98" s="11" customFormat="1" ht="19.92" customHeight="1">
      <c r="B98" s="221"/>
      <c r="C98" s="222"/>
      <c r="D98" s="223" t="s">
        <v>76</v>
      </c>
      <c r="E98" s="235" t="s">
        <v>542</v>
      </c>
      <c r="F98" s="235" t="s">
        <v>543</v>
      </c>
      <c r="G98" s="222"/>
      <c r="H98" s="222"/>
      <c r="I98" s="225"/>
      <c r="J98" s="236">
        <f>BK98</f>
        <v>0</v>
      </c>
      <c r="K98" s="222"/>
      <c r="L98" s="227"/>
      <c r="M98" s="228"/>
      <c r="N98" s="229"/>
      <c r="O98" s="229"/>
      <c r="P98" s="230">
        <f>SUM(P99:P102)</f>
        <v>0</v>
      </c>
      <c r="Q98" s="229"/>
      <c r="R98" s="230">
        <f>SUM(R99:R102)</f>
        <v>0.12612000000000001</v>
      </c>
      <c r="S98" s="229"/>
      <c r="T98" s="231">
        <f>SUM(T99:T102)</f>
        <v>0</v>
      </c>
      <c r="AR98" s="232" t="s">
        <v>24</v>
      </c>
      <c r="AT98" s="233" t="s">
        <v>76</v>
      </c>
      <c r="AU98" s="233" t="s">
        <v>24</v>
      </c>
      <c r="AY98" s="232" t="s">
        <v>541</v>
      </c>
      <c r="BK98" s="234">
        <f>SUM(BK99:BK102)</f>
        <v>0</v>
      </c>
    </row>
    <row r="99" s="1" customFormat="1" ht="25.5" customHeight="1">
      <c r="B99" s="46"/>
      <c r="C99" s="237" t="s">
        <v>24</v>
      </c>
      <c r="D99" s="237" t="s">
        <v>544</v>
      </c>
      <c r="E99" s="238" t="s">
        <v>545</v>
      </c>
      <c r="F99" s="239" t="s">
        <v>546</v>
      </c>
      <c r="G99" s="240" t="s">
        <v>547</v>
      </c>
      <c r="H99" s="241">
        <v>3</v>
      </c>
      <c r="I99" s="242"/>
      <c r="J99" s="243">
        <f>ROUND(I99*H99,2)</f>
        <v>0</v>
      </c>
      <c r="K99" s="239" t="s">
        <v>22</v>
      </c>
      <c r="L99" s="72"/>
      <c r="M99" s="244" t="s">
        <v>22</v>
      </c>
      <c r="N99" s="245" t="s">
        <v>48</v>
      </c>
      <c r="O99" s="47"/>
      <c r="P99" s="246">
        <f>O99*H99</f>
        <v>0</v>
      </c>
      <c r="Q99" s="246">
        <v>0.02102</v>
      </c>
      <c r="R99" s="246">
        <f>Q99*H99</f>
        <v>0.063060000000000005</v>
      </c>
      <c r="S99" s="246">
        <v>0</v>
      </c>
      <c r="T99" s="247">
        <f>S99*H99</f>
        <v>0</v>
      </c>
      <c r="AR99" s="24" t="s">
        <v>542</v>
      </c>
      <c r="AT99" s="24" t="s">
        <v>544</v>
      </c>
      <c r="AU99" s="24" t="s">
        <v>85</v>
      </c>
      <c r="AY99" s="24" t="s">
        <v>541</v>
      </c>
      <c r="BE99" s="248">
        <f>IF(N99="základní",J99,0)</f>
        <v>0</v>
      </c>
      <c r="BF99" s="248">
        <f>IF(N99="snížená",J99,0)</f>
        <v>0</v>
      </c>
      <c r="BG99" s="248">
        <f>IF(N99="zákl. přenesená",J99,0)</f>
        <v>0</v>
      </c>
      <c r="BH99" s="248">
        <f>IF(N99="sníž. přenesená",J99,0)</f>
        <v>0</v>
      </c>
      <c r="BI99" s="248">
        <f>IF(N99="nulová",J99,0)</f>
        <v>0</v>
      </c>
      <c r="BJ99" s="24" t="s">
        <v>24</v>
      </c>
      <c r="BK99" s="248">
        <f>ROUND(I99*H99,2)</f>
        <v>0</v>
      </c>
      <c r="BL99" s="24" t="s">
        <v>542</v>
      </c>
      <c r="BM99" s="24" t="s">
        <v>1041</v>
      </c>
    </row>
    <row r="100" s="12" customFormat="1">
      <c r="B100" s="249"/>
      <c r="C100" s="250"/>
      <c r="D100" s="251" t="s">
        <v>549</v>
      </c>
      <c r="E100" s="252" t="s">
        <v>22</v>
      </c>
      <c r="F100" s="253" t="s">
        <v>93</v>
      </c>
      <c r="G100" s="250"/>
      <c r="H100" s="254">
        <v>3</v>
      </c>
      <c r="I100" s="255"/>
      <c r="J100" s="250"/>
      <c r="K100" s="250"/>
      <c r="L100" s="256"/>
      <c r="M100" s="257"/>
      <c r="N100" s="258"/>
      <c r="O100" s="258"/>
      <c r="P100" s="258"/>
      <c r="Q100" s="258"/>
      <c r="R100" s="258"/>
      <c r="S100" s="258"/>
      <c r="T100" s="259"/>
      <c r="AT100" s="260" t="s">
        <v>549</v>
      </c>
      <c r="AU100" s="260" t="s">
        <v>85</v>
      </c>
      <c r="AV100" s="12" t="s">
        <v>85</v>
      </c>
      <c r="AW100" s="12" t="s">
        <v>41</v>
      </c>
      <c r="AX100" s="12" t="s">
        <v>77</v>
      </c>
      <c r="AY100" s="260" t="s">
        <v>541</v>
      </c>
    </row>
    <row r="101" s="1" customFormat="1" ht="25.5" customHeight="1">
      <c r="B101" s="46"/>
      <c r="C101" s="237" t="s">
        <v>85</v>
      </c>
      <c r="D101" s="237" t="s">
        <v>544</v>
      </c>
      <c r="E101" s="238" t="s">
        <v>550</v>
      </c>
      <c r="F101" s="239" t="s">
        <v>551</v>
      </c>
      <c r="G101" s="240" t="s">
        <v>547</v>
      </c>
      <c r="H101" s="241">
        <v>3</v>
      </c>
      <c r="I101" s="242"/>
      <c r="J101" s="243">
        <f>ROUND(I101*H101,2)</f>
        <v>0</v>
      </c>
      <c r="K101" s="239" t="s">
        <v>22</v>
      </c>
      <c r="L101" s="72"/>
      <c r="M101" s="244" t="s">
        <v>22</v>
      </c>
      <c r="N101" s="245" t="s">
        <v>48</v>
      </c>
      <c r="O101" s="47"/>
      <c r="P101" s="246">
        <f>O101*H101</f>
        <v>0</v>
      </c>
      <c r="Q101" s="246">
        <v>0.02102</v>
      </c>
      <c r="R101" s="246">
        <f>Q101*H101</f>
        <v>0.063060000000000005</v>
      </c>
      <c r="S101" s="246">
        <v>0</v>
      </c>
      <c r="T101" s="247">
        <f>S101*H101</f>
        <v>0</v>
      </c>
      <c r="AR101" s="24" t="s">
        <v>542</v>
      </c>
      <c r="AT101" s="24" t="s">
        <v>544</v>
      </c>
      <c r="AU101" s="24" t="s">
        <v>85</v>
      </c>
      <c r="AY101" s="24" t="s">
        <v>541</v>
      </c>
      <c r="BE101" s="248">
        <f>IF(N101="základní",J101,0)</f>
        <v>0</v>
      </c>
      <c r="BF101" s="248">
        <f>IF(N101="snížená",J101,0)</f>
        <v>0</v>
      </c>
      <c r="BG101" s="248">
        <f>IF(N101="zákl. přenesená",J101,0)</f>
        <v>0</v>
      </c>
      <c r="BH101" s="248">
        <f>IF(N101="sníž. přenesená",J101,0)</f>
        <v>0</v>
      </c>
      <c r="BI101" s="248">
        <f>IF(N101="nulová",J101,0)</f>
        <v>0</v>
      </c>
      <c r="BJ101" s="24" t="s">
        <v>24</v>
      </c>
      <c r="BK101" s="248">
        <f>ROUND(I101*H101,2)</f>
        <v>0</v>
      </c>
      <c r="BL101" s="24" t="s">
        <v>542</v>
      </c>
      <c r="BM101" s="24" t="s">
        <v>1042</v>
      </c>
    </row>
    <row r="102" s="12" customFormat="1">
      <c r="B102" s="249"/>
      <c r="C102" s="250"/>
      <c r="D102" s="251" t="s">
        <v>549</v>
      </c>
      <c r="E102" s="252" t="s">
        <v>22</v>
      </c>
      <c r="F102" s="253" t="s">
        <v>93</v>
      </c>
      <c r="G102" s="250"/>
      <c r="H102" s="254">
        <v>3</v>
      </c>
      <c r="I102" s="255"/>
      <c r="J102" s="250"/>
      <c r="K102" s="250"/>
      <c r="L102" s="256"/>
      <c r="M102" s="257"/>
      <c r="N102" s="258"/>
      <c r="O102" s="258"/>
      <c r="P102" s="258"/>
      <c r="Q102" s="258"/>
      <c r="R102" s="258"/>
      <c r="S102" s="258"/>
      <c r="T102" s="259"/>
      <c r="AT102" s="260" t="s">
        <v>549</v>
      </c>
      <c r="AU102" s="260" t="s">
        <v>85</v>
      </c>
      <c r="AV102" s="12" t="s">
        <v>85</v>
      </c>
      <c r="AW102" s="12" t="s">
        <v>41</v>
      </c>
      <c r="AX102" s="12" t="s">
        <v>77</v>
      </c>
      <c r="AY102" s="260" t="s">
        <v>541</v>
      </c>
    </row>
    <row r="103" s="11" customFormat="1" ht="29.88" customHeight="1">
      <c r="B103" s="221"/>
      <c r="C103" s="222"/>
      <c r="D103" s="223" t="s">
        <v>76</v>
      </c>
      <c r="E103" s="235" t="s">
        <v>552</v>
      </c>
      <c r="F103" s="235" t="s">
        <v>553</v>
      </c>
      <c r="G103" s="222"/>
      <c r="H103" s="222"/>
      <c r="I103" s="225"/>
      <c r="J103" s="236">
        <f>BK103</f>
        <v>0</v>
      </c>
      <c r="K103" s="222"/>
      <c r="L103" s="227"/>
      <c r="M103" s="228"/>
      <c r="N103" s="229"/>
      <c r="O103" s="229"/>
      <c r="P103" s="230">
        <f>SUM(P104:P105)</f>
        <v>0</v>
      </c>
      <c r="Q103" s="229"/>
      <c r="R103" s="230">
        <f>SUM(R104:R105)</f>
        <v>0.24864000000000003</v>
      </c>
      <c r="S103" s="229"/>
      <c r="T103" s="231">
        <f>SUM(T104:T105)</f>
        <v>0</v>
      </c>
      <c r="AR103" s="232" t="s">
        <v>24</v>
      </c>
      <c r="AT103" s="233" t="s">
        <v>76</v>
      </c>
      <c r="AU103" s="233" t="s">
        <v>24</v>
      </c>
      <c r="AY103" s="232" t="s">
        <v>541</v>
      </c>
      <c r="BK103" s="234">
        <f>SUM(BK104:BK105)</f>
        <v>0</v>
      </c>
    </row>
    <row r="104" s="1" customFormat="1" ht="25.5" customHeight="1">
      <c r="B104" s="46"/>
      <c r="C104" s="237" t="s">
        <v>93</v>
      </c>
      <c r="D104" s="237" t="s">
        <v>544</v>
      </c>
      <c r="E104" s="238" t="s">
        <v>554</v>
      </c>
      <c r="F104" s="239" t="s">
        <v>555</v>
      </c>
      <c r="G104" s="240" t="s">
        <v>547</v>
      </c>
      <c r="H104" s="241">
        <v>224</v>
      </c>
      <c r="I104" s="242"/>
      <c r="J104" s="243">
        <f>ROUND(I104*H104,2)</f>
        <v>0</v>
      </c>
      <c r="K104" s="239" t="s">
        <v>22</v>
      </c>
      <c r="L104" s="72"/>
      <c r="M104" s="244" t="s">
        <v>22</v>
      </c>
      <c r="N104" s="245" t="s">
        <v>48</v>
      </c>
      <c r="O104" s="47"/>
      <c r="P104" s="246">
        <f>O104*H104</f>
        <v>0</v>
      </c>
      <c r="Q104" s="246">
        <v>0.0011100000000000001</v>
      </c>
      <c r="R104" s="246">
        <f>Q104*H104</f>
        <v>0.24864000000000003</v>
      </c>
      <c r="S104" s="246">
        <v>0</v>
      </c>
      <c r="T104" s="247">
        <f>S104*H104</f>
        <v>0</v>
      </c>
      <c r="AR104" s="24" t="s">
        <v>542</v>
      </c>
      <c r="AT104" s="24" t="s">
        <v>544</v>
      </c>
      <c r="AU104" s="24" t="s">
        <v>85</v>
      </c>
      <c r="AY104" s="24" t="s">
        <v>541</v>
      </c>
      <c r="BE104" s="248">
        <f>IF(N104="základní",J104,0)</f>
        <v>0</v>
      </c>
      <c r="BF104" s="248">
        <f>IF(N104="snížená",J104,0)</f>
        <v>0</v>
      </c>
      <c r="BG104" s="248">
        <f>IF(N104="zákl. přenesená",J104,0)</f>
        <v>0</v>
      </c>
      <c r="BH104" s="248">
        <f>IF(N104="sníž. přenesená",J104,0)</f>
        <v>0</v>
      </c>
      <c r="BI104" s="248">
        <f>IF(N104="nulová",J104,0)</f>
        <v>0</v>
      </c>
      <c r="BJ104" s="24" t="s">
        <v>24</v>
      </c>
      <c r="BK104" s="248">
        <f>ROUND(I104*H104,2)</f>
        <v>0</v>
      </c>
      <c r="BL104" s="24" t="s">
        <v>542</v>
      </c>
      <c r="BM104" s="24" t="s">
        <v>1043</v>
      </c>
    </row>
    <row r="105" s="12" customFormat="1">
      <c r="B105" s="249"/>
      <c r="C105" s="250"/>
      <c r="D105" s="251" t="s">
        <v>549</v>
      </c>
      <c r="E105" s="252" t="s">
        <v>22</v>
      </c>
      <c r="F105" s="253" t="s">
        <v>883</v>
      </c>
      <c r="G105" s="250"/>
      <c r="H105" s="254">
        <v>224</v>
      </c>
      <c r="I105" s="255"/>
      <c r="J105" s="250"/>
      <c r="K105" s="250"/>
      <c r="L105" s="256"/>
      <c r="M105" s="257"/>
      <c r="N105" s="258"/>
      <c r="O105" s="258"/>
      <c r="P105" s="258"/>
      <c r="Q105" s="258"/>
      <c r="R105" s="258"/>
      <c r="S105" s="258"/>
      <c r="T105" s="259"/>
      <c r="AT105" s="260" t="s">
        <v>549</v>
      </c>
      <c r="AU105" s="260" t="s">
        <v>85</v>
      </c>
      <c r="AV105" s="12" t="s">
        <v>85</v>
      </c>
      <c r="AW105" s="12" t="s">
        <v>41</v>
      </c>
      <c r="AX105" s="12" t="s">
        <v>24</v>
      </c>
      <c r="AY105" s="260" t="s">
        <v>541</v>
      </c>
    </row>
    <row r="106" s="11" customFormat="1" ht="29.88" customHeight="1">
      <c r="B106" s="221"/>
      <c r="C106" s="222"/>
      <c r="D106" s="223" t="s">
        <v>76</v>
      </c>
      <c r="E106" s="235" t="s">
        <v>557</v>
      </c>
      <c r="F106" s="235" t="s">
        <v>558</v>
      </c>
      <c r="G106" s="222"/>
      <c r="H106" s="222"/>
      <c r="I106" s="225"/>
      <c r="J106" s="236">
        <f>BK106</f>
        <v>0</v>
      </c>
      <c r="K106" s="222"/>
      <c r="L106" s="227"/>
      <c r="M106" s="228"/>
      <c r="N106" s="229"/>
      <c r="O106" s="229"/>
      <c r="P106" s="230">
        <f>SUM(P107:P111)</f>
        <v>0</v>
      </c>
      <c r="Q106" s="229"/>
      <c r="R106" s="230">
        <f>SUM(R107:R111)</f>
        <v>0</v>
      </c>
      <c r="S106" s="229"/>
      <c r="T106" s="231">
        <f>SUM(T107:T111)</f>
        <v>0.066000000000000003</v>
      </c>
      <c r="AR106" s="232" t="s">
        <v>24</v>
      </c>
      <c r="AT106" s="233" t="s">
        <v>76</v>
      </c>
      <c r="AU106" s="233" t="s">
        <v>24</v>
      </c>
      <c r="AY106" s="232" t="s">
        <v>541</v>
      </c>
      <c r="BK106" s="234">
        <f>SUM(BK107:BK111)</f>
        <v>0</v>
      </c>
    </row>
    <row r="107" s="1" customFormat="1" ht="16.5" customHeight="1">
      <c r="B107" s="46"/>
      <c r="C107" s="237" t="s">
        <v>542</v>
      </c>
      <c r="D107" s="237" t="s">
        <v>544</v>
      </c>
      <c r="E107" s="238" t="s">
        <v>559</v>
      </c>
      <c r="F107" s="239" t="s">
        <v>560</v>
      </c>
      <c r="G107" s="240" t="s">
        <v>547</v>
      </c>
      <c r="H107" s="241">
        <v>3</v>
      </c>
      <c r="I107" s="242"/>
      <c r="J107" s="243">
        <f>ROUND(I107*H107,2)</f>
        <v>0</v>
      </c>
      <c r="K107" s="239" t="s">
        <v>22</v>
      </c>
      <c r="L107" s="72"/>
      <c r="M107" s="244" t="s">
        <v>22</v>
      </c>
      <c r="N107" s="245" t="s">
        <v>48</v>
      </c>
      <c r="O107" s="47"/>
      <c r="P107" s="246">
        <f>O107*H107</f>
        <v>0</v>
      </c>
      <c r="Q107" s="246">
        <v>0</v>
      </c>
      <c r="R107" s="246">
        <f>Q107*H107</f>
        <v>0</v>
      </c>
      <c r="S107" s="246">
        <v>0.021999999999999999</v>
      </c>
      <c r="T107" s="247">
        <f>S107*H107</f>
        <v>0.066000000000000003</v>
      </c>
      <c r="AR107" s="24" t="s">
        <v>542</v>
      </c>
      <c r="AT107" s="24" t="s">
        <v>544</v>
      </c>
      <c r="AU107" s="24" t="s">
        <v>85</v>
      </c>
      <c r="AY107" s="24" t="s">
        <v>541</v>
      </c>
      <c r="BE107" s="248">
        <f>IF(N107="základní",J107,0)</f>
        <v>0</v>
      </c>
      <c r="BF107" s="248">
        <f>IF(N107="snížená",J107,0)</f>
        <v>0</v>
      </c>
      <c r="BG107" s="248">
        <f>IF(N107="zákl. přenesená",J107,0)</f>
        <v>0</v>
      </c>
      <c r="BH107" s="248">
        <f>IF(N107="sníž. přenesená",J107,0)</f>
        <v>0</v>
      </c>
      <c r="BI107" s="248">
        <f>IF(N107="nulová",J107,0)</f>
        <v>0</v>
      </c>
      <c r="BJ107" s="24" t="s">
        <v>24</v>
      </c>
      <c r="BK107" s="248">
        <f>ROUND(I107*H107,2)</f>
        <v>0</v>
      </c>
      <c r="BL107" s="24" t="s">
        <v>542</v>
      </c>
      <c r="BM107" s="24" t="s">
        <v>1044</v>
      </c>
    </row>
    <row r="108" s="12" customFormat="1">
      <c r="B108" s="249"/>
      <c r="C108" s="250"/>
      <c r="D108" s="251" t="s">
        <v>549</v>
      </c>
      <c r="E108" s="252" t="s">
        <v>22</v>
      </c>
      <c r="F108" s="253" t="s">
        <v>93</v>
      </c>
      <c r="G108" s="250"/>
      <c r="H108" s="254">
        <v>3</v>
      </c>
      <c r="I108" s="255"/>
      <c r="J108" s="250"/>
      <c r="K108" s="250"/>
      <c r="L108" s="256"/>
      <c r="M108" s="257"/>
      <c r="N108" s="258"/>
      <c r="O108" s="258"/>
      <c r="P108" s="258"/>
      <c r="Q108" s="258"/>
      <c r="R108" s="258"/>
      <c r="S108" s="258"/>
      <c r="T108" s="259"/>
      <c r="AT108" s="260" t="s">
        <v>549</v>
      </c>
      <c r="AU108" s="260" t="s">
        <v>85</v>
      </c>
      <c r="AV108" s="12" t="s">
        <v>85</v>
      </c>
      <c r="AW108" s="12" t="s">
        <v>41</v>
      </c>
      <c r="AX108" s="12" t="s">
        <v>24</v>
      </c>
      <c r="AY108" s="260" t="s">
        <v>541</v>
      </c>
    </row>
    <row r="109" s="1" customFormat="1" ht="25.5" customHeight="1">
      <c r="B109" s="46"/>
      <c r="C109" s="237" t="s">
        <v>562</v>
      </c>
      <c r="D109" s="237" t="s">
        <v>544</v>
      </c>
      <c r="E109" s="238" t="s">
        <v>563</v>
      </c>
      <c r="F109" s="239" t="s">
        <v>564</v>
      </c>
      <c r="G109" s="240" t="s">
        <v>547</v>
      </c>
      <c r="H109" s="241">
        <v>3</v>
      </c>
      <c r="I109" s="242"/>
      <c r="J109" s="243">
        <f>ROUND(I109*H109,2)</f>
        <v>0</v>
      </c>
      <c r="K109" s="239" t="s">
        <v>22</v>
      </c>
      <c r="L109" s="72"/>
      <c r="M109" s="244" t="s">
        <v>22</v>
      </c>
      <c r="N109" s="245" t="s">
        <v>48</v>
      </c>
      <c r="O109" s="47"/>
      <c r="P109" s="246">
        <f>O109*H109</f>
        <v>0</v>
      </c>
      <c r="Q109" s="246">
        <v>0</v>
      </c>
      <c r="R109" s="246">
        <f>Q109*H109</f>
        <v>0</v>
      </c>
      <c r="S109" s="246">
        <v>0</v>
      </c>
      <c r="T109" s="247">
        <f>S109*H109</f>
        <v>0</v>
      </c>
      <c r="AR109" s="24" t="s">
        <v>542</v>
      </c>
      <c r="AT109" s="24" t="s">
        <v>544</v>
      </c>
      <c r="AU109" s="24" t="s">
        <v>85</v>
      </c>
      <c r="AY109" s="24" t="s">
        <v>541</v>
      </c>
      <c r="BE109" s="248">
        <f>IF(N109="základní",J109,0)</f>
        <v>0</v>
      </c>
      <c r="BF109" s="248">
        <f>IF(N109="snížená",J109,0)</f>
        <v>0</v>
      </c>
      <c r="BG109" s="248">
        <f>IF(N109="zákl. přenesená",J109,0)</f>
        <v>0</v>
      </c>
      <c r="BH109" s="248">
        <f>IF(N109="sníž. přenesená",J109,0)</f>
        <v>0</v>
      </c>
      <c r="BI109" s="248">
        <f>IF(N109="nulová",J109,0)</f>
        <v>0</v>
      </c>
      <c r="BJ109" s="24" t="s">
        <v>24</v>
      </c>
      <c r="BK109" s="248">
        <f>ROUND(I109*H109,2)</f>
        <v>0</v>
      </c>
      <c r="BL109" s="24" t="s">
        <v>542</v>
      </c>
      <c r="BM109" s="24" t="s">
        <v>1045</v>
      </c>
    </row>
    <row r="110" s="12" customFormat="1">
      <c r="B110" s="249"/>
      <c r="C110" s="250"/>
      <c r="D110" s="251" t="s">
        <v>549</v>
      </c>
      <c r="E110" s="252" t="s">
        <v>22</v>
      </c>
      <c r="F110" s="253" t="s">
        <v>93</v>
      </c>
      <c r="G110" s="250"/>
      <c r="H110" s="254">
        <v>3</v>
      </c>
      <c r="I110" s="255"/>
      <c r="J110" s="250"/>
      <c r="K110" s="250"/>
      <c r="L110" s="256"/>
      <c r="M110" s="257"/>
      <c r="N110" s="258"/>
      <c r="O110" s="258"/>
      <c r="P110" s="258"/>
      <c r="Q110" s="258"/>
      <c r="R110" s="258"/>
      <c r="S110" s="258"/>
      <c r="T110" s="259"/>
      <c r="AT110" s="260" t="s">
        <v>549</v>
      </c>
      <c r="AU110" s="260" t="s">
        <v>85</v>
      </c>
      <c r="AV110" s="12" t="s">
        <v>85</v>
      </c>
      <c r="AW110" s="12" t="s">
        <v>41</v>
      </c>
      <c r="AX110" s="12" t="s">
        <v>77</v>
      </c>
      <c r="AY110" s="260" t="s">
        <v>541</v>
      </c>
    </row>
    <row r="111" s="14" customFormat="1">
      <c r="B111" s="292"/>
      <c r="C111" s="293"/>
      <c r="D111" s="251" t="s">
        <v>549</v>
      </c>
      <c r="E111" s="294" t="s">
        <v>22</v>
      </c>
      <c r="F111" s="295" t="s">
        <v>710</v>
      </c>
      <c r="G111" s="293"/>
      <c r="H111" s="296">
        <v>3</v>
      </c>
      <c r="I111" s="297"/>
      <c r="J111" s="293"/>
      <c r="K111" s="293"/>
      <c r="L111" s="298"/>
      <c r="M111" s="299"/>
      <c r="N111" s="300"/>
      <c r="O111" s="300"/>
      <c r="P111" s="300"/>
      <c r="Q111" s="300"/>
      <c r="R111" s="300"/>
      <c r="S111" s="300"/>
      <c r="T111" s="301"/>
      <c r="AT111" s="302" t="s">
        <v>549</v>
      </c>
      <c r="AU111" s="302" t="s">
        <v>85</v>
      </c>
      <c r="AV111" s="14" t="s">
        <v>542</v>
      </c>
      <c r="AW111" s="14" t="s">
        <v>41</v>
      </c>
      <c r="AX111" s="14" t="s">
        <v>24</v>
      </c>
      <c r="AY111" s="302" t="s">
        <v>541</v>
      </c>
    </row>
    <row r="112" s="11" customFormat="1" ht="29.88" customHeight="1">
      <c r="B112" s="221"/>
      <c r="C112" s="222"/>
      <c r="D112" s="223" t="s">
        <v>76</v>
      </c>
      <c r="E112" s="235" t="s">
        <v>565</v>
      </c>
      <c r="F112" s="235" t="s">
        <v>566</v>
      </c>
      <c r="G112" s="222"/>
      <c r="H112" s="222"/>
      <c r="I112" s="225"/>
      <c r="J112" s="236">
        <f>BK112</f>
        <v>0</v>
      </c>
      <c r="K112" s="222"/>
      <c r="L112" s="227"/>
      <c r="M112" s="228"/>
      <c r="N112" s="229"/>
      <c r="O112" s="229"/>
      <c r="P112" s="230">
        <f>SUM(P113:P120)</f>
        <v>0</v>
      </c>
      <c r="Q112" s="229"/>
      <c r="R112" s="230">
        <f>SUM(R113:R120)</f>
        <v>0</v>
      </c>
      <c r="S112" s="229"/>
      <c r="T112" s="231">
        <f>SUM(T113:T120)</f>
        <v>0</v>
      </c>
      <c r="AR112" s="232" t="s">
        <v>24</v>
      </c>
      <c r="AT112" s="233" t="s">
        <v>76</v>
      </c>
      <c r="AU112" s="233" t="s">
        <v>24</v>
      </c>
      <c r="AY112" s="232" t="s">
        <v>541</v>
      </c>
      <c r="BK112" s="234">
        <f>SUM(BK113:BK120)</f>
        <v>0</v>
      </c>
    </row>
    <row r="113" s="1" customFormat="1" ht="25.5" customHeight="1">
      <c r="B113" s="46"/>
      <c r="C113" s="237" t="s">
        <v>552</v>
      </c>
      <c r="D113" s="237" t="s">
        <v>544</v>
      </c>
      <c r="E113" s="238" t="s">
        <v>567</v>
      </c>
      <c r="F113" s="239" t="s">
        <v>568</v>
      </c>
      <c r="G113" s="240" t="s">
        <v>569</v>
      </c>
      <c r="H113" s="241">
        <v>0.14999999999999999</v>
      </c>
      <c r="I113" s="242"/>
      <c r="J113" s="243">
        <f>ROUND(I113*H113,2)</f>
        <v>0</v>
      </c>
      <c r="K113" s="239" t="s">
        <v>22</v>
      </c>
      <c r="L113" s="72"/>
      <c r="M113" s="244" t="s">
        <v>22</v>
      </c>
      <c r="N113" s="245" t="s">
        <v>48</v>
      </c>
      <c r="O113" s="47"/>
      <c r="P113" s="246">
        <f>O113*H113</f>
        <v>0</v>
      </c>
      <c r="Q113" s="246">
        <v>0</v>
      </c>
      <c r="R113" s="246">
        <f>Q113*H113</f>
        <v>0</v>
      </c>
      <c r="S113" s="246">
        <v>0</v>
      </c>
      <c r="T113" s="247">
        <f>S113*H113</f>
        <v>0</v>
      </c>
      <c r="AR113" s="24" t="s">
        <v>542</v>
      </c>
      <c r="AT113" s="24" t="s">
        <v>544</v>
      </c>
      <c r="AU113" s="24" t="s">
        <v>85</v>
      </c>
      <c r="AY113" s="24" t="s">
        <v>541</v>
      </c>
      <c r="BE113" s="248">
        <f>IF(N113="základní",J113,0)</f>
        <v>0</v>
      </c>
      <c r="BF113" s="248">
        <f>IF(N113="snížená",J113,0)</f>
        <v>0</v>
      </c>
      <c r="BG113" s="248">
        <f>IF(N113="zákl. přenesená",J113,0)</f>
        <v>0</v>
      </c>
      <c r="BH113" s="248">
        <f>IF(N113="sníž. přenesená",J113,0)</f>
        <v>0</v>
      </c>
      <c r="BI113" s="248">
        <f>IF(N113="nulová",J113,0)</f>
        <v>0</v>
      </c>
      <c r="BJ113" s="24" t="s">
        <v>24</v>
      </c>
      <c r="BK113" s="248">
        <f>ROUND(I113*H113,2)</f>
        <v>0</v>
      </c>
      <c r="BL113" s="24" t="s">
        <v>542</v>
      </c>
      <c r="BM113" s="24" t="s">
        <v>1046</v>
      </c>
    </row>
    <row r="114" s="12" customFormat="1">
      <c r="B114" s="249"/>
      <c r="C114" s="250"/>
      <c r="D114" s="251" t="s">
        <v>549</v>
      </c>
      <c r="E114" s="252" t="s">
        <v>22</v>
      </c>
      <c r="F114" s="253" t="s">
        <v>887</v>
      </c>
      <c r="G114" s="250"/>
      <c r="H114" s="254">
        <v>0.14999999999999999</v>
      </c>
      <c r="I114" s="255"/>
      <c r="J114" s="250"/>
      <c r="K114" s="250"/>
      <c r="L114" s="256"/>
      <c r="M114" s="257"/>
      <c r="N114" s="258"/>
      <c r="O114" s="258"/>
      <c r="P114" s="258"/>
      <c r="Q114" s="258"/>
      <c r="R114" s="258"/>
      <c r="S114" s="258"/>
      <c r="T114" s="259"/>
      <c r="AT114" s="260" t="s">
        <v>549</v>
      </c>
      <c r="AU114" s="260" t="s">
        <v>85</v>
      </c>
      <c r="AV114" s="12" t="s">
        <v>85</v>
      </c>
      <c r="AW114" s="12" t="s">
        <v>41</v>
      </c>
      <c r="AX114" s="12" t="s">
        <v>24</v>
      </c>
      <c r="AY114" s="260" t="s">
        <v>541</v>
      </c>
    </row>
    <row r="115" s="1" customFormat="1" ht="25.5" customHeight="1">
      <c r="B115" s="46"/>
      <c r="C115" s="237" t="s">
        <v>571</v>
      </c>
      <c r="D115" s="237" t="s">
        <v>544</v>
      </c>
      <c r="E115" s="238" t="s">
        <v>572</v>
      </c>
      <c r="F115" s="239" t="s">
        <v>573</v>
      </c>
      <c r="G115" s="240" t="s">
        <v>569</v>
      </c>
      <c r="H115" s="241">
        <v>0.14999999999999999</v>
      </c>
      <c r="I115" s="242"/>
      <c r="J115" s="243">
        <f>ROUND(I115*H115,2)</f>
        <v>0</v>
      </c>
      <c r="K115" s="239" t="s">
        <v>22</v>
      </c>
      <c r="L115" s="72"/>
      <c r="M115" s="244" t="s">
        <v>22</v>
      </c>
      <c r="N115" s="245" t="s">
        <v>48</v>
      </c>
      <c r="O115" s="47"/>
      <c r="P115" s="246">
        <f>O115*H115</f>
        <v>0</v>
      </c>
      <c r="Q115" s="246">
        <v>0</v>
      </c>
      <c r="R115" s="246">
        <f>Q115*H115</f>
        <v>0</v>
      </c>
      <c r="S115" s="246">
        <v>0</v>
      </c>
      <c r="T115" s="247">
        <f>S115*H115</f>
        <v>0</v>
      </c>
      <c r="AR115" s="24" t="s">
        <v>542</v>
      </c>
      <c r="AT115" s="24" t="s">
        <v>544</v>
      </c>
      <c r="AU115" s="24" t="s">
        <v>85</v>
      </c>
      <c r="AY115" s="24" t="s">
        <v>541</v>
      </c>
      <c r="BE115" s="248">
        <f>IF(N115="základní",J115,0)</f>
        <v>0</v>
      </c>
      <c r="BF115" s="248">
        <f>IF(N115="snížená",J115,0)</f>
        <v>0</v>
      </c>
      <c r="BG115" s="248">
        <f>IF(N115="zákl. přenesená",J115,0)</f>
        <v>0</v>
      </c>
      <c r="BH115" s="248">
        <f>IF(N115="sníž. přenesená",J115,0)</f>
        <v>0</v>
      </c>
      <c r="BI115" s="248">
        <f>IF(N115="nulová",J115,0)</f>
        <v>0</v>
      </c>
      <c r="BJ115" s="24" t="s">
        <v>24</v>
      </c>
      <c r="BK115" s="248">
        <f>ROUND(I115*H115,2)</f>
        <v>0</v>
      </c>
      <c r="BL115" s="24" t="s">
        <v>542</v>
      </c>
      <c r="BM115" s="24" t="s">
        <v>1047</v>
      </c>
    </row>
    <row r="116" s="12" customFormat="1">
      <c r="B116" s="249"/>
      <c r="C116" s="250"/>
      <c r="D116" s="251" t="s">
        <v>549</v>
      </c>
      <c r="E116" s="252" t="s">
        <v>22</v>
      </c>
      <c r="F116" s="253" t="s">
        <v>887</v>
      </c>
      <c r="G116" s="250"/>
      <c r="H116" s="254">
        <v>0.14999999999999999</v>
      </c>
      <c r="I116" s="255"/>
      <c r="J116" s="250"/>
      <c r="K116" s="250"/>
      <c r="L116" s="256"/>
      <c r="M116" s="257"/>
      <c r="N116" s="258"/>
      <c r="O116" s="258"/>
      <c r="P116" s="258"/>
      <c r="Q116" s="258"/>
      <c r="R116" s="258"/>
      <c r="S116" s="258"/>
      <c r="T116" s="259"/>
      <c r="AT116" s="260" t="s">
        <v>549</v>
      </c>
      <c r="AU116" s="260" t="s">
        <v>85</v>
      </c>
      <c r="AV116" s="12" t="s">
        <v>85</v>
      </c>
      <c r="AW116" s="12" t="s">
        <v>41</v>
      </c>
      <c r="AX116" s="12" t="s">
        <v>24</v>
      </c>
      <c r="AY116" s="260" t="s">
        <v>541</v>
      </c>
    </row>
    <row r="117" s="1" customFormat="1" ht="38.25" customHeight="1">
      <c r="B117" s="46"/>
      <c r="C117" s="237" t="s">
        <v>561</v>
      </c>
      <c r="D117" s="237" t="s">
        <v>544</v>
      </c>
      <c r="E117" s="238" t="s">
        <v>575</v>
      </c>
      <c r="F117" s="239" t="s">
        <v>576</v>
      </c>
      <c r="G117" s="240" t="s">
        <v>569</v>
      </c>
      <c r="H117" s="241">
        <v>0.14999999999999999</v>
      </c>
      <c r="I117" s="242"/>
      <c r="J117" s="243">
        <f>ROUND(I117*H117,2)</f>
        <v>0</v>
      </c>
      <c r="K117" s="239" t="s">
        <v>22</v>
      </c>
      <c r="L117" s="72"/>
      <c r="M117" s="244" t="s">
        <v>22</v>
      </c>
      <c r="N117" s="245" t="s">
        <v>48</v>
      </c>
      <c r="O117" s="47"/>
      <c r="P117" s="246">
        <f>O117*H117</f>
        <v>0</v>
      </c>
      <c r="Q117" s="246">
        <v>0</v>
      </c>
      <c r="R117" s="246">
        <f>Q117*H117</f>
        <v>0</v>
      </c>
      <c r="S117" s="246">
        <v>0</v>
      </c>
      <c r="T117" s="247">
        <f>S117*H117</f>
        <v>0</v>
      </c>
      <c r="AR117" s="24" t="s">
        <v>542</v>
      </c>
      <c r="AT117" s="24" t="s">
        <v>544</v>
      </c>
      <c r="AU117" s="24" t="s">
        <v>85</v>
      </c>
      <c r="AY117" s="24" t="s">
        <v>541</v>
      </c>
      <c r="BE117" s="248">
        <f>IF(N117="základní",J117,0)</f>
        <v>0</v>
      </c>
      <c r="BF117" s="248">
        <f>IF(N117="snížená",J117,0)</f>
        <v>0</v>
      </c>
      <c r="BG117" s="248">
        <f>IF(N117="zákl. přenesená",J117,0)</f>
        <v>0</v>
      </c>
      <c r="BH117" s="248">
        <f>IF(N117="sníž. přenesená",J117,0)</f>
        <v>0</v>
      </c>
      <c r="BI117" s="248">
        <f>IF(N117="nulová",J117,0)</f>
        <v>0</v>
      </c>
      <c r="BJ117" s="24" t="s">
        <v>24</v>
      </c>
      <c r="BK117" s="248">
        <f>ROUND(I117*H117,2)</f>
        <v>0</v>
      </c>
      <c r="BL117" s="24" t="s">
        <v>542</v>
      </c>
      <c r="BM117" s="24" t="s">
        <v>1048</v>
      </c>
    </row>
    <row r="118" s="12" customFormat="1">
      <c r="B118" s="249"/>
      <c r="C118" s="250"/>
      <c r="D118" s="251" t="s">
        <v>549</v>
      </c>
      <c r="E118" s="252" t="s">
        <v>22</v>
      </c>
      <c r="F118" s="253" t="s">
        <v>887</v>
      </c>
      <c r="G118" s="250"/>
      <c r="H118" s="254">
        <v>0.14999999999999999</v>
      </c>
      <c r="I118" s="255"/>
      <c r="J118" s="250"/>
      <c r="K118" s="250"/>
      <c r="L118" s="256"/>
      <c r="M118" s="257"/>
      <c r="N118" s="258"/>
      <c r="O118" s="258"/>
      <c r="P118" s="258"/>
      <c r="Q118" s="258"/>
      <c r="R118" s="258"/>
      <c r="S118" s="258"/>
      <c r="T118" s="259"/>
      <c r="AT118" s="260" t="s">
        <v>549</v>
      </c>
      <c r="AU118" s="260" t="s">
        <v>85</v>
      </c>
      <c r="AV118" s="12" t="s">
        <v>85</v>
      </c>
      <c r="AW118" s="12" t="s">
        <v>41</v>
      </c>
      <c r="AX118" s="12" t="s">
        <v>24</v>
      </c>
      <c r="AY118" s="260" t="s">
        <v>541</v>
      </c>
    </row>
    <row r="119" s="1" customFormat="1" ht="25.5" customHeight="1">
      <c r="B119" s="46"/>
      <c r="C119" s="237" t="s">
        <v>557</v>
      </c>
      <c r="D119" s="237" t="s">
        <v>544</v>
      </c>
      <c r="E119" s="238" t="s">
        <v>578</v>
      </c>
      <c r="F119" s="239" t="s">
        <v>579</v>
      </c>
      <c r="G119" s="240" t="s">
        <v>569</v>
      </c>
      <c r="H119" s="241">
        <v>0.14999999999999999</v>
      </c>
      <c r="I119" s="242"/>
      <c r="J119" s="243">
        <f>ROUND(I119*H119,2)</f>
        <v>0</v>
      </c>
      <c r="K119" s="239" t="s">
        <v>22</v>
      </c>
      <c r="L119" s="72"/>
      <c r="M119" s="244" t="s">
        <v>22</v>
      </c>
      <c r="N119" s="245" t="s">
        <v>48</v>
      </c>
      <c r="O119" s="47"/>
      <c r="P119" s="246">
        <f>O119*H119</f>
        <v>0</v>
      </c>
      <c r="Q119" s="246">
        <v>0</v>
      </c>
      <c r="R119" s="246">
        <f>Q119*H119</f>
        <v>0</v>
      </c>
      <c r="S119" s="246">
        <v>0</v>
      </c>
      <c r="T119" s="247">
        <f>S119*H119</f>
        <v>0</v>
      </c>
      <c r="AR119" s="24" t="s">
        <v>542</v>
      </c>
      <c r="AT119" s="24" t="s">
        <v>544</v>
      </c>
      <c r="AU119" s="24" t="s">
        <v>85</v>
      </c>
      <c r="AY119" s="24" t="s">
        <v>541</v>
      </c>
      <c r="BE119" s="248">
        <f>IF(N119="základní",J119,0)</f>
        <v>0</v>
      </c>
      <c r="BF119" s="248">
        <f>IF(N119="snížená",J119,0)</f>
        <v>0</v>
      </c>
      <c r="BG119" s="248">
        <f>IF(N119="zákl. přenesená",J119,0)</f>
        <v>0</v>
      </c>
      <c r="BH119" s="248">
        <f>IF(N119="sníž. přenesená",J119,0)</f>
        <v>0</v>
      </c>
      <c r="BI119" s="248">
        <f>IF(N119="nulová",J119,0)</f>
        <v>0</v>
      </c>
      <c r="BJ119" s="24" t="s">
        <v>24</v>
      </c>
      <c r="BK119" s="248">
        <f>ROUND(I119*H119,2)</f>
        <v>0</v>
      </c>
      <c r="BL119" s="24" t="s">
        <v>542</v>
      </c>
      <c r="BM119" s="24" t="s">
        <v>1049</v>
      </c>
    </row>
    <row r="120" s="12" customFormat="1">
      <c r="B120" s="249"/>
      <c r="C120" s="250"/>
      <c r="D120" s="251" t="s">
        <v>549</v>
      </c>
      <c r="E120" s="252" t="s">
        <v>22</v>
      </c>
      <c r="F120" s="253" t="s">
        <v>887</v>
      </c>
      <c r="G120" s="250"/>
      <c r="H120" s="254">
        <v>0.14999999999999999</v>
      </c>
      <c r="I120" s="255"/>
      <c r="J120" s="250"/>
      <c r="K120" s="250"/>
      <c r="L120" s="256"/>
      <c r="M120" s="257"/>
      <c r="N120" s="258"/>
      <c r="O120" s="258"/>
      <c r="P120" s="258"/>
      <c r="Q120" s="258"/>
      <c r="R120" s="258"/>
      <c r="S120" s="258"/>
      <c r="T120" s="259"/>
      <c r="AT120" s="260" t="s">
        <v>549</v>
      </c>
      <c r="AU120" s="260" t="s">
        <v>85</v>
      </c>
      <c r="AV120" s="12" t="s">
        <v>85</v>
      </c>
      <c r="AW120" s="12" t="s">
        <v>41</v>
      </c>
      <c r="AX120" s="12" t="s">
        <v>24</v>
      </c>
      <c r="AY120" s="260" t="s">
        <v>541</v>
      </c>
    </row>
    <row r="121" s="11" customFormat="1" ht="29.88" customHeight="1">
      <c r="B121" s="221"/>
      <c r="C121" s="222"/>
      <c r="D121" s="223" t="s">
        <v>76</v>
      </c>
      <c r="E121" s="235" t="s">
        <v>581</v>
      </c>
      <c r="F121" s="235" t="s">
        <v>582</v>
      </c>
      <c r="G121" s="222"/>
      <c r="H121" s="222"/>
      <c r="I121" s="225"/>
      <c r="J121" s="236">
        <f>BK121</f>
        <v>0</v>
      </c>
      <c r="K121" s="222"/>
      <c r="L121" s="227"/>
      <c r="M121" s="228"/>
      <c r="N121" s="229"/>
      <c r="O121" s="229"/>
      <c r="P121" s="230">
        <f>SUM(P122:P123)</f>
        <v>0</v>
      </c>
      <c r="Q121" s="229"/>
      <c r="R121" s="230">
        <f>SUM(R122:R123)</f>
        <v>0</v>
      </c>
      <c r="S121" s="229"/>
      <c r="T121" s="231">
        <f>SUM(T122:T123)</f>
        <v>0</v>
      </c>
      <c r="AR121" s="232" t="s">
        <v>24</v>
      </c>
      <c r="AT121" s="233" t="s">
        <v>76</v>
      </c>
      <c r="AU121" s="233" t="s">
        <v>24</v>
      </c>
      <c r="AY121" s="232" t="s">
        <v>541</v>
      </c>
      <c r="BK121" s="234">
        <f>SUM(BK122:BK123)</f>
        <v>0</v>
      </c>
    </row>
    <row r="122" s="1" customFormat="1" ht="38.25" customHeight="1">
      <c r="B122" s="46"/>
      <c r="C122" s="237" t="s">
        <v>29</v>
      </c>
      <c r="D122" s="237" t="s">
        <v>544</v>
      </c>
      <c r="E122" s="238" t="s">
        <v>583</v>
      </c>
      <c r="F122" s="239" t="s">
        <v>584</v>
      </c>
      <c r="G122" s="240" t="s">
        <v>569</v>
      </c>
      <c r="H122" s="241">
        <v>0.14999999999999999</v>
      </c>
      <c r="I122" s="242"/>
      <c r="J122" s="243">
        <f>ROUND(I122*H122,2)</f>
        <v>0</v>
      </c>
      <c r="K122" s="239" t="s">
        <v>22</v>
      </c>
      <c r="L122" s="72"/>
      <c r="M122" s="244" t="s">
        <v>22</v>
      </c>
      <c r="N122" s="245" t="s">
        <v>48</v>
      </c>
      <c r="O122" s="47"/>
      <c r="P122" s="246">
        <f>O122*H122</f>
        <v>0</v>
      </c>
      <c r="Q122" s="246">
        <v>0</v>
      </c>
      <c r="R122" s="246">
        <f>Q122*H122</f>
        <v>0</v>
      </c>
      <c r="S122" s="246">
        <v>0</v>
      </c>
      <c r="T122" s="247">
        <f>S122*H122</f>
        <v>0</v>
      </c>
      <c r="AR122" s="24" t="s">
        <v>542</v>
      </c>
      <c r="AT122" s="24" t="s">
        <v>544</v>
      </c>
      <c r="AU122" s="24" t="s">
        <v>85</v>
      </c>
      <c r="AY122" s="24" t="s">
        <v>541</v>
      </c>
      <c r="BE122" s="248">
        <f>IF(N122="základní",J122,0)</f>
        <v>0</v>
      </c>
      <c r="BF122" s="248">
        <f>IF(N122="snížená",J122,0)</f>
        <v>0</v>
      </c>
      <c r="BG122" s="248">
        <f>IF(N122="zákl. přenesená",J122,0)</f>
        <v>0</v>
      </c>
      <c r="BH122" s="248">
        <f>IF(N122="sníž. přenesená",J122,0)</f>
        <v>0</v>
      </c>
      <c r="BI122" s="248">
        <f>IF(N122="nulová",J122,0)</f>
        <v>0</v>
      </c>
      <c r="BJ122" s="24" t="s">
        <v>24</v>
      </c>
      <c r="BK122" s="248">
        <f>ROUND(I122*H122,2)</f>
        <v>0</v>
      </c>
      <c r="BL122" s="24" t="s">
        <v>542</v>
      </c>
      <c r="BM122" s="24" t="s">
        <v>1050</v>
      </c>
    </row>
    <row r="123" s="12" customFormat="1">
      <c r="B123" s="249"/>
      <c r="C123" s="250"/>
      <c r="D123" s="251" t="s">
        <v>549</v>
      </c>
      <c r="E123" s="252" t="s">
        <v>22</v>
      </c>
      <c r="F123" s="253" t="s">
        <v>887</v>
      </c>
      <c r="G123" s="250"/>
      <c r="H123" s="254">
        <v>0.14999999999999999</v>
      </c>
      <c r="I123" s="255"/>
      <c r="J123" s="250"/>
      <c r="K123" s="250"/>
      <c r="L123" s="256"/>
      <c r="M123" s="257"/>
      <c r="N123" s="258"/>
      <c r="O123" s="258"/>
      <c r="P123" s="258"/>
      <c r="Q123" s="258"/>
      <c r="R123" s="258"/>
      <c r="S123" s="258"/>
      <c r="T123" s="259"/>
      <c r="AT123" s="260" t="s">
        <v>549</v>
      </c>
      <c r="AU123" s="260" t="s">
        <v>85</v>
      </c>
      <c r="AV123" s="12" t="s">
        <v>85</v>
      </c>
      <c r="AW123" s="12" t="s">
        <v>41</v>
      </c>
      <c r="AX123" s="12" t="s">
        <v>24</v>
      </c>
      <c r="AY123" s="260" t="s">
        <v>541</v>
      </c>
    </row>
    <row r="124" s="11" customFormat="1" ht="37.44" customHeight="1">
      <c r="B124" s="221"/>
      <c r="C124" s="222"/>
      <c r="D124" s="223" t="s">
        <v>76</v>
      </c>
      <c r="E124" s="224" t="s">
        <v>586</v>
      </c>
      <c r="F124" s="224" t="s">
        <v>587</v>
      </c>
      <c r="G124" s="222"/>
      <c r="H124" s="222"/>
      <c r="I124" s="225"/>
      <c r="J124" s="226">
        <f>BK124</f>
        <v>0</v>
      </c>
      <c r="K124" s="222"/>
      <c r="L124" s="227"/>
      <c r="M124" s="228"/>
      <c r="N124" s="229"/>
      <c r="O124" s="229"/>
      <c r="P124" s="230">
        <f>P125</f>
        <v>0</v>
      </c>
      <c r="Q124" s="229"/>
      <c r="R124" s="230">
        <f>R125</f>
        <v>0</v>
      </c>
      <c r="S124" s="229"/>
      <c r="T124" s="231">
        <f>T125</f>
        <v>0</v>
      </c>
      <c r="AR124" s="232" t="s">
        <v>85</v>
      </c>
      <c r="AT124" s="233" t="s">
        <v>76</v>
      </c>
      <c r="AU124" s="233" t="s">
        <v>77</v>
      </c>
      <c r="AY124" s="232" t="s">
        <v>541</v>
      </c>
      <c r="BK124" s="234">
        <f>BK125</f>
        <v>0</v>
      </c>
    </row>
    <row r="125" s="11" customFormat="1" ht="19.92" customHeight="1">
      <c r="B125" s="221"/>
      <c r="C125" s="222"/>
      <c r="D125" s="223" t="s">
        <v>76</v>
      </c>
      <c r="E125" s="235" t="s">
        <v>588</v>
      </c>
      <c r="F125" s="235" t="s">
        <v>589</v>
      </c>
      <c r="G125" s="222"/>
      <c r="H125" s="222"/>
      <c r="I125" s="225"/>
      <c r="J125" s="236">
        <f>BK125</f>
        <v>0</v>
      </c>
      <c r="K125" s="222"/>
      <c r="L125" s="227"/>
      <c r="M125" s="228"/>
      <c r="N125" s="229"/>
      <c r="O125" s="229"/>
      <c r="P125" s="230">
        <f>SUM(P126:P129)</f>
        <v>0</v>
      </c>
      <c r="Q125" s="229"/>
      <c r="R125" s="230">
        <f>SUM(R126:R129)</f>
        <v>0</v>
      </c>
      <c r="S125" s="229"/>
      <c r="T125" s="231">
        <f>SUM(T126:T129)</f>
        <v>0</v>
      </c>
      <c r="AR125" s="232" t="s">
        <v>85</v>
      </c>
      <c r="AT125" s="233" t="s">
        <v>76</v>
      </c>
      <c r="AU125" s="233" t="s">
        <v>24</v>
      </c>
      <c r="AY125" s="232" t="s">
        <v>541</v>
      </c>
      <c r="BK125" s="234">
        <f>SUM(BK126:BK129)</f>
        <v>0</v>
      </c>
    </row>
    <row r="126" s="1" customFormat="1" ht="25.5" customHeight="1">
      <c r="B126" s="46"/>
      <c r="C126" s="237" t="s">
        <v>590</v>
      </c>
      <c r="D126" s="237" t="s">
        <v>544</v>
      </c>
      <c r="E126" s="238" t="s">
        <v>591</v>
      </c>
      <c r="F126" s="239" t="s">
        <v>592</v>
      </c>
      <c r="G126" s="240" t="s">
        <v>547</v>
      </c>
      <c r="H126" s="241">
        <v>224</v>
      </c>
      <c r="I126" s="242"/>
      <c r="J126" s="243">
        <f>ROUND(I126*H126,2)</f>
        <v>0</v>
      </c>
      <c r="K126" s="239" t="s">
        <v>22</v>
      </c>
      <c r="L126" s="72"/>
      <c r="M126" s="244" t="s">
        <v>22</v>
      </c>
      <c r="N126" s="245" t="s">
        <v>48</v>
      </c>
      <c r="O126" s="47"/>
      <c r="P126" s="246">
        <f>O126*H126</f>
        <v>0</v>
      </c>
      <c r="Q126" s="246">
        <v>0</v>
      </c>
      <c r="R126" s="246">
        <f>Q126*H126</f>
        <v>0</v>
      </c>
      <c r="S126" s="246">
        <v>0</v>
      </c>
      <c r="T126" s="247">
        <f>S126*H126</f>
        <v>0</v>
      </c>
      <c r="AR126" s="24" t="s">
        <v>577</v>
      </c>
      <c r="AT126" s="24" t="s">
        <v>544</v>
      </c>
      <c r="AU126" s="24" t="s">
        <v>85</v>
      </c>
      <c r="AY126" s="24" t="s">
        <v>541</v>
      </c>
      <c r="BE126" s="248">
        <f>IF(N126="základní",J126,0)</f>
        <v>0</v>
      </c>
      <c r="BF126" s="248">
        <f>IF(N126="snížená",J126,0)</f>
        <v>0</v>
      </c>
      <c r="BG126" s="248">
        <f>IF(N126="zákl. přenesená",J126,0)</f>
        <v>0</v>
      </c>
      <c r="BH126" s="248">
        <f>IF(N126="sníž. přenesená",J126,0)</f>
        <v>0</v>
      </c>
      <c r="BI126" s="248">
        <f>IF(N126="nulová",J126,0)</f>
        <v>0</v>
      </c>
      <c r="BJ126" s="24" t="s">
        <v>24</v>
      </c>
      <c r="BK126" s="248">
        <f>ROUND(I126*H126,2)</f>
        <v>0</v>
      </c>
      <c r="BL126" s="24" t="s">
        <v>577</v>
      </c>
      <c r="BM126" s="24" t="s">
        <v>1051</v>
      </c>
    </row>
    <row r="127" s="12" customFormat="1">
      <c r="B127" s="249"/>
      <c r="C127" s="250"/>
      <c r="D127" s="251" t="s">
        <v>549</v>
      </c>
      <c r="E127" s="252" t="s">
        <v>22</v>
      </c>
      <c r="F127" s="253" t="s">
        <v>883</v>
      </c>
      <c r="G127" s="250"/>
      <c r="H127" s="254">
        <v>224</v>
      </c>
      <c r="I127" s="255"/>
      <c r="J127" s="250"/>
      <c r="K127" s="250"/>
      <c r="L127" s="256"/>
      <c r="M127" s="257"/>
      <c r="N127" s="258"/>
      <c r="O127" s="258"/>
      <c r="P127" s="258"/>
      <c r="Q127" s="258"/>
      <c r="R127" s="258"/>
      <c r="S127" s="258"/>
      <c r="T127" s="259"/>
      <c r="AT127" s="260" t="s">
        <v>549</v>
      </c>
      <c r="AU127" s="260" t="s">
        <v>85</v>
      </c>
      <c r="AV127" s="12" t="s">
        <v>85</v>
      </c>
      <c r="AW127" s="12" t="s">
        <v>41</v>
      </c>
      <c r="AX127" s="12" t="s">
        <v>24</v>
      </c>
      <c r="AY127" s="260" t="s">
        <v>541</v>
      </c>
    </row>
    <row r="128" s="1" customFormat="1" ht="25.5" customHeight="1">
      <c r="B128" s="46"/>
      <c r="C128" s="237" t="s">
        <v>570</v>
      </c>
      <c r="D128" s="237" t="s">
        <v>544</v>
      </c>
      <c r="E128" s="238" t="s">
        <v>594</v>
      </c>
      <c r="F128" s="239" t="s">
        <v>595</v>
      </c>
      <c r="G128" s="240" t="s">
        <v>547</v>
      </c>
      <c r="H128" s="241">
        <v>224</v>
      </c>
      <c r="I128" s="242"/>
      <c r="J128" s="243">
        <f>ROUND(I128*H128,2)</f>
        <v>0</v>
      </c>
      <c r="K128" s="239" t="s">
        <v>22</v>
      </c>
      <c r="L128" s="72"/>
      <c r="M128" s="244" t="s">
        <v>22</v>
      </c>
      <c r="N128" s="245" t="s">
        <v>48</v>
      </c>
      <c r="O128" s="47"/>
      <c r="P128" s="246">
        <f>O128*H128</f>
        <v>0</v>
      </c>
      <c r="Q128" s="246">
        <v>0</v>
      </c>
      <c r="R128" s="246">
        <f>Q128*H128</f>
        <v>0</v>
      </c>
      <c r="S128" s="246">
        <v>0</v>
      </c>
      <c r="T128" s="247">
        <f>S128*H128</f>
        <v>0</v>
      </c>
      <c r="AR128" s="24" t="s">
        <v>577</v>
      </c>
      <c r="AT128" s="24" t="s">
        <v>544</v>
      </c>
      <c r="AU128" s="24" t="s">
        <v>85</v>
      </c>
      <c r="AY128" s="24" t="s">
        <v>541</v>
      </c>
      <c r="BE128" s="248">
        <f>IF(N128="základní",J128,0)</f>
        <v>0</v>
      </c>
      <c r="BF128" s="248">
        <f>IF(N128="snížená",J128,0)</f>
        <v>0</v>
      </c>
      <c r="BG128" s="248">
        <f>IF(N128="zákl. přenesená",J128,0)</f>
        <v>0</v>
      </c>
      <c r="BH128" s="248">
        <f>IF(N128="sníž. přenesená",J128,0)</f>
        <v>0</v>
      </c>
      <c r="BI128" s="248">
        <f>IF(N128="nulová",J128,0)</f>
        <v>0</v>
      </c>
      <c r="BJ128" s="24" t="s">
        <v>24</v>
      </c>
      <c r="BK128" s="248">
        <f>ROUND(I128*H128,2)</f>
        <v>0</v>
      </c>
      <c r="BL128" s="24" t="s">
        <v>577</v>
      </c>
      <c r="BM128" s="24" t="s">
        <v>1052</v>
      </c>
    </row>
    <row r="129" s="12" customFormat="1">
      <c r="B129" s="249"/>
      <c r="C129" s="250"/>
      <c r="D129" s="251" t="s">
        <v>549</v>
      </c>
      <c r="E129" s="252" t="s">
        <v>22</v>
      </c>
      <c r="F129" s="253" t="s">
        <v>883</v>
      </c>
      <c r="G129" s="250"/>
      <c r="H129" s="254">
        <v>224</v>
      </c>
      <c r="I129" s="255"/>
      <c r="J129" s="250"/>
      <c r="K129" s="250"/>
      <c r="L129" s="256"/>
      <c r="M129" s="261"/>
      <c r="N129" s="262"/>
      <c r="O129" s="262"/>
      <c r="P129" s="262"/>
      <c r="Q129" s="262"/>
      <c r="R129" s="262"/>
      <c r="S129" s="262"/>
      <c r="T129" s="263"/>
      <c r="AT129" s="260" t="s">
        <v>549</v>
      </c>
      <c r="AU129" s="260" t="s">
        <v>85</v>
      </c>
      <c r="AV129" s="12" t="s">
        <v>85</v>
      </c>
      <c r="AW129" s="12" t="s">
        <v>41</v>
      </c>
      <c r="AX129" s="12" t="s">
        <v>24</v>
      </c>
      <c r="AY129" s="260" t="s">
        <v>541</v>
      </c>
    </row>
    <row r="130" s="1" customFormat="1" ht="6.96" customHeight="1">
      <c r="B130" s="67"/>
      <c r="C130" s="68"/>
      <c r="D130" s="68"/>
      <c r="E130" s="68"/>
      <c r="F130" s="68"/>
      <c r="G130" s="68"/>
      <c r="H130" s="68"/>
      <c r="I130" s="179"/>
      <c r="J130" s="68"/>
      <c r="K130" s="68"/>
      <c r="L130" s="72"/>
    </row>
  </sheetData>
  <sheetProtection sheet="1" autoFilter="0" formatColumns="0" formatRows="0" objects="1" scenarios="1" spinCount="100000" saltValue="LZXfXq7OkavKualCL3tRdB/ZR8Xr3UFs8FiWqbjIGYoJ0GfuTeuPWyy2L38GsShLdDnJuih8DAwsaNISHadaeQ==" hashValue="dWap3wThutnRbeZ+nx+9dv89Fm+hGWmDaO0v3fISawfGI8bzUxkcTHSCIfSUv5Et1lA/+OQjaBAEEWfCgKUOaQ==" algorithmName="SHA-512" password="CC35"/>
  <autoFilter ref="C95:K129"/>
  <mergeCells count="16">
    <mergeCell ref="E7:H7"/>
    <mergeCell ref="E11:H11"/>
    <mergeCell ref="E9:H9"/>
    <mergeCell ref="E13:H13"/>
    <mergeCell ref="E28:H28"/>
    <mergeCell ref="E49:H49"/>
    <mergeCell ref="E53:H53"/>
    <mergeCell ref="E51:H51"/>
    <mergeCell ref="E55:H55"/>
    <mergeCell ref="J59:J60"/>
    <mergeCell ref="E82:H82"/>
    <mergeCell ref="E86:H86"/>
    <mergeCell ref="E84:H84"/>
    <mergeCell ref="E88:H88"/>
    <mergeCell ref="G1:H1"/>
    <mergeCell ref="L2:V2"/>
  </mergeCells>
  <hyperlinks>
    <hyperlink ref="F1:G1" location="C2" display="1) Krycí list soupisu"/>
    <hyperlink ref="G1:H1" location="C62" display="2) Rekapitulace"/>
    <hyperlink ref="J1" location="C95"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32.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233</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ht="16.5" customHeight="1">
      <c r="B9" s="28"/>
      <c r="C9" s="29"/>
      <c r="D9" s="29"/>
      <c r="E9" s="156" t="s">
        <v>1038</v>
      </c>
      <c r="F9" s="29"/>
      <c r="G9" s="29"/>
      <c r="H9" s="29"/>
      <c r="I9" s="155"/>
      <c r="J9" s="29"/>
      <c r="K9" s="31"/>
    </row>
    <row r="10">
      <c r="B10" s="28"/>
      <c r="C10" s="29"/>
      <c r="D10" s="40" t="s">
        <v>508</v>
      </c>
      <c r="E10" s="29"/>
      <c r="F10" s="29"/>
      <c r="G10" s="29"/>
      <c r="H10" s="29"/>
      <c r="I10" s="155"/>
      <c r="J10" s="29"/>
      <c r="K10" s="31"/>
    </row>
    <row r="11" s="1" customFormat="1" ht="16.5" customHeight="1">
      <c r="B11" s="46"/>
      <c r="C11" s="47"/>
      <c r="D11" s="47"/>
      <c r="E11" s="55" t="s">
        <v>1039</v>
      </c>
      <c r="F11" s="47"/>
      <c r="G11" s="47"/>
      <c r="H11" s="47"/>
      <c r="I11" s="157"/>
      <c r="J11" s="47"/>
      <c r="K11" s="51"/>
    </row>
    <row r="12" s="1" customFormat="1">
      <c r="B12" s="46"/>
      <c r="C12" s="47"/>
      <c r="D12" s="40" t="s">
        <v>510</v>
      </c>
      <c r="E12" s="47"/>
      <c r="F12" s="47"/>
      <c r="G12" s="47"/>
      <c r="H12" s="47"/>
      <c r="I12" s="157"/>
      <c r="J12" s="47"/>
      <c r="K12" s="51"/>
    </row>
    <row r="13" s="1" customFormat="1" ht="36.96" customHeight="1">
      <c r="B13" s="46"/>
      <c r="C13" s="47"/>
      <c r="D13" s="47"/>
      <c r="E13" s="158" t="s">
        <v>1053</v>
      </c>
      <c r="F13" s="47"/>
      <c r="G13" s="47"/>
      <c r="H13" s="47"/>
      <c r="I13" s="157"/>
      <c r="J13" s="47"/>
      <c r="K13" s="51"/>
    </row>
    <row r="14" s="1" customFormat="1">
      <c r="B14" s="46"/>
      <c r="C14" s="47"/>
      <c r="D14" s="47"/>
      <c r="E14" s="47"/>
      <c r="F14" s="47"/>
      <c r="G14" s="47"/>
      <c r="H14" s="47"/>
      <c r="I14" s="157"/>
      <c r="J14" s="47"/>
      <c r="K14" s="51"/>
    </row>
    <row r="15" s="1" customFormat="1" ht="14.4" customHeight="1">
      <c r="B15" s="46"/>
      <c r="C15" s="47"/>
      <c r="D15" s="40" t="s">
        <v>21</v>
      </c>
      <c r="E15" s="47"/>
      <c r="F15" s="35" t="s">
        <v>22</v>
      </c>
      <c r="G15" s="47"/>
      <c r="H15" s="47"/>
      <c r="I15" s="159" t="s">
        <v>23</v>
      </c>
      <c r="J15" s="35" t="s">
        <v>22</v>
      </c>
      <c r="K15" s="51"/>
    </row>
    <row r="16" s="1" customFormat="1" ht="14.4" customHeight="1">
      <c r="B16" s="46"/>
      <c r="C16" s="47"/>
      <c r="D16" s="40" t="s">
        <v>25</v>
      </c>
      <c r="E16" s="47"/>
      <c r="F16" s="35" t="s">
        <v>40</v>
      </c>
      <c r="G16" s="47"/>
      <c r="H16" s="47"/>
      <c r="I16" s="159" t="s">
        <v>27</v>
      </c>
      <c r="J16" s="160" t="str">
        <f>'Rekapitulace stavby'!AN8</f>
        <v>19. 9. 2018</v>
      </c>
      <c r="K16" s="51"/>
    </row>
    <row r="17" s="1" customFormat="1" ht="10.8" customHeight="1">
      <c r="B17" s="46"/>
      <c r="C17" s="47"/>
      <c r="D17" s="47"/>
      <c r="E17" s="47"/>
      <c r="F17" s="47"/>
      <c r="G17" s="47"/>
      <c r="H17" s="47"/>
      <c r="I17" s="157"/>
      <c r="J17" s="47"/>
      <c r="K17" s="51"/>
    </row>
    <row r="18" s="1" customFormat="1" ht="14.4" customHeight="1">
      <c r="B18" s="46"/>
      <c r="C18" s="47"/>
      <c r="D18" s="40" t="s">
        <v>31</v>
      </c>
      <c r="E18" s="47"/>
      <c r="F18" s="47"/>
      <c r="G18" s="47"/>
      <c r="H18" s="47"/>
      <c r="I18" s="159" t="s">
        <v>32</v>
      </c>
      <c r="J18" s="35" t="str">
        <f>IF('Rekapitulace stavby'!AN10="","",'Rekapitulace stavby'!AN10)</f>
        <v>70994234</v>
      </c>
      <c r="K18" s="51"/>
    </row>
    <row r="19" s="1" customFormat="1" ht="18" customHeight="1">
      <c r="B19" s="46"/>
      <c r="C19" s="47"/>
      <c r="D19" s="47"/>
      <c r="E19" s="35" t="str">
        <f>IF('Rekapitulace stavby'!E11="","",'Rekapitulace stavby'!E11)</f>
        <v>SŽDC s.o., OŘ Ústí n.L., ST Ústí n.L.</v>
      </c>
      <c r="F19" s="47"/>
      <c r="G19" s="47"/>
      <c r="H19" s="47"/>
      <c r="I19" s="159" t="s">
        <v>35</v>
      </c>
      <c r="J19" s="35" t="str">
        <f>IF('Rekapitulace stavby'!AN11="","",'Rekapitulace stavby'!AN11)</f>
        <v>CZ70994234</v>
      </c>
      <c r="K19" s="51"/>
    </row>
    <row r="20" s="1" customFormat="1" ht="6.96" customHeight="1">
      <c r="B20" s="46"/>
      <c r="C20" s="47"/>
      <c r="D20" s="47"/>
      <c r="E20" s="47"/>
      <c r="F20" s="47"/>
      <c r="G20" s="47"/>
      <c r="H20" s="47"/>
      <c r="I20" s="157"/>
      <c r="J20" s="47"/>
      <c r="K20" s="51"/>
    </row>
    <row r="21" s="1" customFormat="1" ht="14.4" customHeight="1">
      <c r="B21" s="46"/>
      <c r="C21" s="47"/>
      <c r="D21" s="40" t="s">
        <v>37</v>
      </c>
      <c r="E21" s="47"/>
      <c r="F21" s="47"/>
      <c r="G21" s="47"/>
      <c r="H21" s="47"/>
      <c r="I21" s="159" t="s">
        <v>32</v>
      </c>
      <c r="J21" s="35" t="str">
        <f>IF('Rekapitulace stavby'!AN13="Vyplň údaj","",IF('Rekapitulace stavby'!AN13="","",'Rekapitulace stavby'!AN13))</f>
        <v/>
      </c>
      <c r="K21" s="51"/>
    </row>
    <row r="22" s="1" customFormat="1" ht="18" customHeight="1">
      <c r="B22" s="46"/>
      <c r="C22" s="47"/>
      <c r="D22" s="47"/>
      <c r="E22" s="35" t="str">
        <f>IF('Rekapitulace stavby'!E14="Vyplň údaj","",IF('Rekapitulace stavby'!E14="","",'Rekapitulace stavby'!E14))</f>
        <v/>
      </c>
      <c r="F22" s="47"/>
      <c r="G22" s="47"/>
      <c r="H22" s="47"/>
      <c r="I22" s="159" t="s">
        <v>35</v>
      </c>
      <c r="J22" s="35" t="str">
        <f>IF('Rekapitulace stavby'!AN14="Vyplň údaj","",IF('Rekapitulace stavby'!AN14="","",'Rekapitulace stavby'!AN14))</f>
        <v/>
      </c>
      <c r="K22" s="51"/>
    </row>
    <row r="23" s="1" customFormat="1" ht="6.96" customHeight="1">
      <c r="B23" s="46"/>
      <c r="C23" s="47"/>
      <c r="D23" s="47"/>
      <c r="E23" s="47"/>
      <c r="F23" s="47"/>
      <c r="G23" s="47"/>
      <c r="H23" s="47"/>
      <c r="I23" s="157"/>
      <c r="J23" s="47"/>
      <c r="K23" s="51"/>
    </row>
    <row r="24" s="1" customFormat="1" ht="14.4" customHeight="1">
      <c r="B24" s="46"/>
      <c r="C24" s="47"/>
      <c r="D24" s="40" t="s">
        <v>39</v>
      </c>
      <c r="E24" s="47"/>
      <c r="F24" s="47"/>
      <c r="G24" s="47"/>
      <c r="H24" s="47"/>
      <c r="I24" s="159" t="s">
        <v>32</v>
      </c>
      <c r="J24" s="35" t="str">
        <f>IF('Rekapitulace stavby'!AN16="","",'Rekapitulace stavby'!AN16)</f>
        <v/>
      </c>
      <c r="K24" s="51"/>
    </row>
    <row r="25" s="1" customFormat="1" ht="18" customHeight="1">
      <c r="B25" s="46"/>
      <c r="C25" s="47"/>
      <c r="D25" s="47"/>
      <c r="E25" s="35" t="str">
        <f>IF('Rekapitulace stavby'!E17="","",'Rekapitulace stavby'!E17)</f>
        <v xml:space="preserve"> </v>
      </c>
      <c r="F25" s="47"/>
      <c r="G25" s="47"/>
      <c r="H25" s="47"/>
      <c r="I25" s="159" t="s">
        <v>35</v>
      </c>
      <c r="J25" s="35" t="str">
        <f>IF('Rekapitulace stavby'!AN17="","",'Rekapitulace stavby'!AN17)</f>
        <v/>
      </c>
      <c r="K25" s="51"/>
    </row>
    <row r="26" s="1" customFormat="1" ht="6.96" customHeight="1">
      <c r="B26" s="46"/>
      <c r="C26" s="47"/>
      <c r="D26" s="47"/>
      <c r="E26" s="47"/>
      <c r="F26" s="47"/>
      <c r="G26" s="47"/>
      <c r="H26" s="47"/>
      <c r="I26" s="157"/>
      <c r="J26" s="47"/>
      <c r="K26" s="51"/>
    </row>
    <row r="27" s="1" customFormat="1" ht="14.4" customHeight="1">
      <c r="B27" s="46"/>
      <c r="C27" s="47"/>
      <c r="D27" s="40" t="s">
        <v>42</v>
      </c>
      <c r="E27" s="47"/>
      <c r="F27" s="47"/>
      <c r="G27" s="47"/>
      <c r="H27" s="47"/>
      <c r="I27" s="157"/>
      <c r="J27" s="47"/>
      <c r="K27" s="51"/>
    </row>
    <row r="28" s="7" customFormat="1" ht="16.5" customHeight="1">
      <c r="B28" s="161"/>
      <c r="C28" s="162"/>
      <c r="D28" s="162"/>
      <c r="E28" s="44" t="s">
        <v>22</v>
      </c>
      <c r="F28" s="44"/>
      <c r="G28" s="44"/>
      <c r="H28" s="44"/>
      <c r="I28" s="163"/>
      <c r="J28" s="162"/>
      <c r="K28" s="164"/>
    </row>
    <row r="29" s="1" customFormat="1" ht="6.96" customHeight="1">
      <c r="B29" s="46"/>
      <c r="C29" s="47"/>
      <c r="D29" s="47"/>
      <c r="E29" s="47"/>
      <c r="F29" s="47"/>
      <c r="G29" s="47"/>
      <c r="H29" s="47"/>
      <c r="I29" s="157"/>
      <c r="J29" s="47"/>
      <c r="K29" s="51"/>
    </row>
    <row r="30" s="1" customFormat="1" ht="6.96" customHeight="1">
      <c r="B30" s="46"/>
      <c r="C30" s="47"/>
      <c r="D30" s="106"/>
      <c r="E30" s="106"/>
      <c r="F30" s="106"/>
      <c r="G30" s="106"/>
      <c r="H30" s="106"/>
      <c r="I30" s="165"/>
      <c r="J30" s="106"/>
      <c r="K30" s="166"/>
    </row>
    <row r="31" s="1" customFormat="1" ht="25.44" customHeight="1">
      <c r="B31" s="46"/>
      <c r="C31" s="47"/>
      <c r="D31" s="167" t="s">
        <v>43</v>
      </c>
      <c r="E31" s="47"/>
      <c r="F31" s="47"/>
      <c r="G31" s="47"/>
      <c r="H31" s="47"/>
      <c r="I31" s="157"/>
      <c r="J31" s="168">
        <f>ROUND(J89,2)</f>
        <v>0</v>
      </c>
      <c r="K31" s="51"/>
    </row>
    <row r="32" s="1" customFormat="1" ht="6.96" customHeight="1">
      <c r="B32" s="46"/>
      <c r="C32" s="47"/>
      <c r="D32" s="106"/>
      <c r="E32" s="106"/>
      <c r="F32" s="106"/>
      <c r="G32" s="106"/>
      <c r="H32" s="106"/>
      <c r="I32" s="165"/>
      <c r="J32" s="106"/>
      <c r="K32" s="166"/>
    </row>
    <row r="33" s="1" customFormat="1" ht="14.4" customHeight="1">
      <c r="B33" s="46"/>
      <c r="C33" s="47"/>
      <c r="D33" s="47"/>
      <c r="E33" s="47"/>
      <c r="F33" s="52" t="s">
        <v>45</v>
      </c>
      <c r="G33" s="47"/>
      <c r="H33" s="47"/>
      <c r="I33" s="169" t="s">
        <v>44</v>
      </c>
      <c r="J33" s="52" t="s">
        <v>46</v>
      </c>
      <c r="K33" s="51"/>
    </row>
    <row r="34" s="1" customFormat="1" ht="14.4" customHeight="1">
      <c r="B34" s="46"/>
      <c r="C34" s="47"/>
      <c r="D34" s="55" t="s">
        <v>47</v>
      </c>
      <c r="E34" s="55" t="s">
        <v>48</v>
      </c>
      <c r="F34" s="170">
        <f>ROUND(SUM(BE89:BE94), 2)</f>
        <v>0</v>
      </c>
      <c r="G34" s="47"/>
      <c r="H34" s="47"/>
      <c r="I34" s="171">
        <v>0.20999999999999999</v>
      </c>
      <c r="J34" s="170">
        <f>ROUND(ROUND((SUM(BE89:BE94)), 2)*I34, 2)</f>
        <v>0</v>
      </c>
      <c r="K34" s="51"/>
    </row>
    <row r="35" s="1" customFormat="1" ht="14.4" customHeight="1">
      <c r="B35" s="46"/>
      <c r="C35" s="47"/>
      <c r="D35" s="47"/>
      <c r="E35" s="55" t="s">
        <v>49</v>
      </c>
      <c r="F35" s="170">
        <f>ROUND(SUM(BF89:BF94), 2)</f>
        <v>0</v>
      </c>
      <c r="G35" s="47"/>
      <c r="H35" s="47"/>
      <c r="I35" s="171">
        <v>0.14999999999999999</v>
      </c>
      <c r="J35" s="170">
        <f>ROUND(ROUND((SUM(BF89:BF94)), 2)*I35, 2)</f>
        <v>0</v>
      </c>
      <c r="K35" s="51"/>
    </row>
    <row r="36" hidden="1" s="1" customFormat="1" ht="14.4" customHeight="1">
      <c r="B36" s="46"/>
      <c r="C36" s="47"/>
      <c r="D36" s="47"/>
      <c r="E36" s="55" t="s">
        <v>50</v>
      </c>
      <c r="F36" s="170">
        <f>ROUND(SUM(BG89:BG94), 2)</f>
        <v>0</v>
      </c>
      <c r="G36" s="47"/>
      <c r="H36" s="47"/>
      <c r="I36" s="171">
        <v>0.20999999999999999</v>
      </c>
      <c r="J36" s="170">
        <v>0</v>
      </c>
      <c r="K36" s="51"/>
    </row>
    <row r="37" hidden="1" s="1" customFormat="1" ht="14.4" customHeight="1">
      <c r="B37" s="46"/>
      <c r="C37" s="47"/>
      <c r="D37" s="47"/>
      <c r="E37" s="55" t="s">
        <v>51</v>
      </c>
      <c r="F37" s="170">
        <f>ROUND(SUM(BH89:BH94), 2)</f>
        <v>0</v>
      </c>
      <c r="G37" s="47"/>
      <c r="H37" s="47"/>
      <c r="I37" s="171">
        <v>0.14999999999999999</v>
      </c>
      <c r="J37" s="170">
        <v>0</v>
      </c>
      <c r="K37" s="51"/>
    </row>
    <row r="38" hidden="1" s="1" customFormat="1" ht="14.4" customHeight="1">
      <c r="B38" s="46"/>
      <c r="C38" s="47"/>
      <c r="D38" s="47"/>
      <c r="E38" s="55" t="s">
        <v>52</v>
      </c>
      <c r="F38" s="170">
        <f>ROUND(SUM(BI89:BI94), 2)</f>
        <v>0</v>
      </c>
      <c r="G38" s="47"/>
      <c r="H38" s="47"/>
      <c r="I38" s="171">
        <v>0</v>
      </c>
      <c r="J38" s="170">
        <v>0</v>
      </c>
      <c r="K38" s="51"/>
    </row>
    <row r="39" s="1" customFormat="1" ht="6.96" customHeight="1">
      <c r="B39" s="46"/>
      <c r="C39" s="47"/>
      <c r="D39" s="47"/>
      <c r="E39" s="47"/>
      <c r="F39" s="47"/>
      <c r="G39" s="47"/>
      <c r="H39" s="47"/>
      <c r="I39" s="157"/>
      <c r="J39" s="47"/>
      <c r="K39" s="51"/>
    </row>
    <row r="40" s="1" customFormat="1" ht="25.44" customHeight="1">
      <c r="B40" s="46"/>
      <c r="C40" s="172"/>
      <c r="D40" s="173" t="s">
        <v>53</v>
      </c>
      <c r="E40" s="98"/>
      <c r="F40" s="98"/>
      <c r="G40" s="174" t="s">
        <v>54</v>
      </c>
      <c r="H40" s="175" t="s">
        <v>55</v>
      </c>
      <c r="I40" s="176"/>
      <c r="J40" s="177">
        <f>SUM(J31:J38)</f>
        <v>0</v>
      </c>
      <c r="K40" s="178"/>
    </row>
    <row r="41" s="1" customFormat="1" ht="14.4" customHeight="1">
      <c r="B41" s="67"/>
      <c r="C41" s="68"/>
      <c r="D41" s="68"/>
      <c r="E41" s="68"/>
      <c r="F41" s="68"/>
      <c r="G41" s="68"/>
      <c r="H41" s="68"/>
      <c r="I41" s="179"/>
      <c r="J41" s="68"/>
      <c r="K41" s="69"/>
    </row>
    <row r="45" s="1" customFormat="1" ht="6.96" customHeight="1">
      <c r="B45" s="180"/>
      <c r="C45" s="181"/>
      <c r="D45" s="181"/>
      <c r="E45" s="181"/>
      <c r="F45" s="181"/>
      <c r="G45" s="181"/>
      <c r="H45" s="181"/>
      <c r="I45" s="182"/>
      <c r="J45" s="181"/>
      <c r="K45" s="183"/>
    </row>
    <row r="46" s="1" customFormat="1" ht="36.96" customHeight="1">
      <c r="B46" s="46"/>
      <c r="C46" s="30" t="s">
        <v>512</v>
      </c>
      <c r="D46" s="47"/>
      <c r="E46" s="47"/>
      <c r="F46" s="47"/>
      <c r="G46" s="47"/>
      <c r="H46" s="47"/>
      <c r="I46" s="157"/>
      <c r="J46" s="47"/>
      <c r="K46" s="51"/>
    </row>
    <row r="47" s="1" customFormat="1" ht="6.96" customHeight="1">
      <c r="B47" s="46"/>
      <c r="C47" s="47"/>
      <c r="D47" s="47"/>
      <c r="E47" s="47"/>
      <c r="F47" s="47"/>
      <c r="G47" s="47"/>
      <c r="H47" s="47"/>
      <c r="I47" s="157"/>
      <c r="J47" s="47"/>
      <c r="K47" s="51"/>
    </row>
    <row r="48" s="1" customFormat="1" ht="14.4" customHeight="1">
      <c r="B48" s="46"/>
      <c r="C48" s="40" t="s">
        <v>18</v>
      </c>
      <c r="D48" s="47"/>
      <c r="E48" s="47"/>
      <c r="F48" s="47"/>
      <c r="G48" s="47"/>
      <c r="H48" s="47"/>
      <c r="I48" s="157"/>
      <c r="J48" s="47"/>
      <c r="K48" s="51"/>
    </row>
    <row r="49" s="1" customFormat="1" ht="16.5" customHeight="1">
      <c r="B49" s="46"/>
      <c r="C49" s="47"/>
      <c r="D49" s="47"/>
      <c r="E49" s="156" t="str">
        <f>E7</f>
        <v>Celkové opravy zastávek na koridorové trati Vraňany - Děčín - státní hranice_ZMĚNA č. 1</v>
      </c>
      <c r="F49" s="40"/>
      <c r="G49" s="40"/>
      <c r="H49" s="40"/>
      <c r="I49" s="157"/>
      <c r="J49" s="47"/>
      <c r="K49" s="51"/>
    </row>
    <row r="50">
      <c r="B50" s="28"/>
      <c r="C50" s="40" t="s">
        <v>506</v>
      </c>
      <c r="D50" s="29"/>
      <c r="E50" s="29"/>
      <c r="F50" s="29"/>
      <c r="G50" s="29"/>
      <c r="H50" s="29"/>
      <c r="I50" s="155"/>
      <c r="J50" s="29"/>
      <c r="K50" s="31"/>
    </row>
    <row r="51" ht="16.5" customHeight="1">
      <c r="B51" s="28"/>
      <c r="C51" s="29"/>
      <c r="D51" s="29"/>
      <c r="E51" s="156" t="s">
        <v>1038</v>
      </c>
      <c r="F51" s="29"/>
      <c r="G51" s="29"/>
      <c r="H51" s="29"/>
      <c r="I51" s="155"/>
      <c r="J51" s="29"/>
      <c r="K51" s="31"/>
    </row>
    <row r="52">
      <c r="B52" s="28"/>
      <c r="C52" s="40" t="s">
        <v>508</v>
      </c>
      <c r="D52" s="29"/>
      <c r="E52" s="29"/>
      <c r="F52" s="29"/>
      <c r="G52" s="29"/>
      <c r="H52" s="29"/>
      <c r="I52" s="155"/>
      <c r="J52" s="29"/>
      <c r="K52" s="31"/>
    </row>
    <row r="53" s="1" customFormat="1" ht="16.5" customHeight="1">
      <c r="B53" s="46"/>
      <c r="C53" s="47"/>
      <c r="D53" s="47"/>
      <c r="E53" s="55" t="s">
        <v>1039</v>
      </c>
      <c r="F53" s="47"/>
      <c r="G53" s="47"/>
      <c r="H53" s="47"/>
      <c r="I53" s="157"/>
      <c r="J53" s="47"/>
      <c r="K53" s="51"/>
    </row>
    <row r="54" s="1" customFormat="1" ht="14.4" customHeight="1">
      <c r="B54" s="46"/>
      <c r="C54" s="40" t="s">
        <v>510</v>
      </c>
      <c r="D54" s="47"/>
      <c r="E54" s="47"/>
      <c r="F54" s="47"/>
      <c r="G54" s="47"/>
      <c r="H54" s="47"/>
      <c r="I54" s="157"/>
      <c r="J54" s="47"/>
      <c r="K54" s="51"/>
    </row>
    <row r="55" s="1" customFormat="1" ht="17.25" customHeight="1">
      <c r="B55" s="46"/>
      <c r="C55" s="47"/>
      <c r="D55" s="47"/>
      <c r="E55" s="158" t="str">
        <f>E13</f>
        <v>SO-13-03-02 - VRN</v>
      </c>
      <c r="F55" s="47"/>
      <c r="G55" s="47"/>
      <c r="H55" s="47"/>
      <c r="I55" s="157"/>
      <c r="J55" s="47"/>
      <c r="K55" s="51"/>
    </row>
    <row r="56" s="1" customFormat="1" ht="6.96" customHeight="1">
      <c r="B56" s="46"/>
      <c r="C56" s="47"/>
      <c r="D56" s="47"/>
      <c r="E56" s="47"/>
      <c r="F56" s="47"/>
      <c r="G56" s="47"/>
      <c r="H56" s="47"/>
      <c r="I56" s="157"/>
      <c r="J56" s="47"/>
      <c r="K56" s="51"/>
    </row>
    <row r="57" s="1" customFormat="1" ht="18" customHeight="1">
      <c r="B57" s="46"/>
      <c r="C57" s="40" t="s">
        <v>25</v>
      </c>
      <c r="D57" s="47"/>
      <c r="E57" s="47"/>
      <c r="F57" s="35" t="str">
        <f>F16</f>
        <v xml:space="preserve"> </v>
      </c>
      <c r="G57" s="47"/>
      <c r="H57" s="47"/>
      <c r="I57" s="159" t="s">
        <v>27</v>
      </c>
      <c r="J57" s="160" t="str">
        <f>IF(J16="","",J16)</f>
        <v>19. 9. 2018</v>
      </c>
      <c r="K57" s="51"/>
    </row>
    <row r="58" s="1" customFormat="1" ht="6.96" customHeight="1">
      <c r="B58" s="46"/>
      <c r="C58" s="47"/>
      <c r="D58" s="47"/>
      <c r="E58" s="47"/>
      <c r="F58" s="47"/>
      <c r="G58" s="47"/>
      <c r="H58" s="47"/>
      <c r="I58" s="157"/>
      <c r="J58" s="47"/>
      <c r="K58" s="51"/>
    </row>
    <row r="59" s="1" customFormat="1">
      <c r="B59" s="46"/>
      <c r="C59" s="40" t="s">
        <v>31</v>
      </c>
      <c r="D59" s="47"/>
      <c r="E59" s="47"/>
      <c r="F59" s="35" t="str">
        <f>E19</f>
        <v>SŽDC s.o., OŘ Ústí n.L., ST Ústí n.L.</v>
      </c>
      <c r="G59" s="47"/>
      <c r="H59" s="47"/>
      <c r="I59" s="159" t="s">
        <v>39</v>
      </c>
      <c r="J59" s="44" t="str">
        <f>E25</f>
        <v xml:space="preserve"> </v>
      </c>
      <c r="K59" s="51"/>
    </row>
    <row r="60" s="1" customFormat="1" ht="14.4" customHeight="1">
      <c r="B60" s="46"/>
      <c r="C60" s="40" t="s">
        <v>37</v>
      </c>
      <c r="D60" s="47"/>
      <c r="E60" s="47"/>
      <c r="F60" s="35" t="str">
        <f>IF(E22="","",E22)</f>
        <v/>
      </c>
      <c r="G60" s="47"/>
      <c r="H60" s="47"/>
      <c r="I60" s="157"/>
      <c r="J60" s="184"/>
      <c r="K60" s="51"/>
    </row>
    <row r="61" s="1" customFormat="1" ht="10.32" customHeight="1">
      <c r="B61" s="46"/>
      <c r="C61" s="47"/>
      <c r="D61" s="47"/>
      <c r="E61" s="47"/>
      <c r="F61" s="47"/>
      <c r="G61" s="47"/>
      <c r="H61" s="47"/>
      <c r="I61" s="157"/>
      <c r="J61" s="47"/>
      <c r="K61" s="51"/>
    </row>
    <row r="62" s="1" customFormat="1" ht="29.28" customHeight="1">
      <c r="B62" s="46"/>
      <c r="C62" s="185" t="s">
        <v>513</v>
      </c>
      <c r="D62" s="172"/>
      <c r="E62" s="172"/>
      <c r="F62" s="172"/>
      <c r="G62" s="172"/>
      <c r="H62" s="172"/>
      <c r="I62" s="186"/>
      <c r="J62" s="187" t="s">
        <v>514</v>
      </c>
      <c r="K62" s="188"/>
    </row>
    <row r="63" s="1" customFormat="1" ht="10.32" customHeight="1">
      <c r="B63" s="46"/>
      <c r="C63" s="47"/>
      <c r="D63" s="47"/>
      <c r="E63" s="47"/>
      <c r="F63" s="47"/>
      <c r="G63" s="47"/>
      <c r="H63" s="47"/>
      <c r="I63" s="157"/>
      <c r="J63" s="47"/>
      <c r="K63" s="51"/>
    </row>
    <row r="64" s="1" customFormat="1" ht="29.28" customHeight="1">
      <c r="B64" s="46"/>
      <c r="C64" s="189" t="s">
        <v>515</v>
      </c>
      <c r="D64" s="47"/>
      <c r="E64" s="47"/>
      <c r="F64" s="47"/>
      <c r="G64" s="47"/>
      <c r="H64" s="47"/>
      <c r="I64" s="157"/>
      <c r="J64" s="168">
        <f>J89</f>
        <v>0</v>
      </c>
      <c r="K64" s="51"/>
      <c r="AU64" s="24" t="s">
        <v>516</v>
      </c>
    </row>
    <row r="65" s="8" customFormat="1" ht="24.96" customHeight="1">
      <c r="B65" s="190"/>
      <c r="C65" s="191"/>
      <c r="D65" s="192" t="s">
        <v>598</v>
      </c>
      <c r="E65" s="193"/>
      <c r="F65" s="193"/>
      <c r="G65" s="193"/>
      <c r="H65" s="193"/>
      <c r="I65" s="194"/>
      <c r="J65" s="195">
        <f>J90</f>
        <v>0</v>
      </c>
      <c r="K65" s="196"/>
    </row>
    <row r="66" s="1" customFormat="1" ht="21.84" customHeight="1">
      <c r="B66" s="46"/>
      <c r="C66" s="47"/>
      <c r="D66" s="47"/>
      <c r="E66" s="47"/>
      <c r="F66" s="47"/>
      <c r="G66" s="47"/>
      <c r="H66" s="47"/>
      <c r="I66" s="157"/>
      <c r="J66" s="47"/>
      <c r="K66" s="51"/>
    </row>
    <row r="67" s="1" customFormat="1" ht="6.96" customHeight="1">
      <c r="B67" s="67"/>
      <c r="C67" s="68"/>
      <c r="D67" s="68"/>
      <c r="E67" s="68"/>
      <c r="F67" s="68"/>
      <c r="G67" s="68"/>
      <c r="H67" s="68"/>
      <c r="I67" s="179"/>
      <c r="J67" s="68"/>
      <c r="K67" s="69"/>
    </row>
    <row r="71" s="1" customFormat="1" ht="6.96" customHeight="1">
      <c r="B71" s="70"/>
      <c r="C71" s="71"/>
      <c r="D71" s="71"/>
      <c r="E71" s="71"/>
      <c r="F71" s="71"/>
      <c r="G71" s="71"/>
      <c r="H71" s="71"/>
      <c r="I71" s="182"/>
      <c r="J71" s="71"/>
      <c r="K71" s="71"/>
      <c r="L71" s="72"/>
    </row>
    <row r="72" s="1" customFormat="1" ht="36.96" customHeight="1">
      <c r="B72" s="46"/>
      <c r="C72" s="73" t="s">
        <v>525</v>
      </c>
      <c r="D72" s="74"/>
      <c r="E72" s="74"/>
      <c r="F72" s="74"/>
      <c r="G72" s="74"/>
      <c r="H72" s="74"/>
      <c r="I72" s="204"/>
      <c r="J72" s="74"/>
      <c r="K72" s="74"/>
      <c r="L72" s="72"/>
    </row>
    <row r="73" s="1" customFormat="1" ht="6.96" customHeight="1">
      <c r="B73" s="46"/>
      <c r="C73" s="74"/>
      <c r="D73" s="74"/>
      <c r="E73" s="74"/>
      <c r="F73" s="74"/>
      <c r="G73" s="74"/>
      <c r="H73" s="74"/>
      <c r="I73" s="204"/>
      <c r="J73" s="74"/>
      <c r="K73" s="74"/>
      <c r="L73" s="72"/>
    </row>
    <row r="74" s="1" customFormat="1" ht="14.4" customHeight="1">
      <c r="B74" s="46"/>
      <c r="C74" s="76" t="s">
        <v>18</v>
      </c>
      <c r="D74" s="74"/>
      <c r="E74" s="74"/>
      <c r="F74" s="74"/>
      <c r="G74" s="74"/>
      <c r="H74" s="74"/>
      <c r="I74" s="204"/>
      <c r="J74" s="74"/>
      <c r="K74" s="74"/>
      <c r="L74" s="72"/>
    </row>
    <row r="75" s="1" customFormat="1" ht="16.5" customHeight="1">
      <c r="B75" s="46"/>
      <c r="C75" s="74"/>
      <c r="D75" s="74"/>
      <c r="E75" s="205" t="str">
        <f>E7</f>
        <v>Celkové opravy zastávek na koridorové trati Vraňany - Děčín - státní hranice_ZMĚNA č. 1</v>
      </c>
      <c r="F75" s="76"/>
      <c r="G75" s="76"/>
      <c r="H75" s="76"/>
      <c r="I75" s="204"/>
      <c r="J75" s="74"/>
      <c r="K75" s="74"/>
      <c r="L75" s="72"/>
    </row>
    <row r="76">
      <c r="B76" s="28"/>
      <c r="C76" s="76" t="s">
        <v>506</v>
      </c>
      <c r="D76" s="206"/>
      <c r="E76" s="206"/>
      <c r="F76" s="206"/>
      <c r="G76" s="206"/>
      <c r="H76" s="206"/>
      <c r="I76" s="149"/>
      <c r="J76" s="206"/>
      <c r="K76" s="206"/>
      <c r="L76" s="207"/>
    </row>
    <row r="77" ht="16.5" customHeight="1">
      <c r="B77" s="28"/>
      <c r="C77" s="206"/>
      <c r="D77" s="206"/>
      <c r="E77" s="205" t="s">
        <v>1038</v>
      </c>
      <c r="F77" s="206"/>
      <c r="G77" s="206"/>
      <c r="H77" s="206"/>
      <c r="I77" s="149"/>
      <c r="J77" s="206"/>
      <c r="K77" s="206"/>
      <c r="L77" s="207"/>
    </row>
    <row r="78">
      <c r="B78" s="28"/>
      <c r="C78" s="76" t="s">
        <v>508</v>
      </c>
      <c r="D78" s="206"/>
      <c r="E78" s="206"/>
      <c r="F78" s="206"/>
      <c r="G78" s="206"/>
      <c r="H78" s="206"/>
      <c r="I78" s="149"/>
      <c r="J78" s="206"/>
      <c r="K78" s="206"/>
      <c r="L78" s="207"/>
    </row>
    <row r="79" s="1" customFormat="1" ht="16.5" customHeight="1">
      <c r="B79" s="46"/>
      <c r="C79" s="74"/>
      <c r="D79" s="74"/>
      <c r="E79" s="208" t="s">
        <v>1039</v>
      </c>
      <c r="F79" s="74"/>
      <c r="G79" s="74"/>
      <c r="H79" s="74"/>
      <c r="I79" s="204"/>
      <c r="J79" s="74"/>
      <c r="K79" s="74"/>
      <c r="L79" s="72"/>
    </row>
    <row r="80" s="1" customFormat="1" ht="14.4" customHeight="1">
      <c r="B80" s="46"/>
      <c r="C80" s="76" t="s">
        <v>510</v>
      </c>
      <c r="D80" s="74"/>
      <c r="E80" s="74"/>
      <c r="F80" s="74"/>
      <c r="G80" s="74"/>
      <c r="H80" s="74"/>
      <c r="I80" s="204"/>
      <c r="J80" s="74"/>
      <c r="K80" s="74"/>
      <c r="L80" s="72"/>
    </row>
    <row r="81" s="1" customFormat="1" ht="17.25" customHeight="1">
      <c r="B81" s="46"/>
      <c r="C81" s="74"/>
      <c r="D81" s="74"/>
      <c r="E81" s="82" t="str">
        <f>E13</f>
        <v>SO-13-03-02 - VRN</v>
      </c>
      <c r="F81" s="74"/>
      <c r="G81" s="74"/>
      <c r="H81" s="74"/>
      <c r="I81" s="204"/>
      <c r="J81" s="74"/>
      <c r="K81" s="74"/>
      <c r="L81" s="72"/>
    </row>
    <row r="82" s="1" customFormat="1" ht="6.96" customHeight="1">
      <c r="B82" s="46"/>
      <c r="C82" s="74"/>
      <c r="D82" s="74"/>
      <c r="E82" s="74"/>
      <c r="F82" s="74"/>
      <c r="G82" s="74"/>
      <c r="H82" s="74"/>
      <c r="I82" s="204"/>
      <c r="J82" s="74"/>
      <c r="K82" s="74"/>
      <c r="L82" s="72"/>
    </row>
    <row r="83" s="1" customFormat="1" ht="18" customHeight="1">
      <c r="B83" s="46"/>
      <c r="C83" s="76" t="s">
        <v>25</v>
      </c>
      <c r="D83" s="74"/>
      <c r="E83" s="74"/>
      <c r="F83" s="209" t="str">
        <f>F16</f>
        <v xml:space="preserve"> </v>
      </c>
      <c r="G83" s="74"/>
      <c r="H83" s="74"/>
      <c r="I83" s="210" t="s">
        <v>27</v>
      </c>
      <c r="J83" s="85" t="str">
        <f>IF(J16="","",J16)</f>
        <v>19. 9. 2018</v>
      </c>
      <c r="K83" s="74"/>
      <c r="L83" s="72"/>
    </row>
    <row r="84" s="1" customFormat="1" ht="6.96" customHeight="1">
      <c r="B84" s="46"/>
      <c r="C84" s="74"/>
      <c r="D84" s="74"/>
      <c r="E84" s="74"/>
      <c r="F84" s="74"/>
      <c r="G84" s="74"/>
      <c r="H84" s="74"/>
      <c r="I84" s="204"/>
      <c r="J84" s="74"/>
      <c r="K84" s="74"/>
      <c r="L84" s="72"/>
    </row>
    <row r="85" s="1" customFormat="1">
      <c r="B85" s="46"/>
      <c r="C85" s="76" t="s">
        <v>31</v>
      </c>
      <c r="D85" s="74"/>
      <c r="E85" s="74"/>
      <c r="F85" s="209" t="str">
        <f>E19</f>
        <v>SŽDC s.o., OŘ Ústí n.L., ST Ústí n.L.</v>
      </c>
      <c r="G85" s="74"/>
      <c r="H85" s="74"/>
      <c r="I85" s="210" t="s">
        <v>39</v>
      </c>
      <c r="J85" s="209" t="str">
        <f>E25</f>
        <v xml:space="preserve"> </v>
      </c>
      <c r="K85" s="74"/>
      <c r="L85" s="72"/>
    </row>
    <row r="86" s="1" customFormat="1" ht="14.4" customHeight="1">
      <c r="B86" s="46"/>
      <c r="C86" s="76" t="s">
        <v>37</v>
      </c>
      <c r="D86" s="74"/>
      <c r="E86" s="74"/>
      <c r="F86" s="209" t="str">
        <f>IF(E22="","",E22)</f>
        <v/>
      </c>
      <c r="G86" s="74"/>
      <c r="H86" s="74"/>
      <c r="I86" s="204"/>
      <c r="J86" s="74"/>
      <c r="K86" s="74"/>
      <c r="L86" s="72"/>
    </row>
    <row r="87" s="1" customFormat="1" ht="10.32" customHeight="1">
      <c r="B87" s="46"/>
      <c r="C87" s="74"/>
      <c r="D87" s="74"/>
      <c r="E87" s="74"/>
      <c r="F87" s="74"/>
      <c r="G87" s="74"/>
      <c r="H87" s="74"/>
      <c r="I87" s="204"/>
      <c r="J87" s="74"/>
      <c r="K87" s="74"/>
      <c r="L87" s="72"/>
    </row>
    <row r="88" s="10" customFormat="1" ht="29.28" customHeight="1">
      <c r="B88" s="211"/>
      <c r="C88" s="212" t="s">
        <v>526</v>
      </c>
      <c r="D88" s="213" t="s">
        <v>62</v>
      </c>
      <c r="E88" s="213" t="s">
        <v>58</v>
      </c>
      <c r="F88" s="213" t="s">
        <v>527</v>
      </c>
      <c r="G88" s="213" t="s">
        <v>528</v>
      </c>
      <c r="H88" s="213" t="s">
        <v>529</v>
      </c>
      <c r="I88" s="214" t="s">
        <v>530</v>
      </c>
      <c r="J88" s="213" t="s">
        <v>514</v>
      </c>
      <c r="K88" s="215" t="s">
        <v>531</v>
      </c>
      <c r="L88" s="216"/>
      <c r="M88" s="102" t="s">
        <v>532</v>
      </c>
      <c r="N88" s="103" t="s">
        <v>47</v>
      </c>
      <c r="O88" s="103" t="s">
        <v>533</v>
      </c>
      <c r="P88" s="103" t="s">
        <v>534</v>
      </c>
      <c r="Q88" s="103" t="s">
        <v>535</v>
      </c>
      <c r="R88" s="103" t="s">
        <v>536</v>
      </c>
      <c r="S88" s="103" t="s">
        <v>537</v>
      </c>
      <c r="T88" s="104" t="s">
        <v>538</v>
      </c>
    </row>
    <row r="89" s="1" customFormat="1" ht="29.28" customHeight="1">
      <c r="B89" s="46"/>
      <c r="C89" s="108" t="s">
        <v>515</v>
      </c>
      <c r="D89" s="74"/>
      <c r="E89" s="74"/>
      <c r="F89" s="74"/>
      <c r="G89" s="74"/>
      <c r="H89" s="74"/>
      <c r="I89" s="204"/>
      <c r="J89" s="217">
        <f>BK89</f>
        <v>0</v>
      </c>
      <c r="K89" s="74"/>
      <c r="L89" s="72"/>
      <c r="M89" s="105"/>
      <c r="N89" s="106"/>
      <c r="O89" s="106"/>
      <c r="P89" s="218">
        <f>P90</f>
        <v>0</v>
      </c>
      <c r="Q89" s="106"/>
      <c r="R89" s="218">
        <f>R90</f>
        <v>0</v>
      </c>
      <c r="S89" s="106"/>
      <c r="T89" s="219">
        <f>T90</f>
        <v>0</v>
      </c>
      <c r="AT89" s="24" t="s">
        <v>76</v>
      </c>
      <c r="AU89" s="24" t="s">
        <v>516</v>
      </c>
      <c r="BK89" s="220">
        <f>BK90</f>
        <v>0</v>
      </c>
    </row>
    <row r="90" s="11" customFormat="1" ht="37.44" customHeight="1">
      <c r="B90" s="221"/>
      <c r="C90" s="222"/>
      <c r="D90" s="223" t="s">
        <v>76</v>
      </c>
      <c r="E90" s="224" t="s">
        <v>96</v>
      </c>
      <c r="F90" s="224" t="s">
        <v>599</v>
      </c>
      <c r="G90" s="222"/>
      <c r="H90" s="222"/>
      <c r="I90" s="225"/>
      <c r="J90" s="226">
        <f>BK90</f>
        <v>0</v>
      </c>
      <c r="K90" s="222"/>
      <c r="L90" s="227"/>
      <c r="M90" s="228"/>
      <c r="N90" s="229"/>
      <c r="O90" s="229"/>
      <c r="P90" s="230">
        <f>SUM(P91:P94)</f>
        <v>0</v>
      </c>
      <c r="Q90" s="229"/>
      <c r="R90" s="230">
        <f>SUM(R91:R94)</f>
        <v>0</v>
      </c>
      <c r="S90" s="229"/>
      <c r="T90" s="231">
        <f>SUM(T91:T94)</f>
        <v>0</v>
      </c>
      <c r="AR90" s="232" t="s">
        <v>562</v>
      </c>
      <c r="AT90" s="233" t="s">
        <v>76</v>
      </c>
      <c r="AU90" s="233" t="s">
        <v>77</v>
      </c>
      <c r="AY90" s="232" t="s">
        <v>541</v>
      </c>
      <c r="BK90" s="234">
        <f>SUM(BK91:BK94)</f>
        <v>0</v>
      </c>
    </row>
    <row r="91" s="1" customFormat="1" ht="16.5" customHeight="1">
      <c r="B91" s="46"/>
      <c r="C91" s="237" t="s">
        <v>24</v>
      </c>
      <c r="D91" s="237" t="s">
        <v>544</v>
      </c>
      <c r="E91" s="238" t="s">
        <v>600</v>
      </c>
      <c r="F91" s="239" t="s">
        <v>601</v>
      </c>
      <c r="G91" s="240" t="s">
        <v>602</v>
      </c>
      <c r="H91" s="241">
        <v>1</v>
      </c>
      <c r="I91" s="242"/>
      <c r="J91" s="243">
        <f>ROUND(I91*H91,2)</f>
        <v>0</v>
      </c>
      <c r="K91" s="239" t="s">
        <v>603</v>
      </c>
      <c r="L91" s="72"/>
      <c r="M91" s="244" t="s">
        <v>22</v>
      </c>
      <c r="N91" s="245" t="s">
        <v>48</v>
      </c>
      <c r="O91" s="47"/>
      <c r="P91" s="246">
        <f>O91*H91</f>
        <v>0</v>
      </c>
      <c r="Q91" s="246">
        <v>0</v>
      </c>
      <c r="R91" s="246">
        <f>Q91*H91</f>
        <v>0</v>
      </c>
      <c r="S91" s="246">
        <v>0</v>
      </c>
      <c r="T91" s="247">
        <f>S91*H91</f>
        <v>0</v>
      </c>
      <c r="AR91" s="24" t="s">
        <v>542</v>
      </c>
      <c r="AT91" s="24" t="s">
        <v>544</v>
      </c>
      <c r="AU91" s="24" t="s">
        <v>24</v>
      </c>
      <c r="AY91" s="24" t="s">
        <v>541</v>
      </c>
      <c r="BE91" s="248">
        <f>IF(N91="základní",J91,0)</f>
        <v>0</v>
      </c>
      <c r="BF91" s="248">
        <f>IF(N91="snížená",J91,0)</f>
        <v>0</v>
      </c>
      <c r="BG91" s="248">
        <f>IF(N91="zákl. přenesená",J91,0)</f>
        <v>0</v>
      </c>
      <c r="BH91" s="248">
        <f>IF(N91="sníž. přenesená",J91,0)</f>
        <v>0</v>
      </c>
      <c r="BI91" s="248">
        <f>IF(N91="nulová",J91,0)</f>
        <v>0</v>
      </c>
      <c r="BJ91" s="24" t="s">
        <v>24</v>
      </c>
      <c r="BK91" s="248">
        <f>ROUND(I91*H91,2)</f>
        <v>0</v>
      </c>
      <c r="BL91" s="24" t="s">
        <v>542</v>
      </c>
      <c r="BM91" s="24" t="s">
        <v>604</v>
      </c>
    </row>
    <row r="92" s="12" customFormat="1">
      <c r="B92" s="249"/>
      <c r="C92" s="250"/>
      <c r="D92" s="251" t="s">
        <v>549</v>
      </c>
      <c r="E92" s="252" t="s">
        <v>22</v>
      </c>
      <c r="F92" s="253" t="s">
        <v>24</v>
      </c>
      <c r="G92" s="250"/>
      <c r="H92" s="254">
        <v>1</v>
      </c>
      <c r="I92" s="255"/>
      <c r="J92" s="250"/>
      <c r="K92" s="250"/>
      <c r="L92" s="256"/>
      <c r="M92" s="257"/>
      <c r="N92" s="258"/>
      <c r="O92" s="258"/>
      <c r="P92" s="258"/>
      <c r="Q92" s="258"/>
      <c r="R92" s="258"/>
      <c r="S92" s="258"/>
      <c r="T92" s="259"/>
      <c r="AT92" s="260" t="s">
        <v>549</v>
      </c>
      <c r="AU92" s="260" t="s">
        <v>24</v>
      </c>
      <c r="AV92" s="12" t="s">
        <v>85</v>
      </c>
      <c r="AW92" s="12" t="s">
        <v>41</v>
      </c>
      <c r="AX92" s="12" t="s">
        <v>24</v>
      </c>
      <c r="AY92" s="260" t="s">
        <v>541</v>
      </c>
    </row>
    <row r="93" s="1" customFormat="1" ht="16.5" customHeight="1">
      <c r="B93" s="46"/>
      <c r="C93" s="237" t="s">
        <v>85</v>
      </c>
      <c r="D93" s="237" t="s">
        <v>544</v>
      </c>
      <c r="E93" s="238" t="s">
        <v>605</v>
      </c>
      <c r="F93" s="239" t="s">
        <v>606</v>
      </c>
      <c r="G93" s="240" t="s">
        <v>602</v>
      </c>
      <c r="H93" s="241">
        <v>1</v>
      </c>
      <c r="I93" s="242"/>
      <c r="J93" s="243">
        <f>ROUND(I93*H93,2)</f>
        <v>0</v>
      </c>
      <c r="K93" s="239" t="s">
        <v>603</v>
      </c>
      <c r="L93" s="72"/>
      <c r="M93" s="244" t="s">
        <v>22</v>
      </c>
      <c r="N93" s="245" t="s">
        <v>48</v>
      </c>
      <c r="O93" s="47"/>
      <c r="P93" s="246">
        <f>O93*H93</f>
        <v>0</v>
      </c>
      <c r="Q93" s="246">
        <v>0</v>
      </c>
      <c r="R93" s="246">
        <f>Q93*H93</f>
        <v>0</v>
      </c>
      <c r="S93" s="246">
        <v>0</v>
      </c>
      <c r="T93" s="247">
        <f>S93*H93</f>
        <v>0</v>
      </c>
      <c r="AR93" s="24" t="s">
        <v>542</v>
      </c>
      <c r="AT93" s="24" t="s">
        <v>544</v>
      </c>
      <c r="AU93" s="24" t="s">
        <v>24</v>
      </c>
      <c r="AY93" s="24" t="s">
        <v>541</v>
      </c>
      <c r="BE93" s="248">
        <f>IF(N93="základní",J93,0)</f>
        <v>0</v>
      </c>
      <c r="BF93" s="248">
        <f>IF(N93="snížená",J93,0)</f>
        <v>0</v>
      </c>
      <c r="BG93" s="248">
        <f>IF(N93="zákl. přenesená",J93,0)</f>
        <v>0</v>
      </c>
      <c r="BH93" s="248">
        <f>IF(N93="sníž. přenesená",J93,0)</f>
        <v>0</v>
      </c>
      <c r="BI93" s="248">
        <f>IF(N93="nulová",J93,0)</f>
        <v>0</v>
      </c>
      <c r="BJ93" s="24" t="s">
        <v>24</v>
      </c>
      <c r="BK93" s="248">
        <f>ROUND(I93*H93,2)</f>
        <v>0</v>
      </c>
      <c r="BL93" s="24" t="s">
        <v>542</v>
      </c>
      <c r="BM93" s="24" t="s">
        <v>607</v>
      </c>
    </row>
    <row r="94" s="12" customFormat="1">
      <c r="B94" s="249"/>
      <c r="C94" s="250"/>
      <c r="D94" s="251" t="s">
        <v>549</v>
      </c>
      <c r="E94" s="252" t="s">
        <v>22</v>
      </c>
      <c r="F94" s="253" t="s">
        <v>24</v>
      </c>
      <c r="G94" s="250"/>
      <c r="H94" s="254">
        <v>1</v>
      </c>
      <c r="I94" s="255"/>
      <c r="J94" s="250"/>
      <c r="K94" s="250"/>
      <c r="L94" s="256"/>
      <c r="M94" s="261"/>
      <c r="N94" s="262"/>
      <c r="O94" s="262"/>
      <c r="P94" s="262"/>
      <c r="Q94" s="262"/>
      <c r="R94" s="262"/>
      <c r="S94" s="262"/>
      <c r="T94" s="263"/>
      <c r="AT94" s="260" t="s">
        <v>549</v>
      </c>
      <c r="AU94" s="260" t="s">
        <v>24</v>
      </c>
      <c r="AV94" s="12" t="s">
        <v>85</v>
      </c>
      <c r="AW94" s="12" t="s">
        <v>41</v>
      </c>
      <c r="AX94" s="12" t="s">
        <v>24</v>
      </c>
      <c r="AY94" s="260" t="s">
        <v>541</v>
      </c>
    </row>
    <row r="95" s="1" customFormat="1" ht="6.96" customHeight="1">
      <c r="B95" s="67"/>
      <c r="C95" s="68"/>
      <c r="D95" s="68"/>
      <c r="E95" s="68"/>
      <c r="F95" s="68"/>
      <c r="G95" s="68"/>
      <c r="H95" s="68"/>
      <c r="I95" s="179"/>
      <c r="J95" s="68"/>
      <c r="K95" s="68"/>
      <c r="L95" s="72"/>
    </row>
  </sheetData>
  <sheetProtection sheet="1" autoFilter="0" formatColumns="0" formatRows="0" objects="1" scenarios="1" spinCount="100000" saltValue="HPbmCU69JuX6uGe7ZhC/0ypEoX3ePCQVMnJpkndPRSt/60hPQCB+IJZyrcv9QthOomqTAkKpQ0+vMN4fVD9/TQ==" hashValue="1wQfdojpuCsPMWC4H8t/TB4OSRCnGNVeI1e/eJVuLRj6OIcOdKHR3jTqp0KqotsM5H/8SW/Wf/BgtJZoaeb1nA==" algorithmName="SHA-512" password="CC35"/>
  <autoFilter ref="C88:K94"/>
  <mergeCells count="16">
    <mergeCell ref="E7:H7"/>
    <mergeCell ref="E11:H11"/>
    <mergeCell ref="E9:H9"/>
    <mergeCell ref="E13:H13"/>
    <mergeCell ref="E28:H28"/>
    <mergeCell ref="E49:H49"/>
    <mergeCell ref="E53:H53"/>
    <mergeCell ref="E51:H51"/>
    <mergeCell ref="E55:H55"/>
    <mergeCell ref="J59:J60"/>
    <mergeCell ref="E75:H75"/>
    <mergeCell ref="E79:H79"/>
    <mergeCell ref="E77:H77"/>
    <mergeCell ref="E81:H81"/>
    <mergeCell ref="G1:H1"/>
    <mergeCell ref="L2:V2"/>
  </mergeCells>
  <hyperlinks>
    <hyperlink ref="F1:G1" location="C2" display="1) Krycí list soupisu"/>
    <hyperlink ref="G1:H1" location="C62" display="2) Rekapitulace"/>
    <hyperlink ref="J1" location="C88"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33.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240</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ht="16.5" customHeight="1">
      <c r="B9" s="28"/>
      <c r="C9" s="29"/>
      <c r="D9" s="29"/>
      <c r="E9" s="156" t="s">
        <v>1054</v>
      </c>
      <c r="F9" s="29"/>
      <c r="G9" s="29"/>
      <c r="H9" s="29"/>
      <c r="I9" s="155"/>
      <c r="J9" s="29"/>
      <c r="K9" s="31"/>
    </row>
    <row r="10">
      <c r="B10" s="28"/>
      <c r="C10" s="29"/>
      <c r="D10" s="40" t="s">
        <v>508</v>
      </c>
      <c r="E10" s="29"/>
      <c r="F10" s="29"/>
      <c r="G10" s="29"/>
      <c r="H10" s="29"/>
      <c r="I10" s="155"/>
      <c r="J10" s="29"/>
      <c r="K10" s="31"/>
    </row>
    <row r="11" s="1" customFormat="1" ht="16.5" customHeight="1">
      <c r="B11" s="46"/>
      <c r="C11" s="47"/>
      <c r="D11" s="47"/>
      <c r="E11" s="55" t="s">
        <v>1055</v>
      </c>
      <c r="F11" s="47"/>
      <c r="G11" s="47"/>
      <c r="H11" s="47"/>
      <c r="I11" s="157"/>
      <c r="J11" s="47"/>
      <c r="K11" s="51"/>
    </row>
    <row r="12" s="1" customFormat="1">
      <c r="B12" s="46"/>
      <c r="C12" s="47"/>
      <c r="D12" s="40" t="s">
        <v>510</v>
      </c>
      <c r="E12" s="47"/>
      <c r="F12" s="47"/>
      <c r="G12" s="47"/>
      <c r="H12" s="47"/>
      <c r="I12" s="157"/>
      <c r="J12" s="47"/>
      <c r="K12" s="51"/>
    </row>
    <row r="13" s="1" customFormat="1" ht="36.96" customHeight="1">
      <c r="B13" s="46"/>
      <c r="C13" s="47"/>
      <c r="D13" s="47"/>
      <c r="E13" s="158" t="s">
        <v>1056</v>
      </c>
      <c r="F13" s="47"/>
      <c r="G13" s="47"/>
      <c r="H13" s="47"/>
      <c r="I13" s="157"/>
      <c r="J13" s="47"/>
      <c r="K13" s="51"/>
    </row>
    <row r="14" s="1" customFormat="1">
      <c r="B14" s="46"/>
      <c r="C14" s="47"/>
      <c r="D14" s="47"/>
      <c r="E14" s="47"/>
      <c r="F14" s="47"/>
      <c r="G14" s="47"/>
      <c r="H14" s="47"/>
      <c r="I14" s="157"/>
      <c r="J14" s="47"/>
      <c r="K14" s="51"/>
    </row>
    <row r="15" s="1" customFormat="1" ht="14.4" customHeight="1">
      <c r="B15" s="46"/>
      <c r="C15" s="47"/>
      <c r="D15" s="40" t="s">
        <v>21</v>
      </c>
      <c r="E15" s="47"/>
      <c r="F15" s="35" t="s">
        <v>22</v>
      </c>
      <c r="G15" s="47"/>
      <c r="H15" s="47"/>
      <c r="I15" s="159" t="s">
        <v>23</v>
      </c>
      <c r="J15" s="35" t="s">
        <v>22</v>
      </c>
      <c r="K15" s="51"/>
    </row>
    <row r="16" s="1" customFormat="1" ht="14.4" customHeight="1">
      <c r="B16" s="46"/>
      <c r="C16" s="47"/>
      <c r="D16" s="40" t="s">
        <v>25</v>
      </c>
      <c r="E16" s="47"/>
      <c r="F16" s="35" t="s">
        <v>40</v>
      </c>
      <c r="G16" s="47"/>
      <c r="H16" s="47"/>
      <c r="I16" s="159" t="s">
        <v>27</v>
      </c>
      <c r="J16" s="160" t="str">
        <f>'Rekapitulace stavby'!AN8</f>
        <v>19. 9. 2018</v>
      </c>
      <c r="K16" s="51"/>
    </row>
    <row r="17" s="1" customFormat="1" ht="10.8" customHeight="1">
      <c r="B17" s="46"/>
      <c r="C17" s="47"/>
      <c r="D17" s="47"/>
      <c r="E17" s="47"/>
      <c r="F17" s="47"/>
      <c r="G17" s="47"/>
      <c r="H17" s="47"/>
      <c r="I17" s="157"/>
      <c r="J17" s="47"/>
      <c r="K17" s="51"/>
    </row>
    <row r="18" s="1" customFormat="1" ht="14.4" customHeight="1">
      <c r="B18" s="46"/>
      <c r="C18" s="47"/>
      <c r="D18" s="40" t="s">
        <v>31</v>
      </c>
      <c r="E18" s="47"/>
      <c r="F18" s="47"/>
      <c r="G18" s="47"/>
      <c r="H18" s="47"/>
      <c r="I18" s="159" t="s">
        <v>32</v>
      </c>
      <c r="J18" s="35" t="str">
        <f>IF('Rekapitulace stavby'!AN10="","",'Rekapitulace stavby'!AN10)</f>
        <v>70994234</v>
      </c>
      <c r="K18" s="51"/>
    </row>
    <row r="19" s="1" customFormat="1" ht="18" customHeight="1">
      <c r="B19" s="46"/>
      <c r="C19" s="47"/>
      <c r="D19" s="47"/>
      <c r="E19" s="35" t="str">
        <f>IF('Rekapitulace stavby'!E11="","",'Rekapitulace stavby'!E11)</f>
        <v>SŽDC s.o., OŘ Ústí n.L., ST Ústí n.L.</v>
      </c>
      <c r="F19" s="47"/>
      <c r="G19" s="47"/>
      <c r="H19" s="47"/>
      <c r="I19" s="159" t="s">
        <v>35</v>
      </c>
      <c r="J19" s="35" t="str">
        <f>IF('Rekapitulace stavby'!AN11="","",'Rekapitulace stavby'!AN11)</f>
        <v>CZ70994234</v>
      </c>
      <c r="K19" s="51"/>
    </row>
    <row r="20" s="1" customFormat="1" ht="6.96" customHeight="1">
      <c r="B20" s="46"/>
      <c r="C20" s="47"/>
      <c r="D20" s="47"/>
      <c r="E20" s="47"/>
      <c r="F20" s="47"/>
      <c r="G20" s="47"/>
      <c r="H20" s="47"/>
      <c r="I20" s="157"/>
      <c r="J20" s="47"/>
      <c r="K20" s="51"/>
    </row>
    <row r="21" s="1" customFormat="1" ht="14.4" customHeight="1">
      <c r="B21" s="46"/>
      <c r="C21" s="47"/>
      <c r="D21" s="40" t="s">
        <v>37</v>
      </c>
      <c r="E21" s="47"/>
      <c r="F21" s="47"/>
      <c r="G21" s="47"/>
      <c r="H21" s="47"/>
      <c r="I21" s="159" t="s">
        <v>32</v>
      </c>
      <c r="J21" s="35" t="str">
        <f>IF('Rekapitulace stavby'!AN13="Vyplň údaj","",IF('Rekapitulace stavby'!AN13="","",'Rekapitulace stavby'!AN13))</f>
        <v/>
      </c>
      <c r="K21" s="51"/>
    </row>
    <row r="22" s="1" customFormat="1" ht="18" customHeight="1">
      <c r="B22" s="46"/>
      <c r="C22" s="47"/>
      <c r="D22" s="47"/>
      <c r="E22" s="35" t="str">
        <f>IF('Rekapitulace stavby'!E14="Vyplň údaj","",IF('Rekapitulace stavby'!E14="","",'Rekapitulace stavby'!E14))</f>
        <v/>
      </c>
      <c r="F22" s="47"/>
      <c r="G22" s="47"/>
      <c r="H22" s="47"/>
      <c r="I22" s="159" t="s">
        <v>35</v>
      </c>
      <c r="J22" s="35" t="str">
        <f>IF('Rekapitulace stavby'!AN14="Vyplň údaj","",IF('Rekapitulace stavby'!AN14="","",'Rekapitulace stavby'!AN14))</f>
        <v/>
      </c>
      <c r="K22" s="51"/>
    </row>
    <row r="23" s="1" customFormat="1" ht="6.96" customHeight="1">
      <c r="B23" s="46"/>
      <c r="C23" s="47"/>
      <c r="D23" s="47"/>
      <c r="E23" s="47"/>
      <c r="F23" s="47"/>
      <c r="G23" s="47"/>
      <c r="H23" s="47"/>
      <c r="I23" s="157"/>
      <c r="J23" s="47"/>
      <c r="K23" s="51"/>
    </row>
    <row r="24" s="1" customFormat="1" ht="14.4" customHeight="1">
      <c r="B24" s="46"/>
      <c r="C24" s="47"/>
      <c r="D24" s="40" t="s">
        <v>39</v>
      </c>
      <c r="E24" s="47"/>
      <c r="F24" s="47"/>
      <c r="G24" s="47"/>
      <c r="H24" s="47"/>
      <c r="I24" s="159" t="s">
        <v>32</v>
      </c>
      <c r="J24" s="35" t="str">
        <f>IF('Rekapitulace stavby'!AN16="","",'Rekapitulace stavby'!AN16)</f>
        <v/>
      </c>
      <c r="K24" s="51"/>
    </row>
    <row r="25" s="1" customFormat="1" ht="18" customHeight="1">
      <c r="B25" s="46"/>
      <c r="C25" s="47"/>
      <c r="D25" s="47"/>
      <c r="E25" s="35" t="str">
        <f>IF('Rekapitulace stavby'!E17="","",'Rekapitulace stavby'!E17)</f>
        <v xml:space="preserve"> </v>
      </c>
      <c r="F25" s="47"/>
      <c r="G25" s="47"/>
      <c r="H25" s="47"/>
      <c r="I25" s="159" t="s">
        <v>35</v>
      </c>
      <c r="J25" s="35" t="str">
        <f>IF('Rekapitulace stavby'!AN17="","",'Rekapitulace stavby'!AN17)</f>
        <v/>
      </c>
      <c r="K25" s="51"/>
    </row>
    <row r="26" s="1" customFormat="1" ht="6.96" customHeight="1">
      <c r="B26" s="46"/>
      <c r="C26" s="47"/>
      <c r="D26" s="47"/>
      <c r="E26" s="47"/>
      <c r="F26" s="47"/>
      <c r="G26" s="47"/>
      <c r="H26" s="47"/>
      <c r="I26" s="157"/>
      <c r="J26" s="47"/>
      <c r="K26" s="51"/>
    </row>
    <row r="27" s="1" customFormat="1" ht="14.4" customHeight="1">
      <c r="B27" s="46"/>
      <c r="C27" s="47"/>
      <c r="D27" s="40" t="s">
        <v>42</v>
      </c>
      <c r="E27" s="47"/>
      <c r="F27" s="47"/>
      <c r="G27" s="47"/>
      <c r="H27" s="47"/>
      <c r="I27" s="157"/>
      <c r="J27" s="47"/>
      <c r="K27" s="51"/>
    </row>
    <row r="28" s="7" customFormat="1" ht="16.5" customHeight="1">
      <c r="B28" s="161"/>
      <c r="C28" s="162"/>
      <c r="D28" s="162"/>
      <c r="E28" s="44" t="s">
        <v>22</v>
      </c>
      <c r="F28" s="44"/>
      <c r="G28" s="44"/>
      <c r="H28" s="44"/>
      <c r="I28" s="163"/>
      <c r="J28" s="162"/>
      <c r="K28" s="164"/>
    </row>
    <row r="29" s="1" customFormat="1" ht="6.96" customHeight="1">
      <c r="B29" s="46"/>
      <c r="C29" s="47"/>
      <c r="D29" s="47"/>
      <c r="E29" s="47"/>
      <c r="F29" s="47"/>
      <c r="G29" s="47"/>
      <c r="H29" s="47"/>
      <c r="I29" s="157"/>
      <c r="J29" s="47"/>
      <c r="K29" s="51"/>
    </row>
    <row r="30" s="1" customFormat="1" ht="6.96" customHeight="1">
      <c r="B30" s="46"/>
      <c r="C30" s="47"/>
      <c r="D30" s="106"/>
      <c r="E30" s="106"/>
      <c r="F30" s="106"/>
      <c r="G30" s="106"/>
      <c r="H30" s="106"/>
      <c r="I30" s="165"/>
      <c r="J30" s="106"/>
      <c r="K30" s="166"/>
    </row>
    <row r="31" s="1" customFormat="1" ht="25.44" customHeight="1">
      <c r="B31" s="46"/>
      <c r="C31" s="47"/>
      <c r="D31" s="167" t="s">
        <v>43</v>
      </c>
      <c r="E31" s="47"/>
      <c r="F31" s="47"/>
      <c r="G31" s="47"/>
      <c r="H31" s="47"/>
      <c r="I31" s="157"/>
      <c r="J31" s="168">
        <f>ROUND(J89,2)</f>
        <v>0</v>
      </c>
      <c r="K31" s="51"/>
    </row>
    <row r="32" s="1" customFormat="1" ht="6.96" customHeight="1">
      <c r="B32" s="46"/>
      <c r="C32" s="47"/>
      <c r="D32" s="106"/>
      <c r="E32" s="106"/>
      <c r="F32" s="106"/>
      <c r="G32" s="106"/>
      <c r="H32" s="106"/>
      <c r="I32" s="165"/>
      <c r="J32" s="106"/>
      <c r="K32" s="166"/>
    </row>
    <row r="33" s="1" customFormat="1" ht="14.4" customHeight="1">
      <c r="B33" s="46"/>
      <c r="C33" s="47"/>
      <c r="D33" s="47"/>
      <c r="E33" s="47"/>
      <c r="F33" s="52" t="s">
        <v>45</v>
      </c>
      <c r="G33" s="47"/>
      <c r="H33" s="47"/>
      <c r="I33" s="169" t="s">
        <v>44</v>
      </c>
      <c r="J33" s="52" t="s">
        <v>46</v>
      </c>
      <c r="K33" s="51"/>
    </row>
    <row r="34" s="1" customFormat="1" ht="14.4" customHeight="1">
      <c r="B34" s="46"/>
      <c r="C34" s="47"/>
      <c r="D34" s="55" t="s">
        <v>47</v>
      </c>
      <c r="E34" s="55" t="s">
        <v>48</v>
      </c>
      <c r="F34" s="170">
        <f>ROUND(SUM(BE89:BE105), 2)</f>
        <v>0</v>
      </c>
      <c r="G34" s="47"/>
      <c r="H34" s="47"/>
      <c r="I34" s="171">
        <v>0.20999999999999999</v>
      </c>
      <c r="J34" s="170">
        <f>ROUND(ROUND((SUM(BE89:BE105)), 2)*I34, 2)</f>
        <v>0</v>
      </c>
      <c r="K34" s="51"/>
    </row>
    <row r="35" s="1" customFormat="1" ht="14.4" customHeight="1">
      <c r="B35" s="46"/>
      <c r="C35" s="47"/>
      <c r="D35" s="47"/>
      <c r="E35" s="55" t="s">
        <v>49</v>
      </c>
      <c r="F35" s="170">
        <f>ROUND(SUM(BF89:BF105), 2)</f>
        <v>0</v>
      </c>
      <c r="G35" s="47"/>
      <c r="H35" s="47"/>
      <c r="I35" s="171">
        <v>0.14999999999999999</v>
      </c>
      <c r="J35" s="170">
        <f>ROUND(ROUND((SUM(BF89:BF105)), 2)*I35, 2)</f>
        <v>0</v>
      </c>
      <c r="K35" s="51"/>
    </row>
    <row r="36" hidden="1" s="1" customFormat="1" ht="14.4" customHeight="1">
      <c r="B36" s="46"/>
      <c r="C36" s="47"/>
      <c r="D36" s="47"/>
      <c r="E36" s="55" t="s">
        <v>50</v>
      </c>
      <c r="F36" s="170">
        <f>ROUND(SUM(BG89:BG105), 2)</f>
        <v>0</v>
      </c>
      <c r="G36" s="47"/>
      <c r="H36" s="47"/>
      <c r="I36" s="171">
        <v>0.20999999999999999</v>
      </c>
      <c r="J36" s="170">
        <v>0</v>
      </c>
      <c r="K36" s="51"/>
    </row>
    <row r="37" hidden="1" s="1" customFormat="1" ht="14.4" customHeight="1">
      <c r="B37" s="46"/>
      <c r="C37" s="47"/>
      <c r="D37" s="47"/>
      <c r="E37" s="55" t="s">
        <v>51</v>
      </c>
      <c r="F37" s="170">
        <f>ROUND(SUM(BH89:BH105), 2)</f>
        <v>0</v>
      </c>
      <c r="G37" s="47"/>
      <c r="H37" s="47"/>
      <c r="I37" s="171">
        <v>0.14999999999999999</v>
      </c>
      <c r="J37" s="170">
        <v>0</v>
      </c>
      <c r="K37" s="51"/>
    </row>
    <row r="38" hidden="1" s="1" customFormat="1" ht="14.4" customHeight="1">
      <c r="B38" s="46"/>
      <c r="C38" s="47"/>
      <c r="D38" s="47"/>
      <c r="E38" s="55" t="s">
        <v>52</v>
      </c>
      <c r="F38" s="170">
        <f>ROUND(SUM(BI89:BI105), 2)</f>
        <v>0</v>
      </c>
      <c r="G38" s="47"/>
      <c r="H38" s="47"/>
      <c r="I38" s="171">
        <v>0</v>
      </c>
      <c r="J38" s="170">
        <v>0</v>
      </c>
      <c r="K38" s="51"/>
    </row>
    <row r="39" s="1" customFormat="1" ht="6.96" customHeight="1">
      <c r="B39" s="46"/>
      <c r="C39" s="47"/>
      <c r="D39" s="47"/>
      <c r="E39" s="47"/>
      <c r="F39" s="47"/>
      <c r="G39" s="47"/>
      <c r="H39" s="47"/>
      <c r="I39" s="157"/>
      <c r="J39" s="47"/>
      <c r="K39" s="51"/>
    </row>
    <row r="40" s="1" customFormat="1" ht="25.44" customHeight="1">
      <c r="B40" s="46"/>
      <c r="C40" s="172"/>
      <c r="D40" s="173" t="s">
        <v>53</v>
      </c>
      <c r="E40" s="98"/>
      <c r="F40" s="98"/>
      <c r="G40" s="174" t="s">
        <v>54</v>
      </c>
      <c r="H40" s="175" t="s">
        <v>55</v>
      </c>
      <c r="I40" s="176"/>
      <c r="J40" s="177">
        <f>SUM(J31:J38)</f>
        <v>0</v>
      </c>
      <c r="K40" s="178"/>
    </row>
    <row r="41" s="1" customFormat="1" ht="14.4" customHeight="1">
      <c r="B41" s="67"/>
      <c r="C41" s="68"/>
      <c r="D41" s="68"/>
      <c r="E41" s="68"/>
      <c r="F41" s="68"/>
      <c r="G41" s="68"/>
      <c r="H41" s="68"/>
      <c r="I41" s="179"/>
      <c r="J41" s="68"/>
      <c r="K41" s="69"/>
    </row>
    <row r="45" s="1" customFormat="1" ht="6.96" customHeight="1">
      <c r="B45" s="180"/>
      <c r="C45" s="181"/>
      <c r="D45" s="181"/>
      <c r="E45" s="181"/>
      <c r="F45" s="181"/>
      <c r="G45" s="181"/>
      <c r="H45" s="181"/>
      <c r="I45" s="182"/>
      <c r="J45" s="181"/>
      <c r="K45" s="183"/>
    </row>
    <row r="46" s="1" customFormat="1" ht="36.96" customHeight="1">
      <c r="B46" s="46"/>
      <c r="C46" s="30" t="s">
        <v>512</v>
      </c>
      <c r="D46" s="47"/>
      <c r="E46" s="47"/>
      <c r="F46" s="47"/>
      <c r="G46" s="47"/>
      <c r="H46" s="47"/>
      <c r="I46" s="157"/>
      <c r="J46" s="47"/>
      <c r="K46" s="51"/>
    </row>
    <row r="47" s="1" customFormat="1" ht="6.96" customHeight="1">
      <c r="B47" s="46"/>
      <c r="C47" s="47"/>
      <c r="D47" s="47"/>
      <c r="E47" s="47"/>
      <c r="F47" s="47"/>
      <c r="G47" s="47"/>
      <c r="H47" s="47"/>
      <c r="I47" s="157"/>
      <c r="J47" s="47"/>
      <c r="K47" s="51"/>
    </row>
    <row r="48" s="1" customFormat="1" ht="14.4" customHeight="1">
      <c r="B48" s="46"/>
      <c r="C48" s="40" t="s">
        <v>18</v>
      </c>
      <c r="D48" s="47"/>
      <c r="E48" s="47"/>
      <c r="F48" s="47"/>
      <c r="G48" s="47"/>
      <c r="H48" s="47"/>
      <c r="I48" s="157"/>
      <c r="J48" s="47"/>
      <c r="K48" s="51"/>
    </row>
    <row r="49" s="1" customFormat="1" ht="16.5" customHeight="1">
      <c r="B49" s="46"/>
      <c r="C49" s="47"/>
      <c r="D49" s="47"/>
      <c r="E49" s="156" t="str">
        <f>E7</f>
        <v>Celkové opravy zastávek na koridorové trati Vraňany - Děčín - státní hranice_ZMĚNA č. 1</v>
      </c>
      <c r="F49" s="40"/>
      <c r="G49" s="40"/>
      <c r="H49" s="40"/>
      <c r="I49" s="157"/>
      <c r="J49" s="47"/>
      <c r="K49" s="51"/>
    </row>
    <row r="50">
      <c r="B50" s="28"/>
      <c r="C50" s="40" t="s">
        <v>506</v>
      </c>
      <c r="D50" s="29"/>
      <c r="E50" s="29"/>
      <c r="F50" s="29"/>
      <c r="G50" s="29"/>
      <c r="H50" s="29"/>
      <c r="I50" s="155"/>
      <c r="J50" s="29"/>
      <c r="K50" s="31"/>
    </row>
    <row r="51" ht="16.5" customHeight="1">
      <c r="B51" s="28"/>
      <c r="C51" s="29"/>
      <c r="D51" s="29"/>
      <c r="E51" s="156" t="s">
        <v>1054</v>
      </c>
      <c r="F51" s="29"/>
      <c r="G51" s="29"/>
      <c r="H51" s="29"/>
      <c r="I51" s="155"/>
      <c r="J51" s="29"/>
      <c r="K51" s="31"/>
    </row>
    <row r="52">
      <c r="B52" s="28"/>
      <c r="C52" s="40" t="s">
        <v>508</v>
      </c>
      <c r="D52" s="29"/>
      <c r="E52" s="29"/>
      <c r="F52" s="29"/>
      <c r="G52" s="29"/>
      <c r="H52" s="29"/>
      <c r="I52" s="155"/>
      <c r="J52" s="29"/>
      <c r="K52" s="31"/>
    </row>
    <row r="53" s="1" customFormat="1" ht="16.5" customHeight="1">
      <c r="B53" s="46"/>
      <c r="C53" s="47"/>
      <c r="D53" s="47"/>
      <c r="E53" s="55" t="s">
        <v>1055</v>
      </c>
      <c r="F53" s="47"/>
      <c r="G53" s="47"/>
      <c r="H53" s="47"/>
      <c r="I53" s="157"/>
      <c r="J53" s="47"/>
      <c r="K53" s="51"/>
    </row>
    <row r="54" s="1" customFormat="1" ht="14.4" customHeight="1">
      <c r="B54" s="46"/>
      <c r="C54" s="40" t="s">
        <v>510</v>
      </c>
      <c r="D54" s="47"/>
      <c r="E54" s="47"/>
      <c r="F54" s="47"/>
      <c r="G54" s="47"/>
      <c r="H54" s="47"/>
      <c r="I54" s="157"/>
      <c r="J54" s="47"/>
      <c r="K54" s="51"/>
    </row>
    <row r="55" s="1" customFormat="1" ht="17.25" customHeight="1">
      <c r="B55" s="46"/>
      <c r="C55" s="47"/>
      <c r="D55" s="47"/>
      <c r="E55" s="158" t="str">
        <f>E13</f>
        <v>SO-17-04.1 - elektroinstalace</v>
      </c>
      <c r="F55" s="47"/>
      <c r="G55" s="47"/>
      <c r="H55" s="47"/>
      <c r="I55" s="157"/>
      <c r="J55" s="47"/>
      <c r="K55" s="51"/>
    </row>
    <row r="56" s="1" customFormat="1" ht="6.96" customHeight="1">
      <c r="B56" s="46"/>
      <c r="C56" s="47"/>
      <c r="D56" s="47"/>
      <c r="E56" s="47"/>
      <c r="F56" s="47"/>
      <c r="G56" s="47"/>
      <c r="H56" s="47"/>
      <c r="I56" s="157"/>
      <c r="J56" s="47"/>
      <c r="K56" s="51"/>
    </row>
    <row r="57" s="1" customFormat="1" ht="18" customHeight="1">
      <c r="B57" s="46"/>
      <c r="C57" s="40" t="s">
        <v>25</v>
      </c>
      <c r="D57" s="47"/>
      <c r="E57" s="47"/>
      <c r="F57" s="35" t="str">
        <f>F16</f>
        <v xml:space="preserve"> </v>
      </c>
      <c r="G57" s="47"/>
      <c r="H57" s="47"/>
      <c r="I57" s="159" t="s">
        <v>27</v>
      </c>
      <c r="J57" s="160" t="str">
        <f>IF(J16="","",J16)</f>
        <v>19. 9. 2018</v>
      </c>
      <c r="K57" s="51"/>
    </row>
    <row r="58" s="1" customFormat="1" ht="6.96" customHeight="1">
      <c r="B58" s="46"/>
      <c r="C58" s="47"/>
      <c r="D58" s="47"/>
      <c r="E58" s="47"/>
      <c r="F58" s="47"/>
      <c r="G58" s="47"/>
      <c r="H58" s="47"/>
      <c r="I58" s="157"/>
      <c r="J58" s="47"/>
      <c r="K58" s="51"/>
    </row>
    <row r="59" s="1" customFormat="1">
      <c r="B59" s="46"/>
      <c r="C59" s="40" t="s">
        <v>31</v>
      </c>
      <c r="D59" s="47"/>
      <c r="E59" s="47"/>
      <c r="F59" s="35" t="str">
        <f>E19</f>
        <v>SŽDC s.o., OŘ Ústí n.L., ST Ústí n.L.</v>
      </c>
      <c r="G59" s="47"/>
      <c r="H59" s="47"/>
      <c r="I59" s="159" t="s">
        <v>39</v>
      </c>
      <c r="J59" s="44" t="str">
        <f>E25</f>
        <v xml:space="preserve"> </v>
      </c>
      <c r="K59" s="51"/>
    </row>
    <row r="60" s="1" customFormat="1" ht="14.4" customHeight="1">
      <c r="B60" s="46"/>
      <c r="C60" s="40" t="s">
        <v>37</v>
      </c>
      <c r="D60" s="47"/>
      <c r="E60" s="47"/>
      <c r="F60" s="35" t="str">
        <f>IF(E22="","",E22)</f>
        <v/>
      </c>
      <c r="G60" s="47"/>
      <c r="H60" s="47"/>
      <c r="I60" s="157"/>
      <c r="J60" s="184"/>
      <c r="K60" s="51"/>
    </row>
    <row r="61" s="1" customFormat="1" ht="10.32" customHeight="1">
      <c r="B61" s="46"/>
      <c r="C61" s="47"/>
      <c r="D61" s="47"/>
      <c r="E61" s="47"/>
      <c r="F61" s="47"/>
      <c r="G61" s="47"/>
      <c r="H61" s="47"/>
      <c r="I61" s="157"/>
      <c r="J61" s="47"/>
      <c r="K61" s="51"/>
    </row>
    <row r="62" s="1" customFormat="1" ht="29.28" customHeight="1">
      <c r="B62" s="46"/>
      <c r="C62" s="185" t="s">
        <v>513</v>
      </c>
      <c r="D62" s="172"/>
      <c r="E62" s="172"/>
      <c r="F62" s="172"/>
      <c r="G62" s="172"/>
      <c r="H62" s="172"/>
      <c r="I62" s="186"/>
      <c r="J62" s="187" t="s">
        <v>514</v>
      </c>
      <c r="K62" s="188"/>
    </row>
    <row r="63" s="1" customFormat="1" ht="10.32" customHeight="1">
      <c r="B63" s="46"/>
      <c r="C63" s="47"/>
      <c r="D63" s="47"/>
      <c r="E63" s="47"/>
      <c r="F63" s="47"/>
      <c r="G63" s="47"/>
      <c r="H63" s="47"/>
      <c r="I63" s="157"/>
      <c r="J63" s="47"/>
      <c r="K63" s="51"/>
    </row>
    <row r="64" s="1" customFormat="1" ht="29.28" customHeight="1">
      <c r="B64" s="46"/>
      <c r="C64" s="189" t="s">
        <v>515</v>
      </c>
      <c r="D64" s="47"/>
      <c r="E64" s="47"/>
      <c r="F64" s="47"/>
      <c r="G64" s="47"/>
      <c r="H64" s="47"/>
      <c r="I64" s="157"/>
      <c r="J64" s="168">
        <f>J89</f>
        <v>0</v>
      </c>
      <c r="K64" s="51"/>
      <c r="AU64" s="24" t="s">
        <v>516</v>
      </c>
    </row>
    <row r="65" s="8" customFormat="1" ht="24.96" customHeight="1">
      <c r="B65" s="190"/>
      <c r="C65" s="191"/>
      <c r="D65" s="192" t="s">
        <v>611</v>
      </c>
      <c r="E65" s="193"/>
      <c r="F65" s="193"/>
      <c r="G65" s="193"/>
      <c r="H65" s="193"/>
      <c r="I65" s="194"/>
      <c r="J65" s="195">
        <f>J90</f>
        <v>0</v>
      </c>
      <c r="K65" s="196"/>
    </row>
    <row r="66" s="1" customFormat="1" ht="21.84" customHeight="1">
      <c r="B66" s="46"/>
      <c r="C66" s="47"/>
      <c r="D66" s="47"/>
      <c r="E66" s="47"/>
      <c r="F66" s="47"/>
      <c r="G66" s="47"/>
      <c r="H66" s="47"/>
      <c r="I66" s="157"/>
      <c r="J66" s="47"/>
      <c r="K66" s="51"/>
    </row>
    <row r="67" s="1" customFormat="1" ht="6.96" customHeight="1">
      <c r="B67" s="67"/>
      <c r="C67" s="68"/>
      <c r="D67" s="68"/>
      <c r="E67" s="68"/>
      <c r="F67" s="68"/>
      <c r="G67" s="68"/>
      <c r="H67" s="68"/>
      <c r="I67" s="179"/>
      <c r="J67" s="68"/>
      <c r="K67" s="69"/>
    </row>
    <row r="71" s="1" customFormat="1" ht="6.96" customHeight="1">
      <c r="B71" s="70"/>
      <c r="C71" s="71"/>
      <c r="D71" s="71"/>
      <c r="E71" s="71"/>
      <c r="F71" s="71"/>
      <c r="G71" s="71"/>
      <c r="H71" s="71"/>
      <c r="I71" s="182"/>
      <c r="J71" s="71"/>
      <c r="K71" s="71"/>
      <c r="L71" s="72"/>
    </row>
    <row r="72" s="1" customFormat="1" ht="36.96" customHeight="1">
      <c r="B72" s="46"/>
      <c r="C72" s="73" t="s">
        <v>525</v>
      </c>
      <c r="D72" s="74"/>
      <c r="E72" s="74"/>
      <c r="F72" s="74"/>
      <c r="G72" s="74"/>
      <c r="H72" s="74"/>
      <c r="I72" s="204"/>
      <c r="J72" s="74"/>
      <c r="K72" s="74"/>
      <c r="L72" s="72"/>
    </row>
    <row r="73" s="1" customFormat="1" ht="6.96" customHeight="1">
      <c r="B73" s="46"/>
      <c r="C73" s="74"/>
      <c r="D73" s="74"/>
      <c r="E73" s="74"/>
      <c r="F73" s="74"/>
      <c r="G73" s="74"/>
      <c r="H73" s="74"/>
      <c r="I73" s="204"/>
      <c r="J73" s="74"/>
      <c r="K73" s="74"/>
      <c r="L73" s="72"/>
    </row>
    <row r="74" s="1" customFormat="1" ht="14.4" customHeight="1">
      <c r="B74" s="46"/>
      <c r="C74" s="76" t="s">
        <v>18</v>
      </c>
      <c r="D74" s="74"/>
      <c r="E74" s="74"/>
      <c r="F74" s="74"/>
      <c r="G74" s="74"/>
      <c r="H74" s="74"/>
      <c r="I74" s="204"/>
      <c r="J74" s="74"/>
      <c r="K74" s="74"/>
      <c r="L74" s="72"/>
    </row>
    <row r="75" s="1" customFormat="1" ht="16.5" customHeight="1">
      <c r="B75" s="46"/>
      <c r="C75" s="74"/>
      <c r="D75" s="74"/>
      <c r="E75" s="205" t="str">
        <f>E7</f>
        <v>Celkové opravy zastávek na koridorové trati Vraňany - Děčín - státní hranice_ZMĚNA č. 1</v>
      </c>
      <c r="F75" s="76"/>
      <c r="G75" s="76"/>
      <c r="H75" s="76"/>
      <c r="I75" s="204"/>
      <c r="J75" s="74"/>
      <c r="K75" s="74"/>
      <c r="L75" s="72"/>
    </row>
    <row r="76">
      <c r="B76" s="28"/>
      <c r="C76" s="76" t="s">
        <v>506</v>
      </c>
      <c r="D76" s="206"/>
      <c r="E76" s="206"/>
      <c r="F76" s="206"/>
      <c r="G76" s="206"/>
      <c r="H76" s="206"/>
      <c r="I76" s="149"/>
      <c r="J76" s="206"/>
      <c r="K76" s="206"/>
      <c r="L76" s="207"/>
    </row>
    <row r="77" ht="16.5" customHeight="1">
      <c r="B77" s="28"/>
      <c r="C77" s="206"/>
      <c r="D77" s="206"/>
      <c r="E77" s="205" t="s">
        <v>1054</v>
      </c>
      <c r="F77" s="206"/>
      <c r="G77" s="206"/>
      <c r="H77" s="206"/>
      <c r="I77" s="149"/>
      <c r="J77" s="206"/>
      <c r="K77" s="206"/>
      <c r="L77" s="207"/>
    </row>
    <row r="78">
      <c r="B78" s="28"/>
      <c r="C78" s="76" t="s">
        <v>508</v>
      </c>
      <c r="D78" s="206"/>
      <c r="E78" s="206"/>
      <c r="F78" s="206"/>
      <c r="G78" s="206"/>
      <c r="H78" s="206"/>
      <c r="I78" s="149"/>
      <c r="J78" s="206"/>
      <c r="K78" s="206"/>
      <c r="L78" s="207"/>
    </row>
    <row r="79" s="1" customFormat="1" ht="16.5" customHeight="1">
      <c r="B79" s="46"/>
      <c r="C79" s="74"/>
      <c r="D79" s="74"/>
      <c r="E79" s="208" t="s">
        <v>1055</v>
      </c>
      <c r="F79" s="74"/>
      <c r="G79" s="74"/>
      <c r="H79" s="74"/>
      <c r="I79" s="204"/>
      <c r="J79" s="74"/>
      <c r="K79" s="74"/>
      <c r="L79" s="72"/>
    </row>
    <row r="80" s="1" customFormat="1" ht="14.4" customHeight="1">
      <c r="B80" s="46"/>
      <c r="C80" s="76" t="s">
        <v>510</v>
      </c>
      <c r="D80" s="74"/>
      <c r="E80" s="74"/>
      <c r="F80" s="74"/>
      <c r="G80" s="74"/>
      <c r="H80" s="74"/>
      <c r="I80" s="204"/>
      <c r="J80" s="74"/>
      <c r="K80" s="74"/>
      <c r="L80" s="72"/>
    </row>
    <row r="81" s="1" customFormat="1" ht="17.25" customHeight="1">
      <c r="B81" s="46"/>
      <c r="C81" s="74"/>
      <c r="D81" s="74"/>
      <c r="E81" s="82" t="str">
        <f>E13</f>
        <v>SO-17-04.1 - elektroinstalace</v>
      </c>
      <c r="F81" s="74"/>
      <c r="G81" s="74"/>
      <c r="H81" s="74"/>
      <c r="I81" s="204"/>
      <c r="J81" s="74"/>
      <c r="K81" s="74"/>
      <c r="L81" s="72"/>
    </row>
    <row r="82" s="1" customFormat="1" ht="6.96" customHeight="1">
      <c r="B82" s="46"/>
      <c r="C82" s="74"/>
      <c r="D82" s="74"/>
      <c r="E82" s="74"/>
      <c r="F82" s="74"/>
      <c r="G82" s="74"/>
      <c r="H82" s="74"/>
      <c r="I82" s="204"/>
      <c r="J82" s="74"/>
      <c r="K82" s="74"/>
      <c r="L82" s="72"/>
    </row>
    <row r="83" s="1" customFormat="1" ht="18" customHeight="1">
      <c r="B83" s="46"/>
      <c r="C83" s="76" t="s">
        <v>25</v>
      </c>
      <c r="D83" s="74"/>
      <c r="E83" s="74"/>
      <c r="F83" s="209" t="str">
        <f>F16</f>
        <v xml:space="preserve"> </v>
      </c>
      <c r="G83" s="74"/>
      <c r="H83" s="74"/>
      <c r="I83" s="210" t="s">
        <v>27</v>
      </c>
      <c r="J83" s="85" t="str">
        <f>IF(J16="","",J16)</f>
        <v>19. 9. 2018</v>
      </c>
      <c r="K83" s="74"/>
      <c r="L83" s="72"/>
    </row>
    <row r="84" s="1" customFormat="1" ht="6.96" customHeight="1">
      <c r="B84" s="46"/>
      <c r="C84" s="74"/>
      <c r="D84" s="74"/>
      <c r="E84" s="74"/>
      <c r="F84" s="74"/>
      <c r="G84" s="74"/>
      <c r="H84" s="74"/>
      <c r="I84" s="204"/>
      <c r="J84" s="74"/>
      <c r="K84" s="74"/>
      <c r="L84" s="72"/>
    </row>
    <row r="85" s="1" customFormat="1">
      <c r="B85" s="46"/>
      <c r="C85" s="76" t="s">
        <v>31</v>
      </c>
      <c r="D85" s="74"/>
      <c r="E85" s="74"/>
      <c r="F85" s="209" t="str">
        <f>E19</f>
        <v>SŽDC s.o., OŘ Ústí n.L., ST Ústí n.L.</v>
      </c>
      <c r="G85" s="74"/>
      <c r="H85" s="74"/>
      <c r="I85" s="210" t="s">
        <v>39</v>
      </c>
      <c r="J85" s="209" t="str">
        <f>E25</f>
        <v xml:space="preserve"> </v>
      </c>
      <c r="K85" s="74"/>
      <c r="L85" s="72"/>
    </row>
    <row r="86" s="1" customFormat="1" ht="14.4" customHeight="1">
      <c r="B86" s="46"/>
      <c r="C86" s="76" t="s">
        <v>37</v>
      </c>
      <c r="D86" s="74"/>
      <c r="E86" s="74"/>
      <c r="F86" s="209" t="str">
        <f>IF(E22="","",E22)</f>
        <v/>
      </c>
      <c r="G86" s="74"/>
      <c r="H86" s="74"/>
      <c r="I86" s="204"/>
      <c r="J86" s="74"/>
      <c r="K86" s="74"/>
      <c r="L86" s="72"/>
    </row>
    <row r="87" s="1" customFormat="1" ht="10.32" customHeight="1">
      <c r="B87" s="46"/>
      <c r="C87" s="74"/>
      <c r="D87" s="74"/>
      <c r="E87" s="74"/>
      <c r="F87" s="74"/>
      <c r="G87" s="74"/>
      <c r="H87" s="74"/>
      <c r="I87" s="204"/>
      <c r="J87" s="74"/>
      <c r="K87" s="74"/>
      <c r="L87" s="72"/>
    </row>
    <row r="88" s="10" customFormat="1" ht="29.28" customHeight="1">
      <c r="B88" s="211"/>
      <c r="C88" s="212" t="s">
        <v>526</v>
      </c>
      <c r="D88" s="213" t="s">
        <v>62</v>
      </c>
      <c r="E88" s="213" t="s">
        <v>58</v>
      </c>
      <c r="F88" s="213" t="s">
        <v>527</v>
      </c>
      <c r="G88" s="213" t="s">
        <v>528</v>
      </c>
      <c r="H88" s="213" t="s">
        <v>529</v>
      </c>
      <c r="I88" s="214" t="s">
        <v>530</v>
      </c>
      <c r="J88" s="213" t="s">
        <v>514</v>
      </c>
      <c r="K88" s="215" t="s">
        <v>531</v>
      </c>
      <c r="L88" s="216"/>
      <c r="M88" s="102" t="s">
        <v>532</v>
      </c>
      <c r="N88" s="103" t="s">
        <v>47</v>
      </c>
      <c r="O88" s="103" t="s">
        <v>533</v>
      </c>
      <c r="P88" s="103" t="s">
        <v>534</v>
      </c>
      <c r="Q88" s="103" t="s">
        <v>535</v>
      </c>
      <c r="R88" s="103" t="s">
        <v>536</v>
      </c>
      <c r="S88" s="103" t="s">
        <v>537</v>
      </c>
      <c r="T88" s="104" t="s">
        <v>538</v>
      </c>
    </row>
    <row r="89" s="1" customFormat="1" ht="29.28" customHeight="1">
      <c r="B89" s="46"/>
      <c r="C89" s="108" t="s">
        <v>515</v>
      </c>
      <c r="D89" s="74"/>
      <c r="E89" s="74"/>
      <c r="F89" s="74"/>
      <c r="G89" s="74"/>
      <c r="H89" s="74"/>
      <c r="I89" s="204"/>
      <c r="J89" s="217">
        <f>BK89</f>
        <v>0</v>
      </c>
      <c r="K89" s="74"/>
      <c r="L89" s="72"/>
      <c r="M89" s="105"/>
      <c r="N89" s="106"/>
      <c r="O89" s="106"/>
      <c r="P89" s="218">
        <f>P90</f>
        <v>0</v>
      </c>
      <c r="Q89" s="106"/>
      <c r="R89" s="218">
        <f>R90</f>
        <v>0</v>
      </c>
      <c r="S89" s="106"/>
      <c r="T89" s="219">
        <f>T90</f>
        <v>0</v>
      </c>
      <c r="AT89" s="24" t="s">
        <v>76</v>
      </c>
      <c r="AU89" s="24" t="s">
        <v>516</v>
      </c>
      <c r="BK89" s="220">
        <f>BK90</f>
        <v>0</v>
      </c>
    </row>
    <row r="90" s="11" customFormat="1" ht="37.44" customHeight="1">
      <c r="B90" s="221"/>
      <c r="C90" s="222"/>
      <c r="D90" s="223" t="s">
        <v>76</v>
      </c>
      <c r="E90" s="224" t="s">
        <v>612</v>
      </c>
      <c r="F90" s="224" t="s">
        <v>613</v>
      </c>
      <c r="G90" s="222"/>
      <c r="H90" s="222"/>
      <c r="I90" s="225"/>
      <c r="J90" s="226">
        <f>BK90</f>
        <v>0</v>
      </c>
      <c r="K90" s="222"/>
      <c r="L90" s="227"/>
      <c r="M90" s="228"/>
      <c r="N90" s="229"/>
      <c r="O90" s="229"/>
      <c r="P90" s="230">
        <f>SUM(P91:P105)</f>
        <v>0</v>
      </c>
      <c r="Q90" s="229"/>
      <c r="R90" s="230">
        <f>SUM(R91:R105)</f>
        <v>0</v>
      </c>
      <c r="S90" s="229"/>
      <c r="T90" s="231">
        <f>SUM(T91:T105)</f>
        <v>0</v>
      </c>
      <c r="AR90" s="232" t="s">
        <v>542</v>
      </c>
      <c r="AT90" s="233" t="s">
        <v>76</v>
      </c>
      <c r="AU90" s="233" t="s">
        <v>77</v>
      </c>
      <c r="AY90" s="232" t="s">
        <v>541</v>
      </c>
      <c r="BK90" s="234">
        <f>SUM(BK91:BK105)</f>
        <v>0</v>
      </c>
    </row>
    <row r="91" s="1" customFormat="1" ht="25.5" customHeight="1">
      <c r="B91" s="46"/>
      <c r="C91" s="237" t="s">
        <v>24</v>
      </c>
      <c r="D91" s="237" t="s">
        <v>544</v>
      </c>
      <c r="E91" s="238" t="s">
        <v>614</v>
      </c>
      <c r="F91" s="239" t="s">
        <v>615</v>
      </c>
      <c r="G91" s="240" t="s">
        <v>616</v>
      </c>
      <c r="H91" s="241">
        <v>5</v>
      </c>
      <c r="I91" s="242"/>
      <c r="J91" s="243">
        <f>ROUND(I91*H91,2)</f>
        <v>0</v>
      </c>
      <c r="K91" s="239" t="s">
        <v>603</v>
      </c>
      <c r="L91" s="72"/>
      <c r="M91" s="244" t="s">
        <v>22</v>
      </c>
      <c r="N91" s="245" t="s">
        <v>48</v>
      </c>
      <c r="O91" s="47"/>
      <c r="P91" s="246">
        <f>O91*H91</f>
        <v>0</v>
      </c>
      <c r="Q91" s="246">
        <v>0</v>
      </c>
      <c r="R91" s="246">
        <f>Q91*H91</f>
        <v>0</v>
      </c>
      <c r="S91" s="246">
        <v>0</v>
      </c>
      <c r="T91" s="247">
        <f>S91*H91</f>
        <v>0</v>
      </c>
      <c r="AR91" s="24" t="s">
        <v>617</v>
      </c>
      <c r="AT91" s="24" t="s">
        <v>544</v>
      </c>
      <c r="AU91" s="24" t="s">
        <v>24</v>
      </c>
      <c r="AY91" s="24" t="s">
        <v>541</v>
      </c>
      <c r="BE91" s="248">
        <f>IF(N91="základní",J91,0)</f>
        <v>0</v>
      </c>
      <c r="BF91" s="248">
        <f>IF(N91="snížená",J91,0)</f>
        <v>0</v>
      </c>
      <c r="BG91" s="248">
        <f>IF(N91="zákl. přenesená",J91,0)</f>
        <v>0</v>
      </c>
      <c r="BH91" s="248">
        <f>IF(N91="sníž. přenesená",J91,0)</f>
        <v>0</v>
      </c>
      <c r="BI91" s="248">
        <f>IF(N91="nulová",J91,0)</f>
        <v>0</v>
      </c>
      <c r="BJ91" s="24" t="s">
        <v>24</v>
      </c>
      <c r="BK91" s="248">
        <f>ROUND(I91*H91,2)</f>
        <v>0</v>
      </c>
      <c r="BL91" s="24" t="s">
        <v>617</v>
      </c>
      <c r="BM91" s="24" t="s">
        <v>1057</v>
      </c>
    </row>
    <row r="92" s="1" customFormat="1" ht="38.25" customHeight="1">
      <c r="B92" s="46"/>
      <c r="C92" s="237" t="s">
        <v>85</v>
      </c>
      <c r="D92" s="237" t="s">
        <v>544</v>
      </c>
      <c r="E92" s="238" t="s">
        <v>619</v>
      </c>
      <c r="F92" s="239" t="s">
        <v>620</v>
      </c>
      <c r="G92" s="240" t="s">
        <v>616</v>
      </c>
      <c r="H92" s="241">
        <v>5</v>
      </c>
      <c r="I92" s="242"/>
      <c r="J92" s="243">
        <f>ROUND(I92*H92,2)</f>
        <v>0</v>
      </c>
      <c r="K92" s="239" t="s">
        <v>603</v>
      </c>
      <c r="L92" s="72"/>
      <c r="M92" s="244" t="s">
        <v>22</v>
      </c>
      <c r="N92" s="245" t="s">
        <v>48</v>
      </c>
      <c r="O92" s="47"/>
      <c r="P92" s="246">
        <f>O92*H92</f>
        <v>0</v>
      </c>
      <c r="Q92" s="246">
        <v>0</v>
      </c>
      <c r="R92" s="246">
        <f>Q92*H92</f>
        <v>0</v>
      </c>
      <c r="S92" s="246">
        <v>0</v>
      </c>
      <c r="T92" s="247">
        <f>S92*H92</f>
        <v>0</v>
      </c>
      <c r="AR92" s="24" t="s">
        <v>617</v>
      </c>
      <c r="AT92" s="24" t="s">
        <v>544</v>
      </c>
      <c r="AU92" s="24" t="s">
        <v>24</v>
      </c>
      <c r="AY92" s="24" t="s">
        <v>541</v>
      </c>
      <c r="BE92" s="248">
        <f>IF(N92="základní",J92,0)</f>
        <v>0</v>
      </c>
      <c r="BF92" s="248">
        <f>IF(N92="snížená",J92,0)</f>
        <v>0</v>
      </c>
      <c r="BG92" s="248">
        <f>IF(N92="zákl. přenesená",J92,0)</f>
        <v>0</v>
      </c>
      <c r="BH92" s="248">
        <f>IF(N92="sníž. přenesená",J92,0)</f>
        <v>0</v>
      </c>
      <c r="BI92" s="248">
        <f>IF(N92="nulová",J92,0)</f>
        <v>0</v>
      </c>
      <c r="BJ92" s="24" t="s">
        <v>24</v>
      </c>
      <c r="BK92" s="248">
        <f>ROUND(I92*H92,2)</f>
        <v>0</v>
      </c>
      <c r="BL92" s="24" t="s">
        <v>617</v>
      </c>
      <c r="BM92" s="24" t="s">
        <v>1058</v>
      </c>
    </row>
    <row r="93" s="1" customFormat="1" ht="38.25" customHeight="1">
      <c r="B93" s="46"/>
      <c r="C93" s="264" t="s">
        <v>93</v>
      </c>
      <c r="D93" s="264" t="s">
        <v>622</v>
      </c>
      <c r="E93" s="265" t="s">
        <v>623</v>
      </c>
      <c r="F93" s="266" t="s">
        <v>624</v>
      </c>
      <c r="G93" s="267" t="s">
        <v>616</v>
      </c>
      <c r="H93" s="268">
        <v>5</v>
      </c>
      <c r="I93" s="269"/>
      <c r="J93" s="270">
        <f>ROUND(I93*H93,2)</f>
        <v>0</v>
      </c>
      <c r="K93" s="266" t="s">
        <v>603</v>
      </c>
      <c r="L93" s="271"/>
      <c r="M93" s="272" t="s">
        <v>22</v>
      </c>
      <c r="N93" s="273" t="s">
        <v>48</v>
      </c>
      <c r="O93" s="47"/>
      <c r="P93" s="246">
        <f>O93*H93</f>
        <v>0</v>
      </c>
      <c r="Q93" s="246">
        <v>0</v>
      </c>
      <c r="R93" s="246">
        <f>Q93*H93</f>
        <v>0</v>
      </c>
      <c r="S93" s="246">
        <v>0</v>
      </c>
      <c r="T93" s="247">
        <f>S93*H93</f>
        <v>0</v>
      </c>
      <c r="AR93" s="24" t="s">
        <v>617</v>
      </c>
      <c r="AT93" s="24" t="s">
        <v>622</v>
      </c>
      <c r="AU93" s="24" t="s">
        <v>24</v>
      </c>
      <c r="AY93" s="24" t="s">
        <v>541</v>
      </c>
      <c r="BE93" s="248">
        <f>IF(N93="základní",J93,0)</f>
        <v>0</v>
      </c>
      <c r="BF93" s="248">
        <f>IF(N93="snížená",J93,0)</f>
        <v>0</v>
      </c>
      <c r="BG93" s="248">
        <f>IF(N93="zákl. přenesená",J93,0)</f>
        <v>0</v>
      </c>
      <c r="BH93" s="248">
        <f>IF(N93="sníž. přenesená",J93,0)</f>
        <v>0</v>
      </c>
      <c r="BI93" s="248">
        <f>IF(N93="nulová",J93,0)</f>
        <v>0</v>
      </c>
      <c r="BJ93" s="24" t="s">
        <v>24</v>
      </c>
      <c r="BK93" s="248">
        <f>ROUND(I93*H93,2)</f>
        <v>0</v>
      </c>
      <c r="BL93" s="24" t="s">
        <v>617</v>
      </c>
      <c r="BM93" s="24" t="s">
        <v>1059</v>
      </c>
    </row>
    <row r="94" s="1" customFormat="1">
      <c r="B94" s="46"/>
      <c r="C94" s="74"/>
      <c r="D94" s="251" t="s">
        <v>626</v>
      </c>
      <c r="E94" s="74"/>
      <c r="F94" s="274" t="s">
        <v>627</v>
      </c>
      <c r="G94" s="74"/>
      <c r="H94" s="74"/>
      <c r="I94" s="204"/>
      <c r="J94" s="74"/>
      <c r="K94" s="74"/>
      <c r="L94" s="72"/>
      <c r="M94" s="275"/>
      <c r="N94" s="47"/>
      <c r="O94" s="47"/>
      <c r="P94" s="47"/>
      <c r="Q94" s="47"/>
      <c r="R94" s="47"/>
      <c r="S94" s="47"/>
      <c r="T94" s="95"/>
      <c r="AT94" s="24" t="s">
        <v>626</v>
      </c>
      <c r="AU94" s="24" t="s">
        <v>24</v>
      </c>
    </row>
    <row r="95" s="1" customFormat="1" ht="16.5" customHeight="1">
      <c r="B95" s="46"/>
      <c r="C95" s="237" t="s">
        <v>542</v>
      </c>
      <c r="D95" s="237" t="s">
        <v>544</v>
      </c>
      <c r="E95" s="238" t="s">
        <v>628</v>
      </c>
      <c r="F95" s="239" t="s">
        <v>629</v>
      </c>
      <c r="G95" s="240" t="s">
        <v>616</v>
      </c>
      <c r="H95" s="241">
        <v>16</v>
      </c>
      <c r="I95" s="242"/>
      <c r="J95" s="243">
        <f>ROUND(I95*H95,2)</f>
        <v>0</v>
      </c>
      <c r="K95" s="239" t="s">
        <v>603</v>
      </c>
      <c r="L95" s="72"/>
      <c r="M95" s="244" t="s">
        <v>22</v>
      </c>
      <c r="N95" s="245" t="s">
        <v>48</v>
      </c>
      <c r="O95" s="47"/>
      <c r="P95" s="246">
        <f>O95*H95</f>
        <v>0</v>
      </c>
      <c r="Q95" s="246">
        <v>0</v>
      </c>
      <c r="R95" s="246">
        <f>Q95*H95</f>
        <v>0</v>
      </c>
      <c r="S95" s="246">
        <v>0</v>
      </c>
      <c r="T95" s="247">
        <f>S95*H95</f>
        <v>0</v>
      </c>
      <c r="AR95" s="24" t="s">
        <v>617</v>
      </c>
      <c r="AT95" s="24" t="s">
        <v>544</v>
      </c>
      <c r="AU95" s="24" t="s">
        <v>24</v>
      </c>
      <c r="AY95" s="24" t="s">
        <v>541</v>
      </c>
      <c r="BE95" s="248">
        <f>IF(N95="základní",J95,0)</f>
        <v>0</v>
      </c>
      <c r="BF95" s="248">
        <f>IF(N95="snížená",J95,0)</f>
        <v>0</v>
      </c>
      <c r="BG95" s="248">
        <f>IF(N95="zákl. přenesená",J95,0)</f>
        <v>0</v>
      </c>
      <c r="BH95" s="248">
        <f>IF(N95="sníž. přenesená",J95,0)</f>
        <v>0</v>
      </c>
      <c r="BI95" s="248">
        <f>IF(N95="nulová",J95,0)</f>
        <v>0</v>
      </c>
      <c r="BJ95" s="24" t="s">
        <v>24</v>
      </c>
      <c r="BK95" s="248">
        <f>ROUND(I95*H95,2)</f>
        <v>0</v>
      </c>
      <c r="BL95" s="24" t="s">
        <v>617</v>
      </c>
      <c r="BM95" s="24" t="s">
        <v>1060</v>
      </c>
    </row>
    <row r="96" s="1" customFormat="1" ht="38.25" customHeight="1">
      <c r="B96" s="46"/>
      <c r="C96" s="237" t="s">
        <v>562</v>
      </c>
      <c r="D96" s="237" t="s">
        <v>544</v>
      </c>
      <c r="E96" s="238" t="s">
        <v>799</v>
      </c>
      <c r="F96" s="239" t="s">
        <v>800</v>
      </c>
      <c r="G96" s="240" t="s">
        <v>616</v>
      </c>
      <c r="H96" s="241">
        <v>10</v>
      </c>
      <c r="I96" s="242"/>
      <c r="J96" s="243">
        <f>ROUND(I96*H96,2)</f>
        <v>0</v>
      </c>
      <c r="K96" s="239" t="s">
        <v>603</v>
      </c>
      <c r="L96" s="72"/>
      <c r="M96" s="244" t="s">
        <v>22</v>
      </c>
      <c r="N96" s="245" t="s">
        <v>48</v>
      </c>
      <c r="O96" s="47"/>
      <c r="P96" s="246">
        <f>O96*H96</f>
        <v>0</v>
      </c>
      <c r="Q96" s="246">
        <v>0</v>
      </c>
      <c r="R96" s="246">
        <f>Q96*H96</f>
        <v>0</v>
      </c>
      <c r="S96" s="246">
        <v>0</v>
      </c>
      <c r="T96" s="247">
        <f>S96*H96</f>
        <v>0</v>
      </c>
      <c r="AR96" s="24" t="s">
        <v>617</v>
      </c>
      <c r="AT96" s="24" t="s">
        <v>544</v>
      </c>
      <c r="AU96" s="24" t="s">
        <v>24</v>
      </c>
      <c r="AY96" s="24" t="s">
        <v>541</v>
      </c>
      <c r="BE96" s="248">
        <f>IF(N96="základní",J96,0)</f>
        <v>0</v>
      </c>
      <c r="BF96" s="248">
        <f>IF(N96="snížená",J96,0)</f>
        <v>0</v>
      </c>
      <c r="BG96" s="248">
        <f>IF(N96="zákl. přenesená",J96,0)</f>
        <v>0</v>
      </c>
      <c r="BH96" s="248">
        <f>IF(N96="sníž. přenesená",J96,0)</f>
        <v>0</v>
      </c>
      <c r="BI96" s="248">
        <f>IF(N96="nulová",J96,0)</f>
        <v>0</v>
      </c>
      <c r="BJ96" s="24" t="s">
        <v>24</v>
      </c>
      <c r="BK96" s="248">
        <f>ROUND(I96*H96,2)</f>
        <v>0</v>
      </c>
      <c r="BL96" s="24" t="s">
        <v>617</v>
      </c>
      <c r="BM96" s="24" t="s">
        <v>1061</v>
      </c>
    </row>
    <row r="97" s="1" customFormat="1" ht="38.25" customHeight="1">
      <c r="B97" s="46"/>
      <c r="C97" s="237" t="s">
        <v>552</v>
      </c>
      <c r="D97" s="237" t="s">
        <v>544</v>
      </c>
      <c r="E97" s="238" t="s">
        <v>631</v>
      </c>
      <c r="F97" s="239" t="s">
        <v>632</v>
      </c>
      <c r="G97" s="240" t="s">
        <v>616</v>
      </c>
      <c r="H97" s="241">
        <v>4</v>
      </c>
      <c r="I97" s="242"/>
      <c r="J97" s="243">
        <f>ROUND(I97*H97,2)</f>
        <v>0</v>
      </c>
      <c r="K97" s="239" t="s">
        <v>603</v>
      </c>
      <c r="L97" s="72"/>
      <c r="M97" s="244" t="s">
        <v>22</v>
      </c>
      <c r="N97" s="245" t="s">
        <v>48</v>
      </c>
      <c r="O97" s="47"/>
      <c r="P97" s="246">
        <f>O97*H97</f>
        <v>0</v>
      </c>
      <c r="Q97" s="246">
        <v>0</v>
      </c>
      <c r="R97" s="246">
        <f>Q97*H97</f>
        <v>0</v>
      </c>
      <c r="S97" s="246">
        <v>0</v>
      </c>
      <c r="T97" s="247">
        <f>S97*H97</f>
        <v>0</v>
      </c>
      <c r="AR97" s="24" t="s">
        <v>617</v>
      </c>
      <c r="AT97" s="24" t="s">
        <v>544</v>
      </c>
      <c r="AU97" s="24" t="s">
        <v>24</v>
      </c>
      <c r="AY97" s="24" t="s">
        <v>541</v>
      </c>
      <c r="BE97" s="248">
        <f>IF(N97="základní",J97,0)</f>
        <v>0</v>
      </c>
      <c r="BF97" s="248">
        <f>IF(N97="snížená",J97,0)</f>
        <v>0</v>
      </c>
      <c r="BG97" s="248">
        <f>IF(N97="zákl. přenesená",J97,0)</f>
        <v>0</v>
      </c>
      <c r="BH97" s="248">
        <f>IF(N97="sníž. přenesená",J97,0)</f>
        <v>0</v>
      </c>
      <c r="BI97" s="248">
        <f>IF(N97="nulová",J97,0)</f>
        <v>0</v>
      </c>
      <c r="BJ97" s="24" t="s">
        <v>24</v>
      </c>
      <c r="BK97" s="248">
        <f>ROUND(I97*H97,2)</f>
        <v>0</v>
      </c>
      <c r="BL97" s="24" t="s">
        <v>617</v>
      </c>
      <c r="BM97" s="24" t="s">
        <v>1062</v>
      </c>
    </row>
    <row r="98" s="1" customFormat="1" ht="38.25" customHeight="1">
      <c r="B98" s="46"/>
      <c r="C98" s="237" t="s">
        <v>571</v>
      </c>
      <c r="D98" s="237" t="s">
        <v>544</v>
      </c>
      <c r="E98" s="238" t="s">
        <v>634</v>
      </c>
      <c r="F98" s="239" t="s">
        <v>635</v>
      </c>
      <c r="G98" s="240" t="s">
        <v>616</v>
      </c>
      <c r="H98" s="241">
        <v>2</v>
      </c>
      <c r="I98" s="242"/>
      <c r="J98" s="243">
        <f>ROUND(I98*H98,2)</f>
        <v>0</v>
      </c>
      <c r="K98" s="239" t="s">
        <v>603</v>
      </c>
      <c r="L98" s="72"/>
      <c r="M98" s="244" t="s">
        <v>22</v>
      </c>
      <c r="N98" s="245" t="s">
        <v>48</v>
      </c>
      <c r="O98" s="47"/>
      <c r="P98" s="246">
        <f>O98*H98</f>
        <v>0</v>
      </c>
      <c r="Q98" s="246">
        <v>0</v>
      </c>
      <c r="R98" s="246">
        <f>Q98*H98</f>
        <v>0</v>
      </c>
      <c r="S98" s="246">
        <v>0</v>
      </c>
      <c r="T98" s="247">
        <f>S98*H98</f>
        <v>0</v>
      </c>
      <c r="AR98" s="24" t="s">
        <v>617</v>
      </c>
      <c r="AT98" s="24" t="s">
        <v>544</v>
      </c>
      <c r="AU98" s="24" t="s">
        <v>24</v>
      </c>
      <c r="AY98" s="24" t="s">
        <v>541</v>
      </c>
      <c r="BE98" s="248">
        <f>IF(N98="základní",J98,0)</f>
        <v>0</v>
      </c>
      <c r="BF98" s="248">
        <f>IF(N98="snížená",J98,0)</f>
        <v>0</v>
      </c>
      <c r="BG98" s="248">
        <f>IF(N98="zákl. přenesená",J98,0)</f>
        <v>0</v>
      </c>
      <c r="BH98" s="248">
        <f>IF(N98="sníž. přenesená",J98,0)</f>
        <v>0</v>
      </c>
      <c r="BI98" s="248">
        <f>IF(N98="nulová",J98,0)</f>
        <v>0</v>
      </c>
      <c r="BJ98" s="24" t="s">
        <v>24</v>
      </c>
      <c r="BK98" s="248">
        <f>ROUND(I98*H98,2)</f>
        <v>0</v>
      </c>
      <c r="BL98" s="24" t="s">
        <v>617</v>
      </c>
      <c r="BM98" s="24" t="s">
        <v>1063</v>
      </c>
    </row>
    <row r="99" s="1" customFormat="1" ht="25.5" customHeight="1">
      <c r="B99" s="46"/>
      <c r="C99" s="264" t="s">
        <v>561</v>
      </c>
      <c r="D99" s="264" t="s">
        <v>622</v>
      </c>
      <c r="E99" s="265" t="s">
        <v>804</v>
      </c>
      <c r="F99" s="266" t="s">
        <v>805</v>
      </c>
      <c r="G99" s="267" t="s">
        <v>616</v>
      </c>
      <c r="H99" s="268">
        <v>10</v>
      </c>
      <c r="I99" s="269"/>
      <c r="J99" s="270">
        <f>ROUND(I99*H99,2)</f>
        <v>0</v>
      </c>
      <c r="K99" s="266" t="s">
        <v>603</v>
      </c>
      <c r="L99" s="271"/>
      <c r="M99" s="272" t="s">
        <v>22</v>
      </c>
      <c r="N99" s="273" t="s">
        <v>48</v>
      </c>
      <c r="O99" s="47"/>
      <c r="P99" s="246">
        <f>O99*H99</f>
        <v>0</v>
      </c>
      <c r="Q99" s="246">
        <v>0</v>
      </c>
      <c r="R99" s="246">
        <f>Q99*H99</f>
        <v>0</v>
      </c>
      <c r="S99" s="246">
        <v>0</v>
      </c>
      <c r="T99" s="247">
        <f>S99*H99</f>
        <v>0</v>
      </c>
      <c r="AR99" s="24" t="s">
        <v>639</v>
      </c>
      <c r="AT99" s="24" t="s">
        <v>622</v>
      </c>
      <c r="AU99" s="24" t="s">
        <v>24</v>
      </c>
      <c r="AY99" s="24" t="s">
        <v>541</v>
      </c>
      <c r="BE99" s="248">
        <f>IF(N99="základní",J99,0)</f>
        <v>0</v>
      </c>
      <c r="BF99" s="248">
        <f>IF(N99="snížená",J99,0)</f>
        <v>0</v>
      </c>
      <c r="BG99" s="248">
        <f>IF(N99="zákl. přenesená",J99,0)</f>
        <v>0</v>
      </c>
      <c r="BH99" s="248">
        <f>IF(N99="sníž. přenesená",J99,0)</f>
        <v>0</v>
      </c>
      <c r="BI99" s="248">
        <f>IF(N99="nulová",J99,0)</f>
        <v>0</v>
      </c>
      <c r="BJ99" s="24" t="s">
        <v>24</v>
      </c>
      <c r="BK99" s="248">
        <f>ROUND(I99*H99,2)</f>
        <v>0</v>
      </c>
      <c r="BL99" s="24" t="s">
        <v>639</v>
      </c>
      <c r="BM99" s="24" t="s">
        <v>1064</v>
      </c>
    </row>
    <row r="100" s="1" customFormat="1" ht="25.5" customHeight="1">
      <c r="B100" s="46"/>
      <c r="C100" s="264" t="s">
        <v>29</v>
      </c>
      <c r="D100" s="264" t="s">
        <v>622</v>
      </c>
      <c r="E100" s="265" t="s">
        <v>641</v>
      </c>
      <c r="F100" s="266" t="s">
        <v>642</v>
      </c>
      <c r="G100" s="267" t="s">
        <v>616</v>
      </c>
      <c r="H100" s="268">
        <v>4</v>
      </c>
      <c r="I100" s="269"/>
      <c r="J100" s="270">
        <f>ROUND(I100*H100,2)</f>
        <v>0</v>
      </c>
      <c r="K100" s="266" t="s">
        <v>603</v>
      </c>
      <c r="L100" s="271"/>
      <c r="M100" s="272" t="s">
        <v>22</v>
      </c>
      <c r="N100" s="273" t="s">
        <v>48</v>
      </c>
      <c r="O100" s="47"/>
      <c r="P100" s="246">
        <f>O100*H100</f>
        <v>0</v>
      </c>
      <c r="Q100" s="246">
        <v>0</v>
      </c>
      <c r="R100" s="246">
        <f>Q100*H100</f>
        <v>0</v>
      </c>
      <c r="S100" s="246">
        <v>0</v>
      </c>
      <c r="T100" s="247">
        <f>S100*H100</f>
        <v>0</v>
      </c>
      <c r="AR100" s="24" t="s">
        <v>639</v>
      </c>
      <c r="AT100" s="24" t="s">
        <v>622</v>
      </c>
      <c r="AU100" s="24" t="s">
        <v>24</v>
      </c>
      <c r="AY100" s="24" t="s">
        <v>541</v>
      </c>
      <c r="BE100" s="248">
        <f>IF(N100="základní",J100,0)</f>
        <v>0</v>
      </c>
      <c r="BF100" s="248">
        <f>IF(N100="snížená",J100,0)</f>
        <v>0</v>
      </c>
      <c r="BG100" s="248">
        <f>IF(N100="zákl. přenesená",J100,0)</f>
        <v>0</v>
      </c>
      <c r="BH100" s="248">
        <f>IF(N100="sníž. přenesená",J100,0)</f>
        <v>0</v>
      </c>
      <c r="BI100" s="248">
        <f>IF(N100="nulová",J100,0)</f>
        <v>0</v>
      </c>
      <c r="BJ100" s="24" t="s">
        <v>24</v>
      </c>
      <c r="BK100" s="248">
        <f>ROUND(I100*H100,2)</f>
        <v>0</v>
      </c>
      <c r="BL100" s="24" t="s">
        <v>639</v>
      </c>
      <c r="BM100" s="24" t="s">
        <v>1065</v>
      </c>
    </row>
    <row r="101" s="1" customFormat="1">
      <c r="B101" s="46"/>
      <c r="C101" s="74"/>
      <c r="D101" s="251" t="s">
        <v>626</v>
      </c>
      <c r="E101" s="74"/>
      <c r="F101" s="274" t="s">
        <v>644</v>
      </c>
      <c r="G101" s="74"/>
      <c r="H101" s="74"/>
      <c r="I101" s="204"/>
      <c r="J101" s="74"/>
      <c r="K101" s="74"/>
      <c r="L101" s="72"/>
      <c r="M101" s="275"/>
      <c r="N101" s="47"/>
      <c r="O101" s="47"/>
      <c r="P101" s="47"/>
      <c r="Q101" s="47"/>
      <c r="R101" s="47"/>
      <c r="S101" s="47"/>
      <c r="T101" s="95"/>
      <c r="AT101" s="24" t="s">
        <v>626</v>
      </c>
      <c r="AU101" s="24" t="s">
        <v>24</v>
      </c>
    </row>
    <row r="102" s="1" customFormat="1" ht="25.5" customHeight="1">
      <c r="B102" s="46"/>
      <c r="C102" s="264" t="s">
        <v>590</v>
      </c>
      <c r="D102" s="264" t="s">
        <v>622</v>
      </c>
      <c r="E102" s="265" t="s">
        <v>645</v>
      </c>
      <c r="F102" s="266" t="s">
        <v>646</v>
      </c>
      <c r="G102" s="267" t="s">
        <v>616</v>
      </c>
      <c r="H102" s="268">
        <v>2</v>
      </c>
      <c r="I102" s="269"/>
      <c r="J102" s="270">
        <f>ROUND(I102*H102,2)</f>
        <v>0</v>
      </c>
      <c r="K102" s="266" t="s">
        <v>603</v>
      </c>
      <c r="L102" s="271"/>
      <c r="M102" s="272" t="s">
        <v>22</v>
      </c>
      <c r="N102" s="273" t="s">
        <v>48</v>
      </c>
      <c r="O102" s="47"/>
      <c r="P102" s="246">
        <f>O102*H102</f>
        <v>0</v>
      </c>
      <c r="Q102" s="246">
        <v>0</v>
      </c>
      <c r="R102" s="246">
        <f>Q102*H102</f>
        <v>0</v>
      </c>
      <c r="S102" s="246">
        <v>0</v>
      </c>
      <c r="T102" s="247">
        <f>S102*H102</f>
        <v>0</v>
      </c>
      <c r="AR102" s="24" t="s">
        <v>639</v>
      </c>
      <c r="AT102" s="24" t="s">
        <v>622</v>
      </c>
      <c r="AU102" s="24" t="s">
        <v>24</v>
      </c>
      <c r="AY102" s="24" t="s">
        <v>541</v>
      </c>
      <c r="BE102" s="248">
        <f>IF(N102="základní",J102,0)</f>
        <v>0</v>
      </c>
      <c r="BF102" s="248">
        <f>IF(N102="snížená",J102,0)</f>
        <v>0</v>
      </c>
      <c r="BG102" s="248">
        <f>IF(N102="zákl. přenesená",J102,0)</f>
        <v>0</v>
      </c>
      <c r="BH102" s="248">
        <f>IF(N102="sníž. přenesená",J102,0)</f>
        <v>0</v>
      </c>
      <c r="BI102" s="248">
        <f>IF(N102="nulová",J102,0)</f>
        <v>0</v>
      </c>
      <c r="BJ102" s="24" t="s">
        <v>24</v>
      </c>
      <c r="BK102" s="248">
        <f>ROUND(I102*H102,2)</f>
        <v>0</v>
      </c>
      <c r="BL102" s="24" t="s">
        <v>639</v>
      </c>
      <c r="BM102" s="24" t="s">
        <v>1066</v>
      </c>
    </row>
    <row r="103" s="1" customFormat="1">
      <c r="B103" s="46"/>
      <c r="C103" s="74"/>
      <c r="D103" s="251" t="s">
        <v>626</v>
      </c>
      <c r="E103" s="74"/>
      <c r="F103" s="274" t="s">
        <v>648</v>
      </c>
      <c r="G103" s="74"/>
      <c r="H103" s="74"/>
      <c r="I103" s="204"/>
      <c r="J103" s="74"/>
      <c r="K103" s="74"/>
      <c r="L103" s="72"/>
      <c r="M103" s="275"/>
      <c r="N103" s="47"/>
      <c r="O103" s="47"/>
      <c r="P103" s="47"/>
      <c r="Q103" s="47"/>
      <c r="R103" s="47"/>
      <c r="S103" s="47"/>
      <c r="T103" s="95"/>
      <c r="AT103" s="24" t="s">
        <v>626</v>
      </c>
      <c r="AU103" s="24" t="s">
        <v>24</v>
      </c>
    </row>
    <row r="104" s="1" customFormat="1" ht="25.5" customHeight="1">
      <c r="B104" s="46"/>
      <c r="C104" s="237" t="s">
        <v>570</v>
      </c>
      <c r="D104" s="237" t="s">
        <v>544</v>
      </c>
      <c r="E104" s="238" t="s">
        <v>658</v>
      </c>
      <c r="F104" s="239" t="s">
        <v>659</v>
      </c>
      <c r="G104" s="240" t="s">
        <v>651</v>
      </c>
      <c r="H104" s="241">
        <v>70</v>
      </c>
      <c r="I104" s="242"/>
      <c r="J104" s="243">
        <f>ROUND(I104*H104,2)</f>
        <v>0</v>
      </c>
      <c r="K104" s="239" t="s">
        <v>603</v>
      </c>
      <c r="L104" s="72"/>
      <c r="M104" s="244" t="s">
        <v>22</v>
      </c>
      <c r="N104" s="245" t="s">
        <v>48</v>
      </c>
      <c r="O104" s="47"/>
      <c r="P104" s="246">
        <f>O104*H104</f>
        <v>0</v>
      </c>
      <c r="Q104" s="246">
        <v>0</v>
      </c>
      <c r="R104" s="246">
        <f>Q104*H104</f>
        <v>0</v>
      </c>
      <c r="S104" s="246">
        <v>0</v>
      </c>
      <c r="T104" s="247">
        <f>S104*H104</f>
        <v>0</v>
      </c>
      <c r="AR104" s="24" t="s">
        <v>617</v>
      </c>
      <c r="AT104" s="24" t="s">
        <v>544</v>
      </c>
      <c r="AU104" s="24" t="s">
        <v>24</v>
      </c>
      <c r="AY104" s="24" t="s">
        <v>541</v>
      </c>
      <c r="BE104" s="248">
        <f>IF(N104="základní",J104,0)</f>
        <v>0</v>
      </c>
      <c r="BF104" s="248">
        <f>IF(N104="snížená",J104,0)</f>
        <v>0</v>
      </c>
      <c r="BG104" s="248">
        <f>IF(N104="zákl. přenesená",J104,0)</f>
        <v>0</v>
      </c>
      <c r="BH104" s="248">
        <f>IF(N104="sníž. přenesená",J104,0)</f>
        <v>0</v>
      </c>
      <c r="BI104" s="248">
        <f>IF(N104="nulová",J104,0)</f>
        <v>0</v>
      </c>
      <c r="BJ104" s="24" t="s">
        <v>24</v>
      </c>
      <c r="BK104" s="248">
        <f>ROUND(I104*H104,2)</f>
        <v>0</v>
      </c>
      <c r="BL104" s="24" t="s">
        <v>617</v>
      </c>
      <c r="BM104" s="24" t="s">
        <v>1067</v>
      </c>
    </row>
    <row r="105" s="1" customFormat="1" ht="25.5" customHeight="1">
      <c r="B105" s="46"/>
      <c r="C105" s="264" t="s">
        <v>653</v>
      </c>
      <c r="D105" s="264" t="s">
        <v>622</v>
      </c>
      <c r="E105" s="265" t="s">
        <v>661</v>
      </c>
      <c r="F105" s="266" t="s">
        <v>662</v>
      </c>
      <c r="G105" s="267" t="s">
        <v>651</v>
      </c>
      <c r="H105" s="268">
        <v>70</v>
      </c>
      <c r="I105" s="269"/>
      <c r="J105" s="270">
        <f>ROUND(I105*H105,2)</f>
        <v>0</v>
      </c>
      <c r="K105" s="266" t="s">
        <v>603</v>
      </c>
      <c r="L105" s="271"/>
      <c r="M105" s="272" t="s">
        <v>22</v>
      </c>
      <c r="N105" s="276" t="s">
        <v>48</v>
      </c>
      <c r="O105" s="277"/>
      <c r="P105" s="278">
        <f>O105*H105</f>
        <v>0</v>
      </c>
      <c r="Q105" s="278">
        <v>0</v>
      </c>
      <c r="R105" s="278">
        <f>Q105*H105</f>
        <v>0</v>
      </c>
      <c r="S105" s="278">
        <v>0</v>
      </c>
      <c r="T105" s="279">
        <f>S105*H105</f>
        <v>0</v>
      </c>
      <c r="AR105" s="24" t="s">
        <v>639</v>
      </c>
      <c r="AT105" s="24" t="s">
        <v>622</v>
      </c>
      <c r="AU105" s="24" t="s">
        <v>24</v>
      </c>
      <c r="AY105" s="24" t="s">
        <v>541</v>
      </c>
      <c r="BE105" s="248">
        <f>IF(N105="základní",J105,0)</f>
        <v>0</v>
      </c>
      <c r="BF105" s="248">
        <f>IF(N105="snížená",J105,0)</f>
        <v>0</v>
      </c>
      <c r="BG105" s="248">
        <f>IF(N105="zákl. přenesená",J105,0)</f>
        <v>0</v>
      </c>
      <c r="BH105" s="248">
        <f>IF(N105="sníž. přenesená",J105,0)</f>
        <v>0</v>
      </c>
      <c r="BI105" s="248">
        <f>IF(N105="nulová",J105,0)</f>
        <v>0</v>
      </c>
      <c r="BJ105" s="24" t="s">
        <v>24</v>
      </c>
      <c r="BK105" s="248">
        <f>ROUND(I105*H105,2)</f>
        <v>0</v>
      </c>
      <c r="BL105" s="24" t="s">
        <v>639</v>
      </c>
      <c r="BM105" s="24" t="s">
        <v>1068</v>
      </c>
    </row>
    <row r="106" s="1" customFormat="1" ht="6.96" customHeight="1">
      <c r="B106" s="67"/>
      <c r="C106" s="68"/>
      <c r="D106" s="68"/>
      <c r="E106" s="68"/>
      <c r="F106" s="68"/>
      <c r="G106" s="68"/>
      <c r="H106" s="68"/>
      <c r="I106" s="179"/>
      <c r="J106" s="68"/>
      <c r="K106" s="68"/>
      <c r="L106" s="72"/>
    </row>
  </sheetData>
  <sheetProtection sheet="1" autoFilter="0" formatColumns="0" formatRows="0" objects="1" scenarios="1" spinCount="100000" saltValue="BdNuGmRgyX5RGKGzhh6C/t7rvv7dyrmkyKd3/wOgFWOC01q8BOoICeYk48bWLmLDXZhjPQ3dv9JSn1Exy6BHNA==" hashValue="3MP3Qdx03jjX7At2ZV4uPBOBFgL7TJp12SmaQL2m3Drsud0UsJgtxIW4MCuz9mJswZaX0X1VyxnnlcvXE8AS3w==" algorithmName="SHA-512" password="CC35"/>
  <autoFilter ref="C88:K105"/>
  <mergeCells count="16">
    <mergeCell ref="E7:H7"/>
    <mergeCell ref="E11:H11"/>
    <mergeCell ref="E9:H9"/>
    <mergeCell ref="E13:H13"/>
    <mergeCell ref="E28:H28"/>
    <mergeCell ref="E49:H49"/>
    <mergeCell ref="E53:H53"/>
    <mergeCell ref="E51:H51"/>
    <mergeCell ref="E55:H55"/>
    <mergeCell ref="J59:J60"/>
    <mergeCell ref="E75:H75"/>
    <mergeCell ref="E79:H79"/>
    <mergeCell ref="E77:H77"/>
    <mergeCell ref="E81:H81"/>
    <mergeCell ref="G1:H1"/>
    <mergeCell ref="L2:V2"/>
  </mergeCells>
  <hyperlinks>
    <hyperlink ref="F1:G1" location="C2" display="1) Krycí list soupisu"/>
    <hyperlink ref="G1:H1" location="C62" display="2) Rekapitulace"/>
    <hyperlink ref="J1" location="C88"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34.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242</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ht="16.5" customHeight="1">
      <c r="B9" s="28"/>
      <c r="C9" s="29"/>
      <c r="D9" s="29"/>
      <c r="E9" s="156" t="s">
        <v>1054</v>
      </c>
      <c r="F9" s="29"/>
      <c r="G9" s="29"/>
      <c r="H9" s="29"/>
      <c r="I9" s="155"/>
      <c r="J9" s="29"/>
      <c r="K9" s="31"/>
    </row>
    <row r="10">
      <c r="B10" s="28"/>
      <c r="C10" s="29"/>
      <c r="D10" s="40" t="s">
        <v>508</v>
      </c>
      <c r="E10" s="29"/>
      <c r="F10" s="29"/>
      <c r="G10" s="29"/>
      <c r="H10" s="29"/>
      <c r="I10" s="155"/>
      <c r="J10" s="29"/>
      <c r="K10" s="31"/>
    </row>
    <row r="11" s="1" customFormat="1" ht="16.5" customHeight="1">
      <c r="B11" s="46"/>
      <c r="C11" s="47"/>
      <c r="D11" s="47"/>
      <c r="E11" s="55" t="s">
        <v>1055</v>
      </c>
      <c r="F11" s="47"/>
      <c r="G11" s="47"/>
      <c r="H11" s="47"/>
      <c r="I11" s="157"/>
      <c r="J11" s="47"/>
      <c r="K11" s="51"/>
    </row>
    <row r="12" s="1" customFormat="1">
      <c r="B12" s="46"/>
      <c r="C12" s="47"/>
      <c r="D12" s="40" t="s">
        <v>510</v>
      </c>
      <c r="E12" s="47"/>
      <c r="F12" s="47"/>
      <c r="G12" s="47"/>
      <c r="H12" s="47"/>
      <c r="I12" s="157"/>
      <c r="J12" s="47"/>
      <c r="K12" s="51"/>
    </row>
    <row r="13" s="1" customFormat="1" ht="36.96" customHeight="1">
      <c r="B13" s="46"/>
      <c r="C13" s="47"/>
      <c r="D13" s="47"/>
      <c r="E13" s="158" t="s">
        <v>1069</v>
      </c>
      <c r="F13" s="47"/>
      <c r="G13" s="47"/>
      <c r="H13" s="47"/>
      <c r="I13" s="157"/>
      <c r="J13" s="47"/>
      <c r="K13" s="51"/>
    </row>
    <row r="14" s="1" customFormat="1">
      <c r="B14" s="46"/>
      <c r="C14" s="47"/>
      <c r="D14" s="47"/>
      <c r="E14" s="47"/>
      <c r="F14" s="47"/>
      <c r="G14" s="47"/>
      <c r="H14" s="47"/>
      <c r="I14" s="157"/>
      <c r="J14" s="47"/>
      <c r="K14" s="51"/>
    </row>
    <row r="15" s="1" customFormat="1" ht="14.4" customHeight="1">
      <c r="B15" s="46"/>
      <c r="C15" s="47"/>
      <c r="D15" s="40" t="s">
        <v>21</v>
      </c>
      <c r="E15" s="47"/>
      <c r="F15" s="35" t="s">
        <v>22</v>
      </c>
      <c r="G15" s="47"/>
      <c r="H15" s="47"/>
      <c r="I15" s="159" t="s">
        <v>23</v>
      </c>
      <c r="J15" s="35" t="s">
        <v>22</v>
      </c>
      <c r="K15" s="51"/>
    </row>
    <row r="16" s="1" customFormat="1" ht="14.4" customHeight="1">
      <c r="B16" s="46"/>
      <c r="C16" s="47"/>
      <c r="D16" s="40" t="s">
        <v>25</v>
      </c>
      <c r="E16" s="47"/>
      <c r="F16" s="35" t="s">
        <v>40</v>
      </c>
      <c r="G16" s="47"/>
      <c r="H16" s="47"/>
      <c r="I16" s="159" t="s">
        <v>27</v>
      </c>
      <c r="J16" s="160" t="str">
        <f>'Rekapitulace stavby'!AN8</f>
        <v>19. 9. 2018</v>
      </c>
      <c r="K16" s="51"/>
    </row>
    <row r="17" s="1" customFormat="1" ht="10.8" customHeight="1">
      <c r="B17" s="46"/>
      <c r="C17" s="47"/>
      <c r="D17" s="47"/>
      <c r="E17" s="47"/>
      <c r="F17" s="47"/>
      <c r="G17" s="47"/>
      <c r="H17" s="47"/>
      <c r="I17" s="157"/>
      <c r="J17" s="47"/>
      <c r="K17" s="51"/>
    </row>
    <row r="18" s="1" customFormat="1" ht="14.4" customHeight="1">
      <c r="B18" s="46"/>
      <c r="C18" s="47"/>
      <c r="D18" s="40" t="s">
        <v>31</v>
      </c>
      <c r="E18" s="47"/>
      <c r="F18" s="47"/>
      <c r="G18" s="47"/>
      <c r="H18" s="47"/>
      <c r="I18" s="159" t="s">
        <v>32</v>
      </c>
      <c r="J18" s="35" t="str">
        <f>IF('Rekapitulace stavby'!AN10="","",'Rekapitulace stavby'!AN10)</f>
        <v>70994234</v>
      </c>
      <c r="K18" s="51"/>
    </row>
    <row r="19" s="1" customFormat="1" ht="18" customHeight="1">
      <c r="B19" s="46"/>
      <c r="C19" s="47"/>
      <c r="D19" s="47"/>
      <c r="E19" s="35" t="str">
        <f>IF('Rekapitulace stavby'!E11="","",'Rekapitulace stavby'!E11)</f>
        <v>SŽDC s.o., OŘ Ústí n.L., ST Ústí n.L.</v>
      </c>
      <c r="F19" s="47"/>
      <c r="G19" s="47"/>
      <c r="H19" s="47"/>
      <c r="I19" s="159" t="s">
        <v>35</v>
      </c>
      <c r="J19" s="35" t="str">
        <f>IF('Rekapitulace stavby'!AN11="","",'Rekapitulace stavby'!AN11)</f>
        <v>CZ70994234</v>
      </c>
      <c r="K19" s="51"/>
    </row>
    <row r="20" s="1" customFormat="1" ht="6.96" customHeight="1">
      <c r="B20" s="46"/>
      <c r="C20" s="47"/>
      <c r="D20" s="47"/>
      <c r="E20" s="47"/>
      <c r="F20" s="47"/>
      <c r="G20" s="47"/>
      <c r="H20" s="47"/>
      <c r="I20" s="157"/>
      <c r="J20" s="47"/>
      <c r="K20" s="51"/>
    </row>
    <row r="21" s="1" customFormat="1" ht="14.4" customHeight="1">
      <c r="B21" s="46"/>
      <c r="C21" s="47"/>
      <c r="D21" s="40" t="s">
        <v>37</v>
      </c>
      <c r="E21" s="47"/>
      <c r="F21" s="47"/>
      <c r="G21" s="47"/>
      <c r="H21" s="47"/>
      <c r="I21" s="159" t="s">
        <v>32</v>
      </c>
      <c r="J21" s="35" t="str">
        <f>IF('Rekapitulace stavby'!AN13="Vyplň údaj","",IF('Rekapitulace stavby'!AN13="","",'Rekapitulace stavby'!AN13))</f>
        <v/>
      </c>
      <c r="K21" s="51"/>
    </row>
    <row r="22" s="1" customFormat="1" ht="18" customHeight="1">
      <c r="B22" s="46"/>
      <c r="C22" s="47"/>
      <c r="D22" s="47"/>
      <c r="E22" s="35" t="str">
        <f>IF('Rekapitulace stavby'!E14="Vyplň údaj","",IF('Rekapitulace stavby'!E14="","",'Rekapitulace stavby'!E14))</f>
        <v/>
      </c>
      <c r="F22" s="47"/>
      <c r="G22" s="47"/>
      <c r="H22" s="47"/>
      <c r="I22" s="159" t="s">
        <v>35</v>
      </c>
      <c r="J22" s="35" t="str">
        <f>IF('Rekapitulace stavby'!AN14="Vyplň údaj","",IF('Rekapitulace stavby'!AN14="","",'Rekapitulace stavby'!AN14))</f>
        <v/>
      </c>
      <c r="K22" s="51"/>
    </row>
    <row r="23" s="1" customFormat="1" ht="6.96" customHeight="1">
      <c r="B23" s="46"/>
      <c r="C23" s="47"/>
      <c r="D23" s="47"/>
      <c r="E23" s="47"/>
      <c r="F23" s="47"/>
      <c r="G23" s="47"/>
      <c r="H23" s="47"/>
      <c r="I23" s="157"/>
      <c r="J23" s="47"/>
      <c r="K23" s="51"/>
    </row>
    <row r="24" s="1" customFormat="1" ht="14.4" customHeight="1">
      <c r="B24" s="46"/>
      <c r="C24" s="47"/>
      <c r="D24" s="40" t="s">
        <v>39</v>
      </c>
      <c r="E24" s="47"/>
      <c r="F24" s="47"/>
      <c r="G24" s="47"/>
      <c r="H24" s="47"/>
      <c r="I24" s="159" t="s">
        <v>32</v>
      </c>
      <c r="J24" s="35" t="str">
        <f>IF('Rekapitulace stavby'!AN16="","",'Rekapitulace stavby'!AN16)</f>
        <v/>
      </c>
      <c r="K24" s="51"/>
    </row>
    <row r="25" s="1" customFormat="1" ht="18" customHeight="1">
      <c r="B25" s="46"/>
      <c r="C25" s="47"/>
      <c r="D25" s="47"/>
      <c r="E25" s="35" t="str">
        <f>IF('Rekapitulace stavby'!E17="","",'Rekapitulace stavby'!E17)</f>
        <v xml:space="preserve"> </v>
      </c>
      <c r="F25" s="47"/>
      <c r="G25" s="47"/>
      <c r="H25" s="47"/>
      <c r="I25" s="159" t="s">
        <v>35</v>
      </c>
      <c r="J25" s="35" t="str">
        <f>IF('Rekapitulace stavby'!AN17="","",'Rekapitulace stavby'!AN17)</f>
        <v/>
      </c>
      <c r="K25" s="51"/>
    </row>
    <row r="26" s="1" customFormat="1" ht="6.96" customHeight="1">
      <c r="B26" s="46"/>
      <c r="C26" s="47"/>
      <c r="D26" s="47"/>
      <c r="E26" s="47"/>
      <c r="F26" s="47"/>
      <c r="G26" s="47"/>
      <c r="H26" s="47"/>
      <c r="I26" s="157"/>
      <c r="J26" s="47"/>
      <c r="K26" s="51"/>
    </row>
    <row r="27" s="1" customFormat="1" ht="14.4" customHeight="1">
      <c r="B27" s="46"/>
      <c r="C27" s="47"/>
      <c r="D27" s="40" t="s">
        <v>42</v>
      </c>
      <c r="E27" s="47"/>
      <c r="F27" s="47"/>
      <c r="G27" s="47"/>
      <c r="H27" s="47"/>
      <c r="I27" s="157"/>
      <c r="J27" s="47"/>
      <c r="K27" s="51"/>
    </row>
    <row r="28" s="7" customFormat="1" ht="16.5" customHeight="1">
      <c r="B28" s="161"/>
      <c r="C28" s="162"/>
      <c r="D28" s="162"/>
      <c r="E28" s="44" t="s">
        <v>22</v>
      </c>
      <c r="F28" s="44"/>
      <c r="G28" s="44"/>
      <c r="H28" s="44"/>
      <c r="I28" s="163"/>
      <c r="J28" s="162"/>
      <c r="K28" s="164"/>
    </row>
    <row r="29" s="1" customFormat="1" ht="6.96" customHeight="1">
      <c r="B29" s="46"/>
      <c r="C29" s="47"/>
      <c r="D29" s="47"/>
      <c r="E29" s="47"/>
      <c r="F29" s="47"/>
      <c r="G29" s="47"/>
      <c r="H29" s="47"/>
      <c r="I29" s="157"/>
      <c r="J29" s="47"/>
      <c r="K29" s="51"/>
    </row>
    <row r="30" s="1" customFormat="1" ht="6.96" customHeight="1">
      <c r="B30" s="46"/>
      <c r="C30" s="47"/>
      <c r="D30" s="106"/>
      <c r="E30" s="106"/>
      <c r="F30" s="106"/>
      <c r="G30" s="106"/>
      <c r="H30" s="106"/>
      <c r="I30" s="165"/>
      <c r="J30" s="106"/>
      <c r="K30" s="166"/>
    </row>
    <row r="31" s="1" customFormat="1" ht="25.44" customHeight="1">
      <c r="B31" s="46"/>
      <c r="C31" s="47"/>
      <c r="D31" s="167" t="s">
        <v>43</v>
      </c>
      <c r="E31" s="47"/>
      <c r="F31" s="47"/>
      <c r="G31" s="47"/>
      <c r="H31" s="47"/>
      <c r="I31" s="157"/>
      <c r="J31" s="168">
        <f>ROUND(J90,2)</f>
        <v>0</v>
      </c>
      <c r="K31" s="51"/>
    </row>
    <row r="32" s="1" customFormat="1" ht="6.96" customHeight="1">
      <c r="B32" s="46"/>
      <c r="C32" s="47"/>
      <c r="D32" s="106"/>
      <c r="E32" s="106"/>
      <c r="F32" s="106"/>
      <c r="G32" s="106"/>
      <c r="H32" s="106"/>
      <c r="I32" s="165"/>
      <c r="J32" s="106"/>
      <c r="K32" s="166"/>
    </row>
    <row r="33" s="1" customFormat="1" ht="14.4" customHeight="1">
      <c r="B33" s="46"/>
      <c r="C33" s="47"/>
      <c r="D33" s="47"/>
      <c r="E33" s="47"/>
      <c r="F33" s="52" t="s">
        <v>45</v>
      </c>
      <c r="G33" s="47"/>
      <c r="H33" s="47"/>
      <c r="I33" s="169" t="s">
        <v>44</v>
      </c>
      <c r="J33" s="52" t="s">
        <v>46</v>
      </c>
      <c r="K33" s="51"/>
    </row>
    <row r="34" s="1" customFormat="1" ht="14.4" customHeight="1">
      <c r="B34" s="46"/>
      <c r="C34" s="47"/>
      <c r="D34" s="55" t="s">
        <v>47</v>
      </c>
      <c r="E34" s="55" t="s">
        <v>48</v>
      </c>
      <c r="F34" s="170">
        <f>ROUND(SUM(BE90:BE93), 2)</f>
        <v>0</v>
      </c>
      <c r="G34" s="47"/>
      <c r="H34" s="47"/>
      <c r="I34" s="171">
        <v>0.20999999999999999</v>
      </c>
      <c r="J34" s="170">
        <f>ROUND(ROUND((SUM(BE90:BE93)), 2)*I34, 2)</f>
        <v>0</v>
      </c>
      <c r="K34" s="51"/>
    </row>
    <row r="35" s="1" customFormat="1" ht="14.4" customHeight="1">
      <c r="B35" s="46"/>
      <c r="C35" s="47"/>
      <c r="D35" s="47"/>
      <c r="E35" s="55" t="s">
        <v>49</v>
      </c>
      <c r="F35" s="170">
        <f>ROUND(SUM(BF90:BF93), 2)</f>
        <v>0</v>
      </c>
      <c r="G35" s="47"/>
      <c r="H35" s="47"/>
      <c r="I35" s="171">
        <v>0.14999999999999999</v>
      </c>
      <c r="J35" s="170">
        <f>ROUND(ROUND((SUM(BF90:BF93)), 2)*I35, 2)</f>
        <v>0</v>
      </c>
      <c r="K35" s="51"/>
    </row>
    <row r="36" hidden="1" s="1" customFormat="1" ht="14.4" customHeight="1">
      <c r="B36" s="46"/>
      <c r="C36" s="47"/>
      <c r="D36" s="47"/>
      <c r="E36" s="55" t="s">
        <v>50</v>
      </c>
      <c r="F36" s="170">
        <f>ROUND(SUM(BG90:BG93), 2)</f>
        <v>0</v>
      </c>
      <c r="G36" s="47"/>
      <c r="H36" s="47"/>
      <c r="I36" s="171">
        <v>0.20999999999999999</v>
      </c>
      <c r="J36" s="170">
        <v>0</v>
      </c>
      <c r="K36" s="51"/>
    </row>
    <row r="37" hidden="1" s="1" customFormat="1" ht="14.4" customHeight="1">
      <c r="B37" s="46"/>
      <c r="C37" s="47"/>
      <c r="D37" s="47"/>
      <c r="E37" s="55" t="s">
        <v>51</v>
      </c>
      <c r="F37" s="170">
        <f>ROUND(SUM(BH90:BH93), 2)</f>
        <v>0</v>
      </c>
      <c r="G37" s="47"/>
      <c r="H37" s="47"/>
      <c r="I37" s="171">
        <v>0.14999999999999999</v>
      </c>
      <c r="J37" s="170">
        <v>0</v>
      </c>
      <c r="K37" s="51"/>
    </row>
    <row r="38" hidden="1" s="1" customFormat="1" ht="14.4" customHeight="1">
      <c r="B38" s="46"/>
      <c r="C38" s="47"/>
      <c r="D38" s="47"/>
      <c r="E38" s="55" t="s">
        <v>52</v>
      </c>
      <c r="F38" s="170">
        <f>ROUND(SUM(BI90:BI93), 2)</f>
        <v>0</v>
      </c>
      <c r="G38" s="47"/>
      <c r="H38" s="47"/>
      <c r="I38" s="171">
        <v>0</v>
      </c>
      <c r="J38" s="170">
        <v>0</v>
      </c>
      <c r="K38" s="51"/>
    </row>
    <row r="39" s="1" customFormat="1" ht="6.96" customHeight="1">
      <c r="B39" s="46"/>
      <c r="C39" s="47"/>
      <c r="D39" s="47"/>
      <c r="E39" s="47"/>
      <c r="F39" s="47"/>
      <c r="G39" s="47"/>
      <c r="H39" s="47"/>
      <c r="I39" s="157"/>
      <c r="J39" s="47"/>
      <c r="K39" s="51"/>
    </row>
    <row r="40" s="1" customFormat="1" ht="25.44" customHeight="1">
      <c r="B40" s="46"/>
      <c r="C40" s="172"/>
      <c r="D40" s="173" t="s">
        <v>53</v>
      </c>
      <c r="E40" s="98"/>
      <c r="F40" s="98"/>
      <c r="G40" s="174" t="s">
        <v>54</v>
      </c>
      <c r="H40" s="175" t="s">
        <v>55</v>
      </c>
      <c r="I40" s="176"/>
      <c r="J40" s="177">
        <f>SUM(J31:J38)</f>
        <v>0</v>
      </c>
      <c r="K40" s="178"/>
    </row>
    <row r="41" s="1" customFormat="1" ht="14.4" customHeight="1">
      <c r="B41" s="67"/>
      <c r="C41" s="68"/>
      <c r="D41" s="68"/>
      <c r="E41" s="68"/>
      <c r="F41" s="68"/>
      <c r="G41" s="68"/>
      <c r="H41" s="68"/>
      <c r="I41" s="179"/>
      <c r="J41" s="68"/>
      <c r="K41" s="69"/>
    </row>
    <row r="45" s="1" customFormat="1" ht="6.96" customHeight="1">
      <c r="B45" s="180"/>
      <c r="C45" s="181"/>
      <c r="D45" s="181"/>
      <c r="E45" s="181"/>
      <c r="F45" s="181"/>
      <c r="G45" s="181"/>
      <c r="H45" s="181"/>
      <c r="I45" s="182"/>
      <c r="J45" s="181"/>
      <c r="K45" s="183"/>
    </row>
    <row r="46" s="1" customFormat="1" ht="36.96" customHeight="1">
      <c r="B46" s="46"/>
      <c r="C46" s="30" t="s">
        <v>512</v>
      </c>
      <c r="D46" s="47"/>
      <c r="E46" s="47"/>
      <c r="F46" s="47"/>
      <c r="G46" s="47"/>
      <c r="H46" s="47"/>
      <c r="I46" s="157"/>
      <c r="J46" s="47"/>
      <c r="K46" s="51"/>
    </row>
    <row r="47" s="1" customFormat="1" ht="6.96" customHeight="1">
      <c r="B47" s="46"/>
      <c r="C47" s="47"/>
      <c r="D47" s="47"/>
      <c r="E47" s="47"/>
      <c r="F47" s="47"/>
      <c r="G47" s="47"/>
      <c r="H47" s="47"/>
      <c r="I47" s="157"/>
      <c r="J47" s="47"/>
      <c r="K47" s="51"/>
    </row>
    <row r="48" s="1" customFormat="1" ht="14.4" customHeight="1">
      <c r="B48" s="46"/>
      <c r="C48" s="40" t="s">
        <v>18</v>
      </c>
      <c r="D48" s="47"/>
      <c r="E48" s="47"/>
      <c r="F48" s="47"/>
      <c r="G48" s="47"/>
      <c r="H48" s="47"/>
      <c r="I48" s="157"/>
      <c r="J48" s="47"/>
      <c r="K48" s="51"/>
    </row>
    <row r="49" s="1" customFormat="1" ht="16.5" customHeight="1">
      <c r="B49" s="46"/>
      <c r="C49" s="47"/>
      <c r="D49" s="47"/>
      <c r="E49" s="156" t="str">
        <f>E7</f>
        <v>Celkové opravy zastávek na koridorové trati Vraňany - Děčín - státní hranice_ZMĚNA č. 1</v>
      </c>
      <c r="F49" s="40"/>
      <c r="G49" s="40"/>
      <c r="H49" s="40"/>
      <c r="I49" s="157"/>
      <c r="J49" s="47"/>
      <c r="K49" s="51"/>
    </row>
    <row r="50">
      <c r="B50" s="28"/>
      <c r="C50" s="40" t="s">
        <v>506</v>
      </c>
      <c r="D50" s="29"/>
      <c r="E50" s="29"/>
      <c r="F50" s="29"/>
      <c r="G50" s="29"/>
      <c r="H50" s="29"/>
      <c r="I50" s="155"/>
      <c r="J50" s="29"/>
      <c r="K50" s="31"/>
    </row>
    <row r="51" ht="16.5" customHeight="1">
      <c r="B51" s="28"/>
      <c r="C51" s="29"/>
      <c r="D51" s="29"/>
      <c r="E51" s="156" t="s">
        <v>1054</v>
      </c>
      <c r="F51" s="29"/>
      <c r="G51" s="29"/>
      <c r="H51" s="29"/>
      <c r="I51" s="155"/>
      <c r="J51" s="29"/>
      <c r="K51" s="31"/>
    </row>
    <row r="52">
      <c r="B52" s="28"/>
      <c r="C52" s="40" t="s">
        <v>508</v>
      </c>
      <c r="D52" s="29"/>
      <c r="E52" s="29"/>
      <c r="F52" s="29"/>
      <c r="G52" s="29"/>
      <c r="H52" s="29"/>
      <c r="I52" s="155"/>
      <c r="J52" s="29"/>
      <c r="K52" s="31"/>
    </row>
    <row r="53" s="1" customFormat="1" ht="16.5" customHeight="1">
      <c r="B53" s="46"/>
      <c r="C53" s="47"/>
      <c r="D53" s="47"/>
      <c r="E53" s="55" t="s">
        <v>1055</v>
      </c>
      <c r="F53" s="47"/>
      <c r="G53" s="47"/>
      <c r="H53" s="47"/>
      <c r="I53" s="157"/>
      <c r="J53" s="47"/>
      <c r="K53" s="51"/>
    </row>
    <row r="54" s="1" customFormat="1" ht="14.4" customHeight="1">
      <c r="B54" s="46"/>
      <c r="C54" s="40" t="s">
        <v>510</v>
      </c>
      <c r="D54" s="47"/>
      <c r="E54" s="47"/>
      <c r="F54" s="47"/>
      <c r="G54" s="47"/>
      <c r="H54" s="47"/>
      <c r="I54" s="157"/>
      <c r="J54" s="47"/>
      <c r="K54" s="51"/>
    </row>
    <row r="55" s="1" customFormat="1" ht="17.25" customHeight="1">
      <c r="B55" s="46"/>
      <c r="C55" s="47"/>
      <c r="D55" s="47"/>
      <c r="E55" s="158" t="str">
        <f>E13</f>
        <v>SO-17-04.2 - VRN</v>
      </c>
      <c r="F55" s="47"/>
      <c r="G55" s="47"/>
      <c r="H55" s="47"/>
      <c r="I55" s="157"/>
      <c r="J55" s="47"/>
      <c r="K55" s="51"/>
    </row>
    <row r="56" s="1" customFormat="1" ht="6.96" customHeight="1">
      <c r="B56" s="46"/>
      <c r="C56" s="47"/>
      <c r="D56" s="47"/>
      <c r="E56" s="47"/>
      <c r="F56" s="47"/>
      <c r="G56" s="47"/>
      <c r="H56" s="47"/>
      <c r="I56" s="157"/>
      <c r="J56" s="47"/>
      <c r="K56" s="51"/>
    </row>
    <row r="57" s="1" customFormat="1" ht="18" customHeight="1">
      <c r="B57" s="46"/>
      <c r="C57" s="40" t="s">
        <v>25</v>
      </c>
      <c r="D57" s="47"/>
      <c r="E57" s="47"/>
      <c r="F57" s="35" t="str">
        <f>F16</f>
        <v xml:space="preserve"> </v>
      </c>
      <c r="G57" s="47"/>
      <c r="H57" s="47"/>
      <c r="I57" s="159" t="s">
        <v>27</v>
      </c>
      <c r="J57" s="160" t="str">
        <f>IF(J16="","",J16)</f>
        <v>19. 9. 2018</v>
      </c>
      <c r="K57" s="51"/>
    </row>
    <row r="58" s="1" customFormat="1" ht="6.96" customHeight="1">
      <c r="B58" s="46"/>
      <c r="C58" s="47"/>
      <c r="D58" s="47"/>
      <c r="E58" s="47"/>
      <c r="F58" s="47"/>
      <c r="G58" s="47"/>
      <c r="H58" s="47"/>
      <c r="I58" s="157"/>
      <c r="J58" s="47"/>
      <c r="K58" s="51"/>
    </row>
    <row r="59" s="1" customFormat="1">
      <c r="B59" s="46"/>
      <c r="C59" s="40" t="s">
        <v>31</v>
      </c>
      <c r="D59" s="47"/>
      <c r="E59" s="47"/>
      <c r="F59" s="35" t="str">
        <f>E19</f>
        <v>SŽDC s.o., OŘ Ústí n.L., ST Ústí n.L.</v>
      </c>
      <c r="G59" s="47"/>
      <c r="H59" s="47"/>
      <c r="I59" s="159" t="s">
        <v>39</v>
      </c>
      <c r="J59" s="44" t="str">
        <f>E25</f>
        <v xml:space="preserve"> </v>
      </c>
      <c r="K59" s="51"/>
    </row>
    <row r="60" s="1" customFormat="1" ht="14.4" customHeight="1">
      <c r="B60" s="46"/>
      <c r="C60" s="40" t="s">
        <v>37</v>
      </c>
      <c r="D60" s="47"/>
      <c r="E60" s="47"/>
      <c r="F60" s="35" t="str">
        <f>IF(E22="","",E22)</f>
        <v/>
      </c>
      <c r="G60" s="47"/>
      <c r="H60" s="47"/>
      <c r="I60" s="157"/>
      <c r="J60" s="184"/>
      <c r="K60" s="51"/>
    </row>
    <row r="61" s="1" customFormat="1" ht="10.32" customHeight="1">
      <c r="B61" s="46"/>
      <c r="C61" s="47"/>
      <c r="D61" s="47"/>
      <c r="E61" s="47"/>
      <c r="F61" s="47"/>
      <c r="G61" s="47"/>
      <c r="H61" s="47"/>
      <c r="I61" s="157"/>
      <c r="J61" s="47"/>
      <c r="K61" s="51"/>
    </row>
    <row r="62" s="1" customFormat="1" ht="29.28" customHeight="1">
      <c r="B62" s="46"/>
      <c r="C62" s="185" t="s">
        <v>513</v>
      </c>
      <c r="D62" s="172"/>
      <c r="E62" s="172"/>
      <c r="F62" s="172"/>
      <c r="G62" s="172"/>
      <c r="H62" s="172"/>
      <c r="I62" s="186"/>
      <c r="J62" s="187" t="s">
        <v>514</v>
      </c>
      <c r="K62" s="188"/>
    </row>
    <row r="63" s="1" customFormat="1" ht="10.32" customHeight="1">
      <c r="B63" s="46"/>
      <c r="C63" s="47"/>
      <c r="D63" s="47"/>
      <c r="E63" s="47"/>
      <c r="F63" s="47"/>
      <c r="G63" s="47"/>
      <c r="H63" s="47"/>
      <c r="I63" s="157"/>
      <c r="J63" s="47"/>
      <c r="K63" s="51"/>
    </row>
    <row r="64" s="1" customFormat="1" ht="29.28" customHeight="1">
      <c r="B64" s="46"/>
      <c r="C64" s="189" t="s">
        <v>515</v>
      </c>
      <c r="D64" s="47"/>
      <c r="E64" s="47"/>
      <c r="F64" s="47"/>
      <c r="G64" s="47"/>
      <c r="H64" s="47"/>
      <c r="I64" s="157"/>
      <c r="J64" s="168">
        <f>J90</f>
        <v>0</v>
      </c>
      <c r="K64" s="51"/>
      <c r="AU64" s="24" t="s">
        <v>516</v>
      </c>
    </row>
    <row r="65" s="8" customFormat="1" ht="24.96" customHeight="1">
      <c r="B65" s="190"/>
      <c r="C65" s="191"/>
      <c r="D65" s="192" t="s">
        <v>598</v>
      </c>
      <c r="E65" s="193"/>
      <c r="F65" s="193"/>
      <c r="G65" s="193"/>
      <c r="H65" s="193"/>
      <c r="I65" s="194"/>
      <c r="J65" s="195">
        <f>J91</f>
        <v>0</v>
      </c>
      <c r="K65" s="196"/>
    </row>
    <row r="66" s="9" customFormat="1" ht="19.92" customHeight="1">
      <c r="B66" s="197"/>
      <c r="C66" s="198"/>
      <c r="D66" s="199" t="s">
        <v>668</v>
      </c>
      <c r="E66" s="200"/>
      <c r="F66" s="200"/>
      <c r="G66" s="200"/>
      <c r="H66" s="200"/>
      <c r="I66" s="201"/>
      <c r="J66" s="202">
        <f>J92</f>
        <v>0</v>
      </c>
      <c r="K66" s="203"/>
    </row>
    <row r="67" s="1" customFormat="1" ht="21.84" customHeight="1">
      <c r="B67" s="46"/>
      <c r="C67" s="47"/>
      <c r="D67" s="47"/>
      <c r="E67" s="47"/>
      <c r="F67" s="47"/>
      <c r="G67" s="47"/>
      <c r="H67" s="47"/>
      <c r="I67" s="157"/>
      <c r="J67" s="47"/>
      <c r="K67" s="51"/>
    </row>
    <row r="68" s="1" customFormat="1" ht="6.96" customHeight="1">
      <c r="B68" s="67"/>
      <c r="C68" s="68"/>
      <c r="D68" s="68"/>
      <c r="E68" s="68"/>
      <c r="F68" s="68"/>
      <c r="G68" s="68"/>
      <c r="H68" s="68"/>
      <c r="I68" s="179"/>
      <c r="J68" s="68"/>
      <c r="K68" s="69"/>
    </row>
    <row r="72" s="1" customFormat="1" ht="6.96" customHeight="1">
      <c r="B72" s="70"/>
      <c r="C72" s="71"/>
      <c r="D72" s="71"/>
      <c r="E72" s="71"/>
      <c r="F72" s="71"/>
      <c r="G72" s="71"/>
      <c r="H72" s="71"/>
      <c r="I72" s="182"/>
      <c r="J72" s="71"/>
      <c r="K72" s="71"/>
      <c r="L72" s="72"/>
    </row>
    <row r="73" s="1" customFormat="1" ht="36.96" customHeight="1">
      <c r="B73" s="46"/>
      <c r="C73" s="73" t="s">
        <v>525</v>
      </c>
      <c r="D73" s="74"/>
      <c r="E73" s="74"/>
      <c r="F73" s="74"/>
      <c r="G73" s="74"/>
      <c r="H73" s="74"/>
      <c r="I73" s="204"/>
      <c r="J73" s="74"/>
      <c r="K73" s="74"/>
      <c r="L73" s="72"/>
    </row>
    <row r="74" s="1" customFormat="1" ht="6.96" customHeight="1">
      <c r="B74" s="46"/>
      <c r="C74" s="74"/>
      <c r="D74" s="74"/>
      <c r="E74" s="74"/>
      <c r="F74" s="74"/>
      <c r="G74" s="74"/>
      <c r="H74" s="74"/>
      <c r="I74" s="204"/>
      <c r="J74" s="74"/>
      <c r="K74" s="74"/>
      <c r="L74" s="72"/>
    </row>
    <row r="75" s="1" customFormat="1" ht="14.4" customHeight="1">
      <c r="B75" s="46"/>
      <c r="C75" s="76" t="s">
        <v>18</v>
      </c>
      <c r="D75" s="74"/>
      <c r="E75" s="74"/>
      <c r="F75" s="74"/>
      <c r="G75" s="74"/>
      <c r="H75" s="74"/>
      <c r="I75" s="204"/>
      <c r="J75" s="74"/>
      <c r="K75" s="74"/>
      <c r="L75" s="72"/>
    </row>
    <row r="76" s="1" customFormat="1" ht="16.5" customHeight="1">
      <c r="B76" s="46"/>
      <c r="C76" s="74"/>
      <c r="D76" s="74"/>
      <c r="E76" s="205" t="str">
        <f>E7</f>
        <v>Celkové opravy zastávek na koridorové trati Vraňany - Děčín - státní hranice_ZMĚNA č. 1</v>
      </c>
      <c r="F76" s="76"/>
      <c r="G76" s="76"/>
      <c r="H76" s="76"/>
      <c r="I76" s="204"/>
      <c r="J76" s="74"/>
      <c r="K76" s="74"/>
      <c r="L76" s="72"/>
    </row>
    <row r="77">
      <c r="B77" s="28"/>
      <c r="C77" s="76" t="s">
        <v>506</v>
      </c>
      <c r="D77" s="206"/>
      <c r="E77" s="206"/>
      <c r="F77" s="206"/>
      <c r="G77" s="206"/>
      <c r="H77" s="206"/>
      <c r="I77" s="149"/>
      <c r="J77" s="206"/>
      <c r="K77" s="206"/>
      <c r="L77" s="207"/>
    </row>
    <row r="78" ht="16.5" customHeight="1">
      <c r="B78" s="28"/>
      <c r="C78" s="206"/>
      <c r="D78" s="206"/>
      <c r="E78" s="205" t="s">
        <v>1054</v>
      </c>
      <c r="F78" s="206"/>
      <c r="G78" s="206"/>
      <c r="H78" s="206"/>
      <c r="I78" s="149"/>
      <c r="J78" s="206"/>
      <c r="K78" s="206"/>
      <c r="L78" s="207"/>
    </row>
    <row r="79">
      <c r="B79" s="28"/>
      <c r="C79" s="76" t="s">
        <v>508</v>
      </c>
      <c r="D79" s="206"/>
      <c r="E79" s="206"/>
      <c r="F79" s="206"/>
      <c r="G79" s="206"/>
      <c r="H79" s="206"/>
      <c r="I79" s="149"/>
      <c r="J79" s="206"/>
      <c r="K79" s="206"/>
      <c r="L79" s="207"/>
    </row>
    <row r="80" s="1" customFormat="1" ht="16.5" customHeight="1">
      <c r="B80" s="46"/>
      <c r="C80" s="74"/>
      <c r="D80" s="74"/>
      <c r="E80" s="208" t="s">
        <v>1055</v>
      </c>
      <c r="F80" s="74"/>
      <c r="G80" s="74"/>
      <c r="H80" s="74"/>
      <c r="I80" s="204"/>
      <c r="J80" s="74"/>
      <c r="K80" s="74"/>
      <c r="L80" s="72"/>
    </row>
    <row r="81" s="1" customFormat="1" ht="14.4" customHeight="1">
      <c r="B81" s="46"/>
      <c r="C81" s="76" t="s">
        <v>510</v>
      </c>
      <c r="D81" s="74"/>
      <c r="E81" s="74"/>
      <c r="F81" s="74"/>
      <c r="G81" s="74"/>
      <c r="H81" s="74"/>
      <c r="I81" s="204"/>
      <c r="J81" s="74"/>
      <c r="K81" s="74"/>
      <c r="L81" s="72"/>
    </row>
    <row r="82" s="1" customFormat="1" ht="17.25" customHeight="1">
      <c r="B82" s="46"/>
      <c r="C82" s="74"/>
      <c r="D82" s="74"/>
      <c r="E82" s="82" t="str">
        <f>E13</f>
        <v>SO-17-04.2 - VRN</v>
      </c>
      <c r="F82" s="74"/>
      <c r="G82" s="74"/>
      <c r="H82" s="74"/>
      <c r="I82" s="204"/>
      <c r="J82" s="74"/>
      <c r="K82" s="74"/>
      <c r="L82" s="72"/>
    </row>
    <row r="83" s="1" customFormat="1" ht="6.96" customHeight="1">
      <c r="B83" s="46"/>
      <c r="C83" s="74"/>
      <c r="D83" s="74"/>
      <c r="E83" s="74"/>
      <c r="F83" s="74"/>
      <c r="G83" s="74"/>
      <c r="H83" s="74"/>
      <c r="I83" s="204"/>
      <c r="J83" s="74"/>
      <c r="K83" s="74"/>
      <c r="L83" s="72"/>
    </row>
    <row r="84" s="1" customFormat="1" ht="18" customHeight="1">
      <c r="B84" s="46"/>
      <c r="C84" s="76" t="s">
        <v>25</v>
      </c>
      <c r="D84" s="74"/>
      <c r="E84" s="74"/>
      <c r="F84" s="209" t="str">
        <f>F16</f>
        <v xml:space="preserve"> </v>
      </c>
      <c r="G84" s="74"/>
      <c r="H84" s="74"/>
      <c r="I84" s="210" t="s">
        <v>27</v>
      </c>
      <c r="J84" s="85" t="str">
        <f>IF(J16="","",J16)</f>
        <v>19. 9. 2018</v>
      </c>
      <c r="K84" s="74"/>
      <c r="L84" s="72"/>
    </row>
    <row r="85" s="1" customFormat="1" ht="6.96" customHeight="1">
      <c r="B85" s="46"/>
      <c r="C85" s="74"/>
      <c r="D85" s="74"/>
      <c r="E85" s="74"/>
      <c r="F85" s="74"/>
      <c r="G85" s="74"/>
      <c r="H85" s="74"/>
      <c r="I85" s="204"/>
      <c r="J85" s="74"/>
      <c r="K85" s="74"/>
      <c r="L85" s="72"/>
    </row>
    <row r="86" s="1" customFormat="1">
      <c r="B86" s="46"/>
      <c r="C86" s="76" t="s">
        <v>31</v>
      </c>
      <c r="D86" s="74"/>
      <c r="E86" s="74"/>
      <c r="F86" s="209" t="str">
        <f>E19</f>
        <v>SŽDC s.o., OŘ Ústí n.L., ST Ústí n.L.</v>
      </c>
      <c r="G86" s="74"/>
      <c r="H86" s="74"/>
      <c r="I86" s="210" t="s">
        <v>39</v>
      </c>
      <c r="J86" s="209" t="str">
        <f>E25</f>
        <v xml:space="preserve"> </v>
      </c>
      <c r="K86" s="74"/>
      <c r="L86" s="72"/>
    </row>
    <row r="87" s="1" customFormat="1" ht="14.4" customHeight="1">
      <c r="B87" s="46"/>
      <c r="C87" s="76" t="s">
        <v>37</v>
      </c>
      <c r="D87" s="74"/>
      <c r="E87" s="74"/>
      <c r="F87" s="209" t="str">
        <f>IF(E22="","",E22)</f>
        <v/>
      </c>
      <c r="G87" s="74"/>
      <c r="H87" s="74"/>
      <c r="I87" s="204"/>
      <c r="J87" s="74"/>
      <c r="K87" s="74"/>
      <c r="L87" s="72"/>
    </row>
    <row r="88" s="1" customFormat="1" ht="10.32" customHeight="1">
      <c r="B88" s="46"/>
      <c r="C88" s="74"/>
      <c r="D88" s="74"/>
      <c r="E88" s="74"/>
      <c r="F88" s="74"/>
      <c r="G88" s="74"/>
      <c r="H88" s="74"/>
      <c r="I88" s="204"/>
      <c r="J88" s="74"/>
      <c r="K88" s="74"/>
      <c r="L88" s="72"/>
    </row>
    <row r="89" s="10" customFormat="1" ht="29.28" customHeight="1">
      <c r="B89" s="211"/>
      <c r="C89" s="212" t="s">
        <v>526</v>
      </c>
      <c r="D89" s="213" t="s">
        <v>62</v>
      </c>
      <c r="E89" s="213" t="s">
        <v>58</v>
      </c>
      <c r="F89" s="213" t="s">
        <v>527</v>
      </c>
      <c r="G89" s="213" t="s">
        <v>528</v>
      </c>
      <c r="H89" s="213" t="s">
        <v>529</v>
      </c>
      <c r="I89" s="214" t="s">
        <v>530</v>
      </c>
      <c r="J89" s="213" t="s">
        <v>514</v>
      </c>
      <c r="K89" s="215" t="s">
        <v>531</v>
      </c>
      <c r="L89" s="216"/>
      <c r="M89" s="102" t="s">
        <v>532</v>
      </c>
      <c r="N89" s="103" t="s">
        <v>47</v>
      </c>
      <c r="O89" s="103" t="s">
        <v>533</v>
      </c>
      <c r="P89" s="103" t="s">
        <v>534</v>
      </c>
      <c r="Q89" s="103" t="s">
        <v>535</v>
      </c>
      <c r="R89" s="103" t="s">
        <v>536</v>
      </c>
      <c r="S89" s="103" t="s">
        <v>537</v>
      </c>
      <c r="T89" s="104" t="s">
        <v>538</v>
      </c>
    </row>
    <row r="90" s="1" customFormat="1" ht="29.28" customHeight="1">
      <c r="B90" s="46"/>
      <c r="C90" s="108" t="s">
        <v>515</v>
      </c>
      <c r="D90" s="74"/>
      <c r="E90" s="74"/>
      <c r="F90" s="74"/>
      <c r="G90" s="74"/>
      <c r="H90" s="74"/>
      <c r="I90" s="204"/>
      <c r="J90" s="217">
        <f>BK90</f>
        <v>0</v>
      </c>
      <c r="K90" s="74"/>
      <c r="L90" s="72"/>
      <c r="M90" s="105"/>
      <c r="N90" s="106"/>
      <c r="O90" s="106"/>
      <c r="P90" s="218">
        <f>P91</f>
        <v>0</v>
      </c>
      <c r="Q90" s="106"/>
      <c r="R90" s="218">
        <f>R91</f>
        <v>0</v>
      </c>
      <c r="S90" s="106"/>
      <c r="T90" s="219">
        <f>T91</f>
        <v>0</v>
      </c>
      <c r="AT90" s="24" t="s">
        <v>76</v>
      </c>
      <c r="AU90" s="24" t="s">
        <v>516</v>
      </c>
      <c r="BK90" s="220">
        <f>BK91</f>
        <v>0</v>
      </c>
    </row>
    <row r="91" s="11" customFormat="1" ht="37.44" customHeight="1">
      <c r="B91" s="221"/>
      <c r="C91" s="222"/>
      <c r="D91" s="223" t="s">
        <v>76</v>
      </c>
      <c r="E91" s="224" t="s">
        <v>96</v>
      </c>
      <c r="F91" s="224" t="s">
        <v>599</v>
      </c>
      <c r="G91" s="222"/>
      <c r="H91" s="222"/>
      <c r="I91" s="225"/>
      <c r="J91" s="226">
        <f>BK91</f>
        <v>0</v>
      </c>
      <c r="K91" s="222"/>
      <c r="L91" s="227"/>
      <c r="M91" s="228"/>
      <c r="N91" s="229"/>
      <c r="O91" s="229"/>
      <c r="P91" s="230">
        <f>P92</f>
        <v>0</v>
      </c>
      <c r="Q91" s="229"/>
      <c r="R91" s="230">
        <f>R92</f>
        <v>0</v>
      </c>
      <c r="S91" s="229"/>
      <c r="T91" s="231">
        <f>T92</f>
        <v>0</v>
      </c>
      <c r="AR91" s="232" t="s">
        <v>562</v>
      </c>
      <c r="AT91" s="233" t="s">
        <v>76</v>
      </c>
      <c r="AU91" s="233" t="s">
        <v>77</v>
      </c>
      <c r="AY91" s="232" t="s">
        <v>541</v>
      </c>
      <c r="BK91" s="234">
        <f>BK92</f>
        <v>0</v>
      </c>
    </row>
    <row r="92" s="11" customFormat="1" ht="19.92" customHeight="1">
      <c r="B92" s="221"/>
      <c r="C92" s="222"/>
      <c r="D92" s="223" t="s">
        <v>76</v>
      </c>
      <c r="E92" s="235" t="s">
        <v>669</v>
      </c>
      <c r="F92" s="235" t="s">
        <v>601</v>
      </c>
      <c r="G92" s="222"/>
      <c r="H92" s="222"/>
      <c r="I92" s="225"/>
      <c r="J92" s="236">
        <f>BK92</f>
        <v>0</v>
      </c>
      <c r="K92" s="222"/>
      <c r="L92" s="227"/>
      <c r="M92" s="228"/>
      <c r="N92" s="229"/>
      <c r="O92" s="229"/>
      <c r="P92" s="230">
        <f>P93</f>
        <v>0</v>
      </c>
      <c r="Q92" s="229"/>
      <c r="R92" s="230">
        <f>R93</f>
        <v>0</v>
      </c>
      <c r="S92" s="229"/>
      <c r="T92" s="231">
        <f>T93</f>
        <v>0</v>
      </c>
      <c r="AR92" s="232" t="s">
        <v>562</v>
      </c>
      <c r="AT92" s="233" t="s">
        <v>76</v>
      </c>
      <c r="AU92" s="233" t="s">
        <v>24</v>
      </c>
      <c r="AY92" s="232" t="s">
        <v>541</v>
      </c>
      <c r="BK92" s="234">
        <f>BK93</f>
        <v>0</v>
      </c>
    </row>
    <row r="93" s="1" customFormat="1" ht="16.5" customHeight="1">
      <c r="B93" s="46"/>
      <c r="C93" s="237" t="s">
        <v>24</v>
      </c>
      <c r="D93" s="237" t="s">
        <v>544</v>
      </c>
      <c r="E93" s="238" t="s">
        <v>670</v>
      </c>
      <c r="F93" s="239" t="s">
        <v>671</v>
      </c>
      <c r="G93" s="240" t="s">
        <v>672</v>
      </c>
      <c r="H93" s="280"/>
      <c r="I93" s="242"/>
      <c r="J93" s="243">
        <f>ROUND(I93*H93,2)</f>
        <v>0</v>
      </c>
      <c r="K93" s="239" t="s">
        <v>673</v>
      </c>
      <c r="L93" s="72"/>
      <c r="M93" s="244" t="s">
        <v>22</v>
      </c>
      <c r="N93" s="281" t="s">
        <v>48</v>
      </c>
      <c r="O93" s="277"/>
      <c r="P93" s="278">
        <f>O93*H93</f>
        <v>0</v>
      </c>
      <c r="Q93" s="278">
        <v>0</v>
      </c>
      <c r="R93" s="278">
        <f>Q93*H93</f>
        <v>0</v>
      </c>
      <c r="S93" s="278">
        <v>0</v>
      </c>
      <c r="T93" s="279">
        <f>S93*H93</f>
        <v>0</v>
      </c>
      <c r="AR93" s="24" t="s">
        <v>674</v>
      </c>
      <c r="AT93" s="24" t="s">
        <v>544</v>
      </c>
      <c r="AU93" s="24" t="s">
        <v>85</v>
      </c>
      <c r="AY93" s="24" t="s">
        <v>541</v>
      </c>
      <c r="BE93" s="248">
        <f>IF(N93="základní",J93,0)</f>
        <v>0</v>
      </c>
      <c r="BF93" s="248">
        <f>IF(N93="snížená",J93,0)</f>
        <v>0</v>
      </c>
      <c r="BG93" s="248">
        <f>IF(N93="zákl. přenesená",J93,0)</f>
        <v>0</v>
      </c>
      <c r="BH93" s="248">
        <f>IF(N93="sníž. přenesená",J93,0)</f>
        <v>0</v>
      </c>
      <c r="BI93" s="248">
        <f>IF(N93="nulová",J93,0)</f>
        <v>0</v>
      </c>
      <c r="BJ93" s="24" t="s">
        <v>24</v>
      </c>
      <c r="BK93" s="248">
        <f>ROUND(I93*H93,2)</f>
        <v>0</v>
      </c>
      <c r="BL93" s="24" t="s">
        <v>674</v>
      </c>
      <c r="BM93" s="24" t="s">
        <v>1070</v>
      </c>
    </row>
    <row r="94" s="1" customFormat="1" ht="6.96" customHeight="1">
      <c r="B94" s="67"/>
      <c r="C94" s="68"/>
      <c r="D94" s="68"/>
      <c r="E94" s="68"/>
      <c r="F94" s="68"/>
      <c r="G94" s="68"/>
      <c r="H94" s="68"/>
      <c r="I94" s="179"/>
      <c r="J94" s="68"/>
      <c r="K94" s="68"/>
      <c r="L94" s="72"/>
    </row>
  </sheetData>
  <sheetProtection sheet="1" autoFilter="0" formatColumns="0" formatRows="0" objects="1" scenarios="1" spinCount="100000" saltValue="F5i6sfgC35c0EN49dC9AgZmYQqvKEqmv0Yx2alnC0TUV/3wRrfJtegX+WPCXsJG5m3n9DGYv8L3+DeRJYjIcKg==" hashValue="Uam6t8ENyi87D/ky6ky+C0sZlpjDlM5hFE0LpEPVusLzy4Pf5XnGsa4zaWt3EBFCqw9Ff2Xu6s99362bOZmThw==" algorithmName="SHA-512" password="CC35"/>
  <autoFilter ref="C89:K93"/>
  <mergeCells count="16">
    <mergeCell ref="E7:H7"/>
    <mergeCell ref="E11:H11"/>
    <mergeCell ref="E9:H9"/>
    <mergeCell ref="E13:H13"/>
    <mergeCell ref="E28:H28"/>
    <mergeCell ref="E49:H49"/>
    <mergeCell ref="E53:H53"/>
    <mergeCell ref="E51:H51"/>
    <mergeCell ref="E55:H55"/>
    <mergeCell ref="J59:J60"/>
    <mergeCell ref="E76:H76"/>
    <mergeCell ref="E80:H80"/>
    <mergeCell ref="E78:H78"/>
    <mergeCell ref="E82:H82"/>
    <mergeCell ref="G1:H1"/>
    <mergeCell ref="L2:V2"/>
  </mergeCells>
  <hyperlinks>
    <hyperlink ref="F1:G1" location="C2" display="1) Krycí list soupisu"/>
    <hyperlink ref="G1:H1" location="C62" display="2) Rekapitulace"/>
    <hyperlink ref="J1" location="C89"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35.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247</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ht="16.5" customHeight="1">
      <c r="B9" s="28"/>
      <c r="C9" s="29"/>
      <c r="D9" s="29"/>
      <c r="E9" s="156" t="s">
        <v>1054</v>
      </c>
      <c r="F9" s="29"/>
      <c r="G9" s="29"/>
      <c r="H9" s="29"/>
      <c r="I9" s="155"/>
      <c r="J9" s="29"/>
      <c r="K9" s="31"/>
    </row>
    <row r="10">
      <c r="B10" s="28"/>
      <c r="C10" s="29"/>
      <c r="D10" s="40" t="s">
        <v>508</v>
      </c>
      <c r="E10" s="29"/>
      <c r="F10" s="29"/>
      <c r="G10" s="29"/>
      <c r="H10" s="29"/>
      <c r="I10" s="155"/>
      <c r="J10" s="29"/>
      <c r="K10" s="31"/>
    </row>
    <row r="11" s="1" customFormat="1" ht="16.5" customHeight="1">
      <c r="B11" s="46"/>
      <c r="C11" s="47"/>
      <c r="D11" s="47"/>
      <c r="E11" s="55" t="s">
        <v>1071</v>
      </c>
      <c r="F11" s="47"/>
      <c r="G11" s="47"/>
      <c r="H11" s="47"/>
      <c r="I11" s="157"/>
      <c r="J11" s="47"/>
      <c r="K11" s="51"/>
    </row>
    <row r="12" s="1" customFormat="1">
      <c r="B12" s="46"/>
      <c r="C12" s="47"/>
      <c r="D12" s="40" t="s">
        <v>510</v>
      </c>
      <c r="E12" s="47"/>
      <c r="F12" s="47"/>
      <c r="G12" s="47"/>
      <c r="H12" s="47"/>
      <c r="I12" s="157"/>
      <c r="J12" s="47"/>
      <c r="K12" s="51"/>
    </row>
    <row r="13" s="1" customFormat="1" ht="36.96" customHeight="1">
      <c r="B13" s="46"/>
      <c r="C13" s="47"/>
      <c r="D13" s="47"/>
      <c r="E13" s="158" t="s">
        <v>1072</v>
      </c>
      <c r="F13" s="47"/>
      <c r="G13" s="47"/>
      <c r="H13" s="47"/>
      <c r="I13" s="157"/>
      <c r="J13" s="47"/>
      <c r="K13" s="51"/>
    </row>
    <row r="14" s="1" customFormat="1">
      <c r="B14" s="46"/>
      <c r="C14" s="47"/>
      <c r="D14" s="47"/>
      <c r="E14" s="47"/>
      <c r="F14" s="47"/>
      <c r="G14" s="47"/>
      <c r="H14" s="47"/>
      <c r="I14" s="157"/>
      <c r="J14" s="47"/>
      <c r="K14" s="51"/>
    </row>
    <row r="15" s="1" customFormat="1" ht="14.4" customHeight="1">
      <c r="B15" s="46"/>
      <c r="C15" s="47"/>
      <c r="D15" s="40" t="s">
        <v>21</v>
      </c>
      <c r="E15" s="47"/>
      <c r="F15" s="35" t="s">
        <v>22</v>
      </c>
      <c r="G15" s="47"/>
      <c r="H15" s="47"/>
      <c r="I15" s="159" t="s">
        <v>23</v>
      </c>
      <c r="J15" s="35" t="s">
        <v>22</v>
      </c>
      <c r="K15" s="51"/>
    </row>
    <row r="16" s="1" customFormat="1" ht="14.4" customHeight="1">
      <c r="B16" s="46"/>
      <c r="C16" s="47"/>
      <c r="D16" s="40" t="s">
        <v>25</v>
      </c>
      <c r="E16" s="47"/>
      <c r="F16" s="35" t="s">
        <v>40</v>
      </c>
      <c r="G16" s="47"/>
      <c r="H16" s="47"/>
      <c r="I16" s="159" t="s">
        <v>27</v>
      </c>
      <c r="J16" s="160" t="str">
        <f>'Rekapitulace stavby'!AN8</f>
        <v>19. 9. 2018</v>
      </c>
      <c r="K16" s="51"/>
    </row>
    <row r="17" s="1" customFormat="1" ht="10.8" customHeight="1">
      <c r="B17" s="46"/>
      <c r="C17" s="47"/>
      <c r="D17" s="47"/>
      <c r="E17" s="47"/>
      <c r="F17" s="47"/>
      <c r="G17" s="47"/>
      <c r="H17" s="47"/>
      <c r="I17" s="157"/>
      <c r="J17" s="47"/>
      <c r="K17" s="51"/>
    </row>
    <row r="18" s="1" customFormat="1" ht="14.4" customHeight="1">
      <c r="B18" s="46"/>
      <c r="C18" s="47"/>
      <c r="D18" s="40" t="s">
        <v>31</v>
      </c>
      <c r="E18" s="47"/>
      <c r="F18" s="47"/>
      <c r="G18" s="47"/>
      <c r="H18" s="47"/>
      <c r="I18" s="159" t="s">
        <v>32</v>
      </c>
      <c r="J18" s="35" t="str">
        <f>IF('Rekapitulace stavby'!AN10="","",'Rekapitulace stavby'!AN10)</f>
        <v>70994234</v>
      </c>
      <c r="K18" s="51"/>
    </row>
    <row r="19" s="1" customFormat="1" ht="18" customHeight="1">
      <c r="B19" s="46"/>
      <c r="C19" s="47"/>
      <c r="D19" s="47"/>
      <c r="E19" s="35" t="str">
        <f>IF('Rekapitulace stavby'!E11="","",'Rekapitulace stavby'!E11)</f>
        <v>SŽDC s.o., OŘ Ústí n.L., ST Ústí n.L.</v>
      </c>
      <c r="F19" s="47"/>
      <c r="G19" s="47"/>
      <c r="H19" s="47"/>
      <c r="I19" s="159" t="s">
        <v>35</v>
      </c>
      <c r="J19" s="35" t="str">
        <f>IF('Rekapitulace stavby'!AN11="","",'Rekapitulace stavby'!AN11)</f>
        <v>CZ70994234</v>
      </c>
      <c r="K19" s="51"/>
    </row>
    <row r="20" s="1" customFormat="1" ht="6.96" customHeight="1">
      <c r="B20" s="46"/>
      <c r="C20" s="47"/>
      <c r="D20" s="47"/>
      <c r="E20" s="47"/>
      <c r="F20" s="47"/>
      <c r="G20" s="47"/>
      <c r="H20" s="47"/>
      <c r="I20" s="157"/>
      <c r="J20" s="47"/>
      <c r="K20" s="51"/>
    </row>
    <row r="21" s="1" customFormat="1" ht="14.4" customHeight="1">
      <c r="B21" s="46"/>
      <c r="C21" s="47"/>
      <c r="D21" s="40" t="s">
        <v>37</v>
      </c>
      <c r="E21" s="47"/>
      <c r="F21" s="47"/>
      <c r="G21" s="47"/>
      <c r="H21" s="47"/>
      <c r="I21" s="159" t="s">
        <v>32</v>
      </c>
      <c r="J21" s="35" t="str">
        <f>IF('Rekapitulace stavby'!AN13="Vyplň údaj","",IF('Rekapitulace stavby'!AN13="","",'Rekapitulace stavby'!AN13))</f>
        <v/>
      </c>
      <c r="K21" s="51"/>
    </row>
    <row r="22" s="1" customFormat="1" ht="18" customHeight="1">
      <c r="B22" s="46"/>
      <c r="C22" s="47"/>
      <c r="D22" s="47"/>
      <c r="E22" s="35" t="str">
        <f>IF('Rekapitulace stavby'!E14="Vyplň údaj","",IF('Rekapitulace stavby'!E14="","",'Rekapitulace stavby'!E14))</f>
        <v/>
      </c>
      <c r="F22" s="47"/>
      <c r="G22" s="47"/>
      <c r="H22" s="47"/>
      <c r="I22" s="159" t="s">
        <v>35</v>
      </c>
      <c r="J22" s="35" t="str">
        <f>IF('Rekapitulace stavby'!AN14="Vyplň údaj","",IF('Rekapitulace stavby'!AN14="","",'Rekapitulace stavby'!AN14))</f>
        <v/>
      </c>
      <c r="K22" s="51"/>
    </row>
    <row r="23" s="1" customFormat="1" ht="6.96" customHeight="1">
      <c r="B23" s="46"/>
      <c r="C23" s="47"/>
      <c r="D23" s="47"/>
      <c r="E23" s="47"/>
      <c r="F23" s="47"/>
      <c r="G23" s="47"/>
      <c r="H23" s="47"/>
      <c r="I23" s="157"/>
      <c r="J23" s="47"/>
      <c r="K23" s="51"/>
    </row>
    <row r="24" s="1" customFormat="1" ht="14.4" customHeight="1">
      <c r="B24" s="46"/>
      <c r="C24" s="47"/>
      <c r="D24" s="40" t="s">
        <v>39</v>
      </c>
      <c r="E24" s="47"/>
      <c r="F24" s="47"/>
      <c r="G24" s="47"/>
      <c r="H24" s="47"/>
      <c r="I24" s="159" t="s">
        <v>32</v>
      </c>
      <c r="J24" s="35" t="str">
        <f>IF('Rekapitulace stavby'!AN16="","",'Rekapitulace stavby'!AN16)</f>
        <v/>
      </c>
      <c r="K24" s="51"/>
    </row>
    <row r="25" s="1" customFormat="1" ht="18" customHeight="1">
      <c r="B25" s="46"/>
      <c r="C25" s="47"/>
      <c r="D25" s="47"/>
      <c r="E25" s="35" t="str">
        <f>IF('Rekapitulace stavby'!E17="","",'Rekapitulace stavby'!E17)</f>
        <v xml:space="preserve"> </v>
      </c>
      <c r="F25" s="47"/>
      <c r="G25" s="47"/>
      <c r="H25" s="47"/>
      <c r="I25" s="159" t="s">
        <v>35</v>
      </c>
      <c r="J25" s="35" t="str">
        <f>IF('Rekapitulace stavby'!AN17="","",'Rekapitulace stavby'!AN17)</f>
        <v/>
      </c>
      <c r="K25" s="51"/>
    </row>
    <row r="26" s="1" customFormat="1" ht="6.96" customHeight="1">
      <c r="B26" s="46"/>
      <c r="C26" s="47"/>
      <c r="D26" s="47"/>
      <c r="E26" s="47"/>
      <c r="F26" s="47"/>
      <c r="G26" s="47"/>
      <c r="H26" s="47"/>
      <c r="I26" s="157"/>
      <c r="J26" s="47"/>
      <c r="K26" s="51"/>
    </row>
    <row r="27" s="1" customFormat="1" ht="14.4" customHeight="1">
      <c r="B27" s="46"/>
      <c r="C27" s="47"/>
      <c r="D27" s="40" t="s">
        <v>42</v>
      </c>
      <c r="E27" s="47"/>
      <c r="F27" s="47"/>
      <c r="G27" s="47"/>
      <c r="H27" s="47"/>
      <c r="I27" s="157"/>
      <c r="J27" s="47"/>
      <c r="K27" s="51"/>
    </row>
    <row r="28" s="7" customFormat="1" ht="16.5" customHeight="1">
      <c r="B28" s="161"/>
      <c r="C28" s="162"/>
      <c r="D28" s="162"/>
      <c r="E28" s="44" t="s">
        <v>22</v>
      </c>
      <c r="F28" s="44"/>
      <c r="G28" s="44"/>
      <c r="H28" s="44"/>
      <c r="I28" s="163"/>
      <c r="J28" s="162"/>
      <c r="K28" s="164"/>
    </row>
    <row r="29" s="1" customFormat="1" ht="6.96" customHeight="1">
      <c r="B29" s="46"/>
      <c r="C29" s="47"/>
      <c r="D29" s="47"/>
      <c r="E29" s="47"/>
      <c r="F29" s="47"/>
      <c r="G29" s="47"/>
      <c r="H29" s="47"/>
      <c r="I29" s="157"/>
      <c r="J29" s="47"/>
      <c r="K29" s="51"/>
    </row>
    <row r="30" s="1" customFormat="1" ht="6.96" customHeight="1">
      <c r="B30" s="46"/>
      <c r="C30" s="47"/>
      <c r="D30" s="106"/>
      <c r="E30" s="106"/>
      <c r="F30" s="106"/>
      <c r="G30" s="106"/>
      <c r="H30" s="106"/>
      <c r="I30" s="165"/>
      <c r="J30" s="106"/>
      <c r="K30" s="166"/>
    </row>
    <row r="31" s="1" customFormat="1" ht="25.44" customHeight="1">
      <c r="B31" s="46"/>
      <c r="C31" s="47"/>
      <c r="D31" s="167" t="s">
        <v>43</v>
      </c>
      <c r="E31" s="47"/>
      <c r="F31" s="47"/>
      <c r="G31" s="47"/>
      <c r="H31" s="47"/>
      <c r="I31" s="157"/>
      <c r="J31" s="168">
        <f>ROUND(J97,2)</f>
        <v>0</v>
      </c>
      <c r="K31" s="51"/>
    </row>
    <row r="32" s="1" customFormat="1" ht="6.96" customHeight="1">
      <c r="B32" s="46"/>
      <c r="C32" s="47"/>
      <c r="D32" s="106"/>
      <c r="E32" s="106"/>
      <c r="F32" s="106"/>
      <c r="G32" s="106"/>
      <c r="H32" s="106"/>
      <c r="I32" s="165"/>
      <c r="J32" s="106"/>
      <c r="K32" s="166"/>
    </row>
    <row r="33" s="1" customFormat="1" ht="14.4" customHeight="1">
      <c r="B33" s="46"/>
      <c r="C33" s="47"/>
      <c r="D33" s="47"/>
      <c r="E33" s="47"/>
      <c r="F33" s="52" t="s">
        <v>45</v>
      </c>
      <c r="G33" s="47"/>
      <c r="H33" s="47"/>
      <c r="I33" s="169" t="s">
        <v>44</v>
      </c>
      <c r="J33" s="52" t="s">
        <v>46</v>
      </c>
      <c r="K33" s="51"/>
    </row>
    <row r="34" s="1" customFormat="1" ht="14.4" customHeight="1">
      <c r="B34" s="46"/>
      <c r="C34" s="47"/>
      <c r="D34" s="55" t="s">
        <v>47</v>
      </c>
      <c r="E34" s="55" t="s">
        <v>48</v>
      </c>
      <c r="F34" s="170">
        <f>ROUND(SUM(BE97:BE141), 2)</f>
        <v>0</v>
      </c>
      <c r="G34" s="47"/>
      <c r="H34" s="47"/>
      <c r="I34" s="171">
        <v>0.20999999999999999</v>
      </c>
      <c r="J34" s="170">
        <f>ROUND(ROUND((SUM(BE97:BE141)), 2)*I34, 2)</f>
        <v>0</v>
      </c>
      <c r="K34" s="51"/>
    </row>
    <row r="35" s="1" customFormat="1" ht="14.4" customHeight="1">
      <c r="B35" s="46"/>
      <c r="C35" s="47"/>
      <c r="D35" s="47"/>
      <c r="E35" s="55" t="s">
        <v>49</v>
      </c>
      <c r="F35" s="170">
        <f>ROUND(SUM(BF97:BF141), 2)</f>
        <v>0</v>
      </c>
      <c r="G35" s="47"/>
      <c r="H35" s="47"/>
      <c r="I35" s="171">
        <v>0.14999999999999999</v>
      </c>
      <c r="J35" s="170">
        <f>ROUND(ROUND((SUM(BF97:BF141)), 2)*I35, 2)</f>
        <v>0</v>
      </c>
      <c r="K35" s="51"/>
    </row>
    <row r="36" hidden="1" s="1" customFormat="1" ht="14.4" customHeight="1">
      <c r="B36" s="46"/>
      <c r="C36" s="47"/>
      <c r="D36" s="47"/>
      <c r="E36" s="55" t="s">
        <v>50</v>
      </c>
      <c r="F36" s="170">
        <f>ROUND(SUM(BG97:BG141), 2)</f>
        <v>0</v>
      </c>
      <c r="G36" s="47"/>
      <c r="H36" s="47"/>
      <c r="I36" s="171">
        <v>0.20999999999999999</v>
      </c>
      <c r="J36" s="170">
        <v>0</v>
      </c>
      <c r="K36" s="51"/>
    </row>
    <row r="37" hidden="1" s="1" customFormat="1" ht="14.4" customHeight="1">
      <c r="B37" s="46"/>
      <c r="C37" s="47"/>
      <c r="D37" s="47"/>
      <c r="E37" s="55" t="s">
        <v>51</v>
      </c>
      <c r="F37" s="170">
        <f>ROUND(SUM(BH97:BH141), 2)</f>
        <v>0</v>
      </c>
      <c r="G37" s="47"/>
      <c r="H37" s="47"/>
      <c r="I37" s="171">
        <v>0.14999999999999999</v>
      </c>
      <c r="J37" s="170">
        <v>0</v>
      </c>
      <c r="K37" s="51"/>
    </row>
    <row r="38" hidden="1" s="1" customFormat="1" ht="14.4" customHeight="1">
      <c r="B38" s="46"/>
      <c r="C38" s="47"/>
      <c r="D38" s="47"/>
      <c r="E38" s="55" t="s">
        <v>52</v>
      </c>
      <c r="F38" s="170">
        <f>ROUND(SUM(BI97:BI141), 2)</f>
        <v>0</v>
      </c>
      <c r="G38" s="47"/>
      <c r="H38" s="47"/>
      <c r="I38" s="171">
        <v>0</v>
      </c>
      <c r="J38" s="170">
        <v>0</v>
      </c>
      <c r="K38" s="51"/>
    </row>
    <row r="39" s="1" customFormat="1" ht="6.96" customHeight="1">
      <c r="B39" s="46"/>
      <c r="C39" s="47"/>
      <c r="D39" s="47"/>
      <c r="E39" s="47"/>
      <c r="F39" s="47"/>
      <c r="G39" s="47"/>
      <c r="H39" s="47"/>
      <c r="I39" s="157"/>
      <c r="J39" s="47"/>
      <c r="K39" s="51"/>
    </row>
    <row r="40" s="1" customFormat="1" ht="25.44" customHeight="1">
      <c r="B40" s="46"/>
      <c r="C40" s="172"/>
      <c r="D40" s="173" t="s">
        <v>53</v>
      </c>
      <c r="E40" s="98"/>
      <c r="F40" s="98"/>
      <c r="G40" s="174" t="s">
        <v>54</v>
      </c>
      <c r="H40" s="175" t="s">
        <v>55</v>
      </c>
      <c r="I40" s="176"/>
      <c r="J40" s="177">
        <f>SUM(J31:J38)</f>
        <v>0</v>
      </c>
      <c r="K40" s="178"/>
    </row>
    <row r="41" s="1" customFormat="1" ht="14.4" customHeight="1">
      <c r="B41" s="67"/>
      <c r="C41" s="68"/>
      <c r="D41" s="68"/>
      <c r="E41" s="68"/>
      <c r="F41" s="68"/>
      <c r="G41" s="68"/>
      <c r="H41" s="68"/>
      <c r="I41" s="179"/>
      <c r="J41" s="68"/>
      <c r="K41" s="69"/>
    </row>
    <row r="45" s="1" customFormat="1" ht="6.96" customHeight="1">
      <c r="B45" s="180"/>
      <c r="C45" s="181"/>
      <c r="D45" s="181"/>
      <c r="E45" s="181"/>
      <c r="F45" s="181"/>
      <c r="G45" s="181"/>
      <c r="H45" s="181"/>
      <c r="I45" s="182"/>
      <c r="J45" s="181"/>
      <c r="K45" s="183"/>
    </row>
    <row r="46" s="1" customFormat="1" ht="36.96" customHeight="1">
      <c r="B46" s="46"/>
      <c r="C46" s="30" t="s">
        <v>512</v>
      </c>
      <c r="D46" s="47"/>
      <c r="E46" s="47"/>
      <c r="F46" s="47"/>
      <c r="G46" s="47"/>
      <c r="H46" s="47"/>
      <c r="I46" s="157"/>
      <c r="J46" s="47"/>
      <c r="K46" s="51"/>
    </row>
    <row r="47" s="1" customFormat="1" ht="6.96" customHeight="1">
      <c r="B47" s="46"/>
      <c r="C47" s="47"/>
      <c r="D47" s="47"/>
      <c r="E47" s="47"/>
      <c r="F47" s="47"/>
      <c r="G47" s="47"/>
      <c r="H47" s="47"/>
      <c r="I47" s="157"/>
      <c r="J47" s="47"/>
      <c r="K47" s="51"/>
    </row>
    <row r="48" s="1" customFormat="1" ht="14.4" customHeight="1">
      <c r="B48" s="46"/>
      <c r="C48" s="40" t="s">
        <v>18</v>
      </c>
      <c r="D48" s="47"/>
      <c r="E48" s="47"/>
      <c r="F48" s="47"/>
      <c r="G48" s="47"/>
      <c r="H48" s="47"/>
      <c r="I48" s="157"/>
      <c r="J48" s="47"/>
      <c r="K48" s="51"/>
    </row>
    <row r="49" s="1" customFormat="1" ht="16.5" customHeight="1">
      <c r="B49" s="46"/>
      <c r="C49" s="47"/>
      <c r="D49" s="47"/>
      <c r="E49" s="156" t="str">
        <f>E7</f>
        <v>Celkové opravy zastávek na koridorové trati Vraňany - Děčín - státní hranice_ZMĚNA č. 1</v>
      </c>
      <c r="F49" s="40"/>
      <c r="G49" s="40"/>
      <c r="H49" s="40"/>
      <c r="I49" s="157"/>
      <c r="J49" s="47"/>
      <c r="K49" s="51"/>
    </row>
    <row r="50">
      <c r="B50" s="28"/>
      <c r="C50" s="40" t="s">
        <v>506</v>
      </c>
      <c r="D50" s="29"/>
      <c r="E50" s="29"/>
      <c r="F50" s="29"/>
      <c r="G50" s="29"/>
      <c r="H50" s="29"/>
      <c r="I50" s="155"/>
      <c r="J50" s="29"/>
      <c r="K50" s="31"/>
    </row>
    <row r="51" ht="16.5" customHeight="1">
      <c r="B51" s="28"/>
      <c r="C51" s="29"/>
      <c r="D51" s="29"/>
      <c r="E51" s="156" t="s">
        <v>1054</v>
      </c>
      <c r="F51" s="29"/>
      <c r="G51" s="29"/>
      <c r="H51" s="29"/>
      <c r="I51" s="155"/>
      <c r="J51" s="29"/>
      <c r="K51" s="31"/>
    </row>
    <row r="52">
      <c r="B52" s="28"/>
      <c r="C52" s="40" t="s">
        <v>508</v>
      </c>
      <c r="D52" s="29"/>
      <c r="E52" s="29"/>
      <c r="F52" s="29"/>
      <c r="G52" s="29"/>
      <c r="H52" s="29"/>
      <c r="I52" s="155"/>
      <c r="J52" s="29"/>
      <c r="K52" s="31"/>
    </row>
    <row r="53" s="1" customFormat="1" ht="16.5" customHeight="1">
      <c r="B53" s="46"/>
      <c r="C53" s="47"/>
      <c r="D53" s="47"/>
      <c r="E53" s="55" t="s">
        <v>1071</v>
      </c>
      <c r="F53" s="47"/>
      <c r="G53" s="47"/>
      <c r="H53" s="47"/>
      <c r="I53" s="157"/>
      <c r="J53" s="47"/>
      <c r="K53" s="51"/>
    </row>
    <row r="54" s="1" customFormat="1" ht="14.4" customHeight="1">
      <c r="B54" s="46"/>
      <c r="C54" s="40" t="s">
        <v>510</v>
      </c>
      <c r="D54" s="47"/>
      <c r="E54" s="47"/>
      <c r="F54" s="47"/>
      <c r="G54" s="47"/>
      <c r="H54" s="47"/>
      <c r="I54" s="157"/>
      <c r="J54" s="47"/>
      <c r="K54" s="51"/>
    </row>
    <row r="55" s="1" customFormat="1" ht="17.25" customHeight="1">
      <c r="B55" s="46"/>
      <c r="C55" s="47"/>
      <c r="D55" s="47"/>
      <c r="E55" s="158" t="str">
        <f>E13</f>
        <v>SO-17-05.1 - km 503,880 - Prackovice n.L.</v>
      </c>
      <c r="F55" s="47"/>
      <c r="G55" s="47"/>
      <c r="H55" s="47"/>
      <c r="I55" s="157"/>
      <c r="J55" s="47"/>
      <c r="K55" s="51"/>
    </row>
    <row r="56" s="1" customFormat="1" ht="6.96" customHeight="1">
      <c r="B56" s="46"/>
      <c r="C56" s="47"/>
      <c r="D56" s="47"/>
      <c r="E56" s="47"/>
      <c r="F56" s="47"/>
      <c r="G56" s="47"/>
      <c r="H56" s="47"/>
      <c r="I56" s="157"/>
      <c r="J56" s="47"/>
      <c r="K56" s="51"/>
    </row>
    <row r="57" s="1" customFormat="1" ht="18" customHeight="1">
      <c r="B57" s="46"/>
      <c r="C57" s="40" t="s">
        <v>25</v>
      </c>
      <c r="D57" s="47"/>
      <c r="E57" s="47"/>
      <c r="F57" s="35" t="str">
        <f>F16</f>
        <v xml:space="preserve"> </v>
      </c>
      <c r="G57" s="47"/>
      <c r="H57" s="47"/>
      <c r="I57" s="159" t="s">
        <v>27</v>
      </c>
      <c r="J57" s="160" t="str">
        <f>IF(J16="","",J16)</f>
        <v>19. 9. 2018</v>
      </c>
      <c r="K57" s="51"/>
    </row>
    <row r="58" s="1" customFormat="1" ht="6.96" customHeight="1">
      <c r="B58" s="46"/>
      <c r="C58" s="47"/>
      <c r="D58" s="47"/>
      <c r="E58" s="47"/>
      <c r="F58" s="47"/>
      <c r="G58" s="47"/>
      <c r="H58" s="47"/>
      <c r="I58" s="157"/>
      <c r="J58" s="47"/>
      <c r="K58" s="51"/>
    </row>
    <row r="59" s="1" customFormat="1">
      <c r="B59" s="46"/>
      <c r="C59" s="40" t="s">
        <v>31</v>
      </c>
      <c r="D59" s="47"/>
      <c r="E59" s="47"/>
      <c r="F59" s="35" t="str">
        <f>E19</f>
        <v>SŽDC s.o., OŘ Ústí n.L., ST Ústí n.L.</v>
      </c>
      <c r="G59" s="47"/>
      <c r="H59" s="47"/>
      <c r="I59" s="159" t="s">
        <v>39</v>
      </c>
      <c r="J59" s="44" t="str">
        <f>E25</f>
        <v xml:space="preserve"> </v>
      </c>
      <c r="K59" s="51"/>
    </row>
    <row r="60" s="1" customFormat="1" ht="14.4" customHeight="1">
      <c r="B60" s="46"/>
      <c r="C60" s="40" t="s">
        <v>37</v>
      </c>
      <c r="D60" s="47"/>
      <c r="E60" s="47"/>
      <c r="F60" s="35" t="str">
        <f>IF(E22="","",E22)</f>
        <v/>
      </c>
      <c r="G60" s="47"/>
      <c r="H60" s="47"/>
      <c r="I60" s="157"/>
      <c r="J60" s="184"/>
      <c r="K60" s="51"/>
    </row>
    <row r="61" s="1" customFormat="1" ht="10.32" customHeight="1">
      <c r="B61" s="46"/>
      <c r="C61" s="47"/>
      <c r="D61" s="47"/>
      <c r="E61" s="47"/>
      <c r="F61" s="47"/>
      <c r="G61" s="47"/>
      <c r="H61" s="47"/>
      <c r="I61" s="157"/>
      <c r="J61" s="47"/>
      <c r="K61" s="51"/>
    </row>
    <row r="62" s="1" customFormat="1" ht="29.28" customHeight="1">
      <c r="B62" s="46"/>
      <c r="C62" s="185" t="s">
        <v>513</v>
      </c>
      <c r="D62" s="172"/>
      <c r="E62" s="172"/>
      <c r="F62" s="172"/>
      <c r="G62" s="172"/>
      <c r="H62" s="172"/>
      <c r="I62" s="186"/>
      <c r="J62" s="187" t="s">
        <v>514</v>
      </c>
      <c r="K62" s="188"/>
    </row>
    <row r="63" s="1" customFormat="1" ht="10.32" customHeight="1">
      <c r="B63" s="46"/>
      <c r="C63" s="47"/>
      <c r="D63" s="47"/>
      <c r="E63" s="47"/>
      <c r="F63" s="47"/>
      <c r="G63" s="47"/>
      <c r="H63" s="47"/>
      <c r="I63" s="157"/>
      <c r="J63" s="47"/>
      <c r="K63" s="51"/>
    </row>
    <row r="64" s="1" customFormat="1" ht="29.28" customHeight="1">
      <c r="B64" s="46"/>
      <c r="C64" s="189" t="s">
        <v>515</v>
      </c>
      <c r="D64" s="47"/>
      <c r="E64" s="47"/>
      <c r="F64" s="47"/>
      <c r="G64" s="47"/>
      <c r="H64" s="47"/>
      <c r="I64" s="157"/>
      <c r="J64" s="168">
        <f>J97</f>
        <v>0</v>
      </c>
      <c r="K64" s="51"/>
      <c r="AU64" s="24" t="s">
        <v>516</v>
      </c>
    </row>
    <row r="65" s="8" customFormat="1" ht="24.96" customHeight="1">
      <c r="B65" s="190"/>
      <c r="C65" s="191"/>
      <c r="D65" s="192" t="s">
        <v>517</v>
      </c>
      <c r="E65" s="193"/>
      <c r="F65" s="193"/>
      <c r="G65" s="193"/>
      <c r="H65" s="193"/>
      <c r="I65" s="194"/>
      <c r="J65" s="195">
        <f>J98</f>
        <v>0</v>
      </c>
      <c r="K65" s="196"/>
    </row>
    <row r="66" s="9" customFormat="1" ht="19.92" customHeight="1">
      <c r="B66" s="197"/>
      <c r="C66" s="198"/>
      <c r="D66" s="199" t="s">
        <v>519</v>
      </c>
      <c r="E66" s="200"/>
      <c r="F66" s="200"/>
      <c r="G66" s="200"/>
      <c r="H66" s="200"/>
      <c r="I66" s="201"/>
      <c r="J66" s="202">
        <f>J99</f>
        <v>0</v>
      </c>
      <c r="K66" s="203"/>
    </row>
    <row r="67" s="9" customFormat="1" ht="19.92" customHeight="1">
      <c r="B67" s="197"/>
      <c r="C67" s="198"/>
      <c r="D67" s="199" t="s">
        <v>520</v>
      </c>
      <c r="E67" s="200"/>
      <c r="F67" s="200"/>
      <c r="G67" s="200"/>
      <c r="H67" s="200"/>
      <c r="I67" s="201"/>
      <c r="J67" s="202">
        <f>J109</f>
        <v>0</v>
      </c>
      <c r="K67" s="203"/>
    </row>
    <row r="68" s="9" customFormat="1" ht="19.92" customHeight="1">
      <c r="B68" s="197"/>
      <c r="C68" s="198"/>
      <c r="D68" s="199" t="s">
        <v>522</v>
      </c>
      <c r="E68" s="200"/>
      <c r="F68" s="200"/>
      <c r="G68" s="200"/>
      <c r="H68" s="200"/>
      <c r="I68" s="201"/>
      <c r="J68" s="202">
        <f>J116</f>
        <v>0</v>
      </c>
      <c r="K68" s="203"/>
    </row>
    <row r="69" s="8" customFormat="1" ht="24.96" customHeight="1">
      <c r="B69" s="190"/>
      <c r="C69" s="191"/>
      <c r="D69" s="192" t="s">
        <v>523</v>
      </c>
      <c r="E69" s="193"/>
      <c r="F69" s="193"/>
      <c r="G69" s="193"/>
      <c r="H69" s="193"/>
      <c r="I69" s="194"/>
      <c r="J69" s="195">
        <f>J119</f>
        <v>0</v>
      </c>
      <c r="K69" s="196"/>
    </row>
    <row r="70" s="9" customFormat="1" ht="19.92" customHeight="1">
      <c r="B70" s="197"/>
      <c r="C70" s="198"/>
      <c r="D70" s="199" t="s">
        <v>678</v>
      </c>
      <c r="E70" s="200"/>
      <c r="F70" s="200"/>
      <c r="G70" s="200"/>
      <c r="H70" s="200"/>
      <c r="I70" s="201"/>
      <c r="J70" s="202">
        <f>J120</f>
        <v>0</v>
      </c>
      <c r="K70" s="203"/>
    </row>
    <row r="71" s="9" customFormat="1" ht="19.92" customHeight="1">
      <c r="B71" s="197"/>
      <c r="C71" s="198"/>
      <c r="D71" s="199" t="s">
        <v>679</v>
      </c>
      <c r="E71" s="200"/>
      <c r="F71" s="200"/>
      <c r="G71" s="200"/>
      <c r="H71" s="200"/>
      <c r="I71" s="201"/>
      <c r="J71" s="202">
        <f>J122</f>
        <v>0</v>
      </c>
      <c r="K71" s="203"/>
    </row>
    <row r="72" s="9" customFormat="1" ht="19.92" customHeight="1">
      <c r="B72" s="197"/>
      <c r="C72" s="198"/>
      <c r="D72" s="199" t="s">
        <v>680</v>
      </c>
      <c r="E72" s="200"/>
      <c r="F72" s="200"/>
      <c r="G72" s="200"/>
      <c r="H72" s="200"/>
      <c r="I72" s="201"/>
      <c r="J72" s="202">
        <f>J130</f>
        <v>0</v>
      </c>
      <c r="K72" s="203"/>
    </row>
    <row r="73" s="9" customFormat="1" ht="19.92" customHeight="1">
      <c r="B73" s="197"/>
      <c r="C73" s="198"/>
      <c r="D73" s="199" t="s">
        <v>681</v>
      </c>
      <c r="E73" s="200"/>
      <c r="F73" s="200"/>
      <c r="G73" s="200"/>
      <c r="H73" s="200"/>
      <c r="I73" s="201"/>
      <c r="J73" s="202">
        <f>J139</f>
        <v>0</v>
      </c>
      <c r="K73" s="203"/>
    </row>
    <row r="74" s="1" customFormat="1" ht="21.84" customHeight="1">
      <c r="B74" s="46"/>
      <c r="C74" s="47"/>
      <c r="D74" s="47"/>
      <c r="E74" s="47"/>
      <c r="F74" s="47"/>
      <c r="G74" s="47"/>
      <c r="H74" s="47"/>
      <c r="I74" s="157"/>
      <c r="J74" s="47"/>
      <c r="K74" s="51"/>
    </row>
    <row r="75" s="1" customFormat="1" ht="6.96" customHeight="1">
      <c r="B75" s="67"/>
      <c r="C75" s="68"/>
      <c r="D75" s="68"/>
      <c r="E75" s="68"/>
      <c r="F75" s="68"/>
      <c r="G75" s="68"/>
      <c r="H75" s="68"/>
      <c r="I75" s="179"/>
      <c r="J75" s="68"/>
      <c r="K75" s="69"/>
    </row>
    <row r="79" s="1" customFormat="1" ht="6.96" customHeight="1">
      <c r="B79" s="70"/>
      <c r="C79" s="71"/>
      <c r="D79" s="71"/>
      <c r="E79" s="71"/>
      <c r="F79" s="71"/>
      <c r="G79" s="71"/>
      <c r="H79" s="71"/>
      <c r="I79" s="182"/>
      <c r="J79" s="71"/>
      <c r="K79" s="71"/>
      <c r="L79" s="72"/>
    </row>
    <row r="80" s="1" customFormat="1" ht="36.96" customHeight="1">
      <c r="B80" s="46"/>
      <c r="C80" s="73" t="s">
        <v>525</v>
      </c>
      <c r="D80" s="74"/>
      <c r="E80" s="74"/>
      <c r="F80" s="74"/>
      <c r="G80" s="74"/>
      <c r="H80" s="74"/>
      <c r="I80" s="204"/>
      <c r="J80" s="74"/>
      <c r="K80" s="74"/>
      <c r="L80" s="72"/>
    </row>
    <row r="81" s="1" customFormat="1" ht="6.96" customHeight="1">
      <c r="B81" s="46"/>
      <c r="C81" s="74"/>
      <c r="D81" s="74"/>
      <c r="E81" s="74"/>
      <c r="F81" s="74"/>
      <c r="G81" s="74"/>
      <c r="H81" s="74"/>
      <c r="I81" s="204"/>
      <c r="J81" s="74"/>
      <c r="K81" s="74"/>
      <c r="L81" s="72"/>
    </row>
    <row r="82" s="1" customFormat="1" ht="14.4" customHeight="1">
      <c r="B82" s="46"/>
      <c r="C82" s="76" t="s">
        <v>18</v>
      </c>
      <c r="D82" s="74"/>
      <c r="E82" s="74"/>
      <c r="F82" s="74"/>
      <c r="G82" s="74"/>
      <c r="H82" s="74"/>
      <c r="I82" s="204"/>
      <c r="J82" s="74"/>
      <c r="K82" s="74"/>
      <c r="L82" s="72"/>
    </row>
    <row r="83" s="1" customFormat="1" ht="16.5" customHeight="1">
      <c r="B83" s="46"/>
      <c r="C83" s="74"/>
      <c r="D83" s="74"/>
      <c r="E83" s="205" t="str">
        <f>E7</f>
        <v>Celkové opravy zastávek na koridorové trati Vraňany - Děčín - státní hranice_ZMĚNA č. 1</v>
      </c>
      <c r="F83" s="76"/>
      <c r="G83" s="76"/>
      <c r="H83" s="76"/>
      <c r="I83" s="204"/>
      <c r="J83" s="74"/>
      <c r="K83" s="74"/>
      <c r="L83" s="72"/>
    </row>
    <row r="84">
      <c r="B84" s="28"/>
      <c r="C84" s="76" t="s">
        <v>506</v>
      </c>
      <c r="D84" s="206"/>
      <c r="E84" s="206"/>
      <c r="F84" s="206"/>
      <c r="G84" s="206"/>
      <c r="H84" s="206"/>
      <c r="I84" s="149"/>
      <c r="J84" s="206"/>
      <c r="K84" s="206"/>
      <c r="L84" s="207"/>
    </row>
    <row r="85" ht="16.5" customHeight="1">
      <c r="B85" s="28"/>
      <c r="C85" s="206"/>
      <c r="D85" s="206"/>
      <c r="E85" s="205" t="s">
        <v>1054</v>
      </c>
      <c r="F85" s="206"/>
      <c r="G85" s="206"/>
      <c r="H85" s="206"/>
      <c r="I85" s="149"/>
      <c r="J85" s="206"/>
      <c r="K85" s="206"/>
      <c r="L85" s="207"/>
    </row>
    <row r="86">
      <c r="B86" s="28"/>
      <c r="C86" s="76" t="s">
        <v>508</v>
      </c>
      <c r="D86" s="206"/>
      <c r="E86" s="206"/>
      <c r="F86" s="206"/>
      <c r="G86" s="206"/>
      <c r="H86" s="206"/>
      <c r="I86" s="149"/>
      <c r="J86" s="206"/>
      <c r="K86" s="206"/>
      <c r="L86" s="207"/>
    </row>
    <row r="87" s="1" customFormat="1" ht="16.5" customHeight="1">
      <c r="B87" s="46"/>
      <c r="C87" s="74"/>
      <c r="D87" s="74"/>
      <c r="E87" s="208" t="s">
        <v>1071</v>
      </c>
      <c r="F87" s="74"/>
      <c r="G87" s="74"/>
      <c r="H87" s="74"/>
      <c r="I87" s="204"/>
      <c r="J87" s="74"/>
      <c r="K87" s="74"/>
      <c r="L87" s="72"/>
    </row>
    <row r="88" s="1" customFormat="1" ht="14.4" customHeight="1">
      <c r="B88" s="46"/>
      <c r="C88" s="76" t="s">
        <v>510</v>
      </c>
      <c r="D88" s="74"/>
      <c r="E88" s="74"/>
      <c r="F88" s="74"/>
      <c r="G88" s="74"/>
      <c r="H88" s="74"/>
      <c r="I88" s="204"/>
      <c r="J88" s="74"/>
      <c r="K88" s="74"/>
      <c r="L88" s="72"/>
    </row>
    <row r="89" s="1" customFormat="1" ht="17.25" customHeight="1">
      <c r="B89" s="46"/>
      <c r="C89" s="74"/>
      <c r="D89" s="74"/>
      <c r="E89" s="82" t="str">
        <f>E13</f>
        <v>SO-17-05.1 - km 503,880 - Prackovice n.L.</v>
      </c>
      <c r="F89" s="74"/>
      <c r="G89" s="74"/>
      <c r="H89" s="74"/>
      <c r="I89" s="204"/>
      <c r="J89" s="74"/>
      <c r="K89" s="74"/>
      <c r="L89" s="72"/>
    </row>
    <row r="90" s="1" customFormat="1" ht="6.96" customHeight="1">
      <c r="B90" s="46"/>
      <c r="C90" s="74"/>
      <c r="D90" s="74"/>
      <c r="E90" s="74"/>
      <c r="F90" s="74"/>
      <c r="G90" s="74"/>
      <c r="H90" s="74"/>
      <c r="I90" s="204"/>
      <c r="J90" s="74"/>
      <c r="K90" s="74"/>
      <c r="L90" s="72"/>
    </row>
    <row r="91" s="1" customFormat="1" ht="18" customHeight="1">
      <c r="B91" s="46"/>
      <c r="C91" s="76" t="s">
        <v>25</v>
      </c>
      <c r="D91" s="74"/>
      <c r="E91" s="74"/>
      <c r="F91" s="209" t="str">
        <f>F16</f>
        <v xml:space="preserve"> </v>
      </c>
      <c r="G91" s="74"/>
      <c r="H91" s="74"/>
      <c r="I91" s="210" t="s">
        <v>27</v>
      </c>
      <c r="J91" s="85" t="str">
        <f>IF(J16="","",J16)</f>
        <v>19. 9. 2018</v>
      </c>
      <c r="K91" s="74"/>
      <c r="L91" s="72"/>
    </row>
    <row r="92" s="1" customFormat="1" ht="6.96" customHeight="1">
      <c r="B92" s="46"/>
      <c r="C92" s="74"/>
      <c r="D92" s="74"/>
      <c r="E92" s="74"/>
      <c r="F92" s="74"/>
      <c r="G92" s="74"/>
      <c r="H92" s="74"/>
      <c r="I92" s="204"/>
      <c r="J92" s="74"/>
      <c r="K92" s="74"/>
      <c r="L92" s="72"/>
    </row>
    <row r="93" s="1" customFormat="1">
      <c r="B93" s="46"/>
      <c r="C93" s="76" t="s">
        <v>31</v>
      </c>
      <c r="D93" s="74"/>
      <c r="E93" s="74"/>
      <c r="F93" s="209" t="str">
        <f>E19</f>
        <v>SŽDC s.o., OŘ Ústí n.L., ST Ústí n.L.</v>
      </c>
      <c r="G93" s="74"/>
      <c r="H93" s="74"/>
      <c r="I93" s="210" t="s">
        <v>39</v>
      </c>
      <c r="J93" s="209" t="str">
        <f>E25</f>
        <v xml:space="preserve"> </v>
      </c>
      <c r="K93" s="74"/>
      <c r="L93" s="72"/>
    </row>
    <row r="94" s="1" customFormat="1" ht="14.4" customHeight="1">
      <c r="B94" s="46"/>
      <c r="C94" s="76" t="s">
        <v>37</v>
      </c>
      <c r="D94" s="74"/>
      <c r="E94" s="74"/>
      <c r="F94" s="209" t="str">
        <f>IF(E22="","",E22)</f>
        <v/>
      </c>
      <c r="G94" s="74"/>
      <c r="H94" s="74"/>
      <c r="I94" s="204"/>
      <c r="J94" s="74"/>
      <c r="K94" s="74"/>
      <c r="L94" s="72"/>
    </row>
    <row r="95" s="1" customFormat="1" ht="10.32" customHeight="1">
      <c r="B95" s="46"/>
      <c r="C95" s="74"/>
      <c r="D95" s="74"/>
      <c r="E95" s="74"/>
      <c r="F95" s="74"/>
      <c r="G95" s="74"/>
      <c r="H95" s="74"/>
      <c r="I95" s="204"/>
      <c r="J95" s="74"/>
      <c r="K95" s="74"/>
      <c r="L95" s="72"/>
    </row>
    <row r="96" s="10" customFormat="1" ht="29.28" customHeight="1">
      <c r="B96" s="211"/>
      <c r="C96" s="212" t="s">
        <v>526</v>
      </c>
      <c r="D96" s="213" t="s">
        <v>62</v>
      </c>
      <c r="E96" s="213" t="s">
        <v>58</v>
      </c>
      <c r="F96" s="213" t="s">
        <v>527</v>
      </c>
      <c r="G96" s="213" t="s">
        <v>528</v>
      </c>
      <c r="H96" s="213" t="s">
        <v>529</v>
      </c>
      <c r="I96" s="214" t="s">
        <v>530</v>
      </c>
      <c r="J96" s="213" t="s">
        <v>514</v>
      </c>
      <c r="K96" s="215" t="s">
        <v>531</v>
      </c>
      <c r="L96" s="216"/>
      <c r="M96" s="102" t="s">
        <v>532</v>
      </c>
      <c r="N96" s="103" t="s">
        <v>47</v>
      </c>
      <c r="O96" s="103" t="s">
        <v>533</v>
      </c>
      <c r="P96" s="103" t="s">
        <v>534</v>
      </c>
      <c r="Q96" s="103" t="s">
        <v>535</v>
      </c>
      <c r="R96" s="103" t="s">
        <v>536</v>
      </c>
      <c r="S96" s="103" t="s">
        <v>537</v>
      </c>
      <c r="T96" s="104" t="s">
        <v>538</v>
      </c>
    </row>
    <row r="97" s="1" customFormat="1" ht="29.28" customHeight="1">
      <c r="B97" s="46"/>
      <c r="C97" s="108" t="s">
        <v>515</v>
      </c>
      <c r="D97" s="74"/>
      <c r="E97" s="74"/>
      <c r="F97" s="74"/>
      <c r="G97" s="74"/>
      <c r="H97" s="74"/>
      <c r="I97" s="204"/>
      <c r="J97" s="217">
        <f>BK97</f>
        <v>0</v>
      </c>
      <c r="K97" s="74"/>
      <c r="L97" s="72"/>
      <c r="M97" s="105"/>
      <c r="N97" s="106"/>
      <c r="O97" s="106"/>
      <c r="P97" s="218">
        <f>P98+P119</f>
        <v>0</v>
      </c>
      <c r="Q97" s="106"/>
      <c r="R97" s="218">
        <f>R98+R119</f>
        <v>2.0027014309859998</v>
      </c>
      <c r="S97" s="106"/>
      <c r="T97" s="219">
        <f>T98+T119</f>
        <v>0.42611499999999997</v>
      </c>
      <c r="AT97" s="24" t="s">
        <v>76</v>
      </c>
      <c r="AU97" s="24" t="s">
        <v>516</v>
      </c>
      <c r="BK97" s="220">
        <f>BK98+BK119</f>
        <v>0</v>
      </c>
    </row>
    <row r="98" s="11" customFormat="1" ht="37.44" customHeight="1">
      <c r="B98" s="221"/>
      <c r="C98" s="222"/>
      <c r="D98" s="223" t="s">
        <v>76</v>
      </c>
      <c r="E98" s="224" t="s">
        <v>539</v>
      </c>
      <c r="F98" s="224" t="s">
        <v>540</v>
      </c>
      <c r="G98" s="222"/>
      <c r="H98" s="222"/>
      <c r="I98" s="225"/>
      <c r="J98" s="226">
        <f>BK98</f>
        <v>0</v>
      </c>
      <c r="K98" s="222"/>
      <c r="L98" s="227"/>
      <c r="M98" s="228"/>
      <c r="N98" s="229"/>
      <c r="O98" s="229"/>
      <c r="P98" s="230">
        <f>P99+P109+P116</f>
        <v>0</v>
      </c>
      <c r="Q98" s="229"/>
      <c r="R98" s="230">
        <f>R99+R109+R116</f>
        <v>1.5783311252819998</v>
      </c>
      <c r="S98" s="229"/>
      <c r="T98" s="231">
        <f>T99+T109+T116</f>
        <v>0.023555</v>
      </c>
      <c r="AR98" s="232" t="s">
        <v>24</v>
      </c>
      <c r="AT98" s="233" t="s">
        <v>76</v>
      </c>
      <c r="AU98" s="233" t="s">
        <v>77</v>
      </c>
      <c r="AY98" s="232" t="s">
        <v>541</v>
      </c>
      <c r="BK98" s="234">
        <f>BK99+BK109+BK116</f>
        <v>0</v>
      </c>
    </row>
    <row r="99" s="11" customFormat="1" ht="19.92" customHeight="1">
      <c r="B99" s="221"/>
      <c r="C99" s="222"/>
      <c r="D99" s="223" t="s">
        <v>76</v>
      </c>
      <c r="E99" s="235" t="s">
        <v>552</v>
      </c>
      <c r="F99" s="235" t="s">
        <v>553</v>
      </c>
      <c r="G99" s="222"/>
      <c r="H99" s="222"/>
      <c r="I99" s="225"/>
      <c r="J99" s="236">
        <f>BK99</f>
        <v>0</v>
      </c>
      <c r="K99" s="222"/>
      <c r="L99" s="227"/>
      <c r="M99" s="228"/>
      <c r="N99" s="229"/>
      <c r="O99" s="229"/>
      <c r="P99" s="230">
        <f>SUM(P100:P108)</f>
        <v>0</v>
      </c>
      <c r="Q99" s="229"/>
      <c r="R99" s="230">
        <f>SUM(R100:R108)</f>
        <v>1.5551882852819998</v>
      </c>
      <c r="S99" s="229"/>
      <c r="T99" s="231">
        <f>SUM(T100:T108)</f>
        <v>0</v>
      </c>
      <c r="AR99" s="232" t="s">
        <v>24</v>
      </c>
      <c r="AT99" s="233" t="s">
        <v>76</v>
      </c>
      <c r="AU99" s="233" t="s">
        <v>24</v>
      </c>
      <c r="AY99" s="232" t="s">
        <v>541</v>
      </c>
      <c r="BK99" s="234">
        <f>SUM(BK100:BK108)</f>
        <v>0</v>
      </c>
    </row>
    <row r="100" s="1" customFormat="1" ht="25.5" customHeight="1">
      <c r="B100" s="46"/>
      <c r="C100" s="237" t="s">
        <v>24</v>
      </c>
      <c r="D100" s="237" t="s">
        <v>544</v>
      </c>
      <c r="E100" s="238" t="s">
        <v>682</v>
      </c>
      <c r="F100" s="239" t="s">
        <v>683</v>
      </c>
      <c r="G100" s="240" t="s">
        <v>547</v>
      </c>
      <c r="H100" s="241">
        <v>80.754999999999995</v>
      </c>
      <c r="I100" s="242"/>
      <c r="J100" s="243">
        <f>ROUND(I100*H100,2)</f>
        <v>0</v>
      </c>
      <c r="K100" s="239" t="s">
        <v>684</v>
      </c>
      <c r="L100" s="72"/>
      <c r="M100" s="244" t="s">
        <v>22</v>
      </c>
      <c r="N100" s="245" t="s">
        <v>48</v>
      </c>
      <c r="O100" s="47"/>
      <c r="P100" s="246">
        <f>O100*H100</f>
        <v>0</v>
      </c>
      <c r="Q100" s="246">
        <v>0.0041799999999999997</v>
      </c>
      <c r="R100" s="246">
        <f>Q100*H100</f>
        <v>0.33755589999999996</v>
      </c>
      <c r="S100" s="246">
        <v>0</v>
      </c>
      <c r="T100" s="247">
        <f>S100*H100</f>
        <v>0</v>
      </c>
      <c r="AR100" s="24" t="s">
        <v>542</v>
      </c>
      <c r="AT100" s="24" t="s">
        <v>544</v>
      </c>
      <c r="AU100" s="24" t="s">
        <v>85</v>
      </c>
      <c r="AY100" s="24" t="s">
        <v>541</v>
      </c>
      <c r="BE100" s="248">
        <f>IF(N100="základní",J100,0)</f>
        <v>0</v>
      </c>
      <c r="BF100" s="248">
        <f>IF(N100="snížená",J100,0)</f>
        <v>0</v>
      </c>
      <c r="BG100" s="248">
        <f>IF(N100="zákl. přenesená",J100,0)</f>
        <v>0</v>
      </c>
      <c r="BH100" s="248">
        <f>IF(N100="sníž. přenesená",J100,0)</f>
        <v>0</v>
      </c>
      <c r="BI100" s="248">
        <f>IF(N100="nulová",J100,0)</f>
        <v>0</v>
      </c>
      <c r="BJ100" s="24" t="s">
        <v>24</v>
      </c>
      <c r="BK100" s="248">
        <f>ROUND(I100*H100,2)</f>
        <v>0</v>
      </c>
      <c r="BL100" s="24" t="s">
        <v>542</v>
      </c>
      <c r="BM100" s="24" t="s">
        <v>818</v>
      </c>
    </row>
    <row r="101" s="1" customFormat="1" ht="25.5" customHeight="1">
      <c r="B101" s="46"/>
      <c r="C101" s="237" t="s">
        <v>85</v>
      </c>
      <c r="D101" s="237" t="s">
        <v>544</v>
      </c>
      <c r="E101" s="238" t="s">
        <v>687</v>
      </c>
      <c r="F101" s="239" t="s">
        <v>688</v>
      </c>
      <c r="G101" s="240" t="s">
        <v>547</v>
      </c>
      <c r="H101" s="241">
        <v>210.13800000000001</v>
      </c>
      <c r="I101" s="242"/>
      <c r="J101" s="243">
        <f>ROUND(I101*H101,2)</f>
        <v>0</v>
      </c>
      <c r="K101" s="239" t="s">
        <v>684</v>
      </c>
      <c r="L101" s="72"/>
      <c r="M101" s="244" t="s">
        <v>22</v>
      </c>
      <c r="N101" s="245" t="s">
        <v>48</v>
      </c>
      <c r="O101" s="47"/>
      <c r="P101" s="246">
        <f>O101*H101</f>
        <v>0</v>
      </c>
      <c r="Q101" s="246">
        <v>0.0041799999999999997</v>
      </c>
      <c r="R101" s="246">
        <f>Q101*H101</f>
        <v>0.87837683999999994</v>
      </c>
      <c r="S101" s="246">
        <v>0</v>
      </c>
      <c r="T101" s="247">
        <f>S101*H101</f>
        <v>0</v>
      </c>
      <c r="AR101" s="24" t="s">
        <v>542</v>
      </c>
      <c r="AT101" s="24" t="s">
        <v>544</v>
      </c>
      <c r="AU101" s="24" t="s">
        <v>85</v>
      </c>
      <c r="AY101" s="24" t="s">
        <v>541</v>
      </c>
      <c r="BE101" s="248">
        <f>IF(N101="základní",J101,0)</f>
        <v>0</v>
      </c>
      <c r="BF101" s="248">
        <f>IF(N101="snížená",J101,0)</f>
        <v>0</v>
      </c>
      <c r="BG101" s="248">
        <f>IF(N101="zákl. přenesená",J101,0)</f>
        <v>0</v>
      </c>
      <c r="BH101" s="248">
        <f>IF(N101="sníž. přenesená",J101,0)</f>
        <v>0</v>
      </c>
      <c r="BI101" s="248">
        <f>IF(N101="nulová",J101,0)</f>
        <v>0</v>
      </c>
      <c r="BJ101" s="24" t="s">
        <v>24</v>
      </c>
      <c r="BK101" s="248">
        <f>ROUND(I101*H101,2)</f>
        <v>0</v>
      </c>
      <c r="BL101" s="24" t="s">
        <v>542</v>
      </c>
      <c r="BM101" s="24" t="s">
        <v>820</v>
      </c>
    </row>
    <row r="102" s="12" customFormat="1">
      <c r="B102" s="249"/>
      <c r="C102" s="250"/>
      <c r="D102" s="251" t="s">
        <v>549</v>
      </c>
      <c r="E102" s="252" t="s">
        <v>22</v>
      </c>
      <c r="F102" s="253" t="s">
        <v>1073</v>
      </c>
      <c r="G102" s="250"/>
      <c r="H102" s="254">
        <v>210.13800000000001</v>
      </c>
      <c r="I102" s="255"/>
      <c r="J102" s="250"/>
      <c r="K102" s="250"/>
      <c r="L102" s="256"/>
      <c r="M102" s="257"/>
      <c r="N102" s="258"/>
      <c r="O102" s="258"/>
      <c r="P102" s="258"/>
      <c r="Q102" s="258"/>
      <c r="R102" s="258"/>
      <c r="S102" s="258"/>
      <c r="T102" s="259"/>
      <c r="AT102" s="260" t="s">
        <v>549</v>
      </c>
      <c r="AU102" s="260" t="s">
        <v>85</v>
      </c>
      <c r="AV102" s="12" t="s">
        <v>85</v>
      </c>
      <c r="AW102" s="12" t="s">
        <v>41</v>
      </c>
      <c r="AX102" s="12" t="s">
        <v>77</v>
      </c>
      <c r="AY102" s="260" t="s">
        <v>541</v>
      </c>
    </row>
    <row r="103" s="14" customFormat="1">
      <c r="B103" s="292"/>
      <c r="C103" s="293"/>
      <c r="D103" s="251" t="s">
        <v>549</v>
      </c>
      <c r="E103" s="294" t="s">
        <v>22</v>
      </c>
      <c r="F103" s="295" t="s">
        <v>710</v>
      </c>
      <c r="G103" s="293"/>
      <c r="H103" s="296">
        <v>210.13800000000001</v>
      </c>
      <c r="I103" s="297"/>
      <c r="J103" s="293"/>
      <c r="K103" s="293"/>
      <c r="L103" s="298"/>
      <c r="M103" s="299"/>
      <c r="N103" s="300"/>
      <c r="O103" s="300"/>
      <c r="P103" s="300"/>
      <c r="Q103" s="300"/>
      <c r="R103" s="300"/>
      <c r="S103" s="300"/>
      <c r="T103" s="301"/>
      <c r="AT103" s="302" t="s">
        <v>549</v>
      </c>
      <c r="AU103" s="302" t="s">
        <v>85</v>
      </c>
      <c r="AV103" s="14" t="s">
        <v>542</v>
      </c>
      <c r="AW103" s="14" t="s">
        <v>41</v>
      </c>
      <c r="AX103" s="14" t="s">
        <v>24</v>
      </c>
      <c r="AY103" s="302" t="s">
        <v>541</v>
      </c>
    </row>
    <row r="104" s="1" customFormat="1" ht="25.5" customHeight="1">
      <c r="B104" s="46"/>
      <c r="C104" s="237" t="s">
        <v>93</v>
      </c>
      <c r="D104" s="237" t="s">
        <v>544</v>
      </c>
      <c r="E104" s="238" t="s">
        <v>691</v>
      </c>
      <c r="F104" s="239" t="s">
        <v>692</v>
      </c>
      <c r="G104" s="240" t="s">
        <v>547</v>
      </c>
      <c r="H104" s="241">
        <v>290.89299999999997</v>
      </c>
      <c r="I104" s="242"/>
      <c r="J104" s="243">
        <f>ROUND(I104*H104,2)</f>
        <v>0</v>
      </c>
      <c r="K104" s="239" t="s">
        <v>684</v>
      </c>
      <c r="L104" s="72"/>
      <c r="M104" s="244" t="s">
        <v>22</v>
      </c>
      <c r="N104" s="245" t="s">
        <v>48</v>
      </c>
      <c r="O104" s="47"/>
      <c r="P104" s="246">
        <f>O104*H104</f>
        <v>0</v>
      </c>
      <c r="Q104" s="246">
        <v>0.0010198399999999999</v>
      </c>
      <c r="R104" s="246">
        <f>Q104*H104</f>
        <v>0.29666431711999997</v>
      </c>
      <c r="S104" s="246">
        <v>0</v>
      </c>
      <c r="T104" s="247">
        <f>S104*H104</f>
        <v>0</v>
      </c>
      <c r="AR104" s="24" t="s">
        <v>542</v>
      </c>
      <c r="AT104" s="24" t="s">
        <v>544</v>
      </c>
      <c r="AU104" s="24" t="s">
        <v>85</v>
      </c>
      <c r="AY104" s="24" t="s">
        <v>541</v>
      </c>
      <c r="BE104" s="248">
        <f>IF(N104="základní",J104,0)</f>
        <v>0</v>
      </c>
      <c r="BF104" s="248">
        <f>IF(N104="snížená",J104,0)</f>
        <v>0</v>
      </c>
      <c r="BG104" s="248">
        <f>IF(N104="zákl. přenesená",J104,0)</f>
        <v>0</v>
      </c>
      <c r="BH104" s="248">
        <f>IF(N104="sníž. přenesená",J104,0)</f>
        <v>0</v>
      </c>
      <c r="BI104" s="248">
        <f>IF(N104="nulová",J104,0)</f>
        <v>0</v>
      </c>
      <c r="BJ104" s="24" t="s">
        <v>24</v>
      </c>
      <c r="BK104" s="248">
        <f>ROUND(I104*H104,2)</f>
        <v>0</v>
      </c>
      <c r="BL104" s="24" t="s">
        <v>542</v>
      </c>
      <c r="BM104" s="24" t="s">
        <v>822</v>
      </c>
    </row>
    <row r="105" s="1" customFormat="1" ht="25.5" customHeight="1">
      <c r="B105" s="46"/>
      <c r="C105" s="237" t="s">
        <v>542</v>
      </c>
      <c r="D105" s="237" t="s">
        <v>544</v>
      </c>
      <c r="E105" s="238" t="s">
        <v>554</v>
      </c>
      <c r="F105" s="239" t="s">
        <v>555</v>
      </c>
      <c r="G105" s="240" t="s">
        <v>547</v>
      </c>
      <c r="H105" s="241">
        <v>7.1680000000000001</v>
      </c>
      <c r="I105" s="242"/>
      <c r="J105" s="243">
        <f>ROUND(I105*H105,2)</f>
        <v>0</v>
      </c>
      <c r="K105" s="239" t="s">
        <v>684</v>
      </c>
      <c r="L105" s="72"/>
      <c r="M105" s="244" t="s">
        <v>22</v>
      </c>
      <c r="N105" s="245" t="s">
        <v>48</v>
      </c>
      <c r="O105" s="47"/>
      <c r="P105" s="246">
        <f>O105*H105</f>
        <v>0</v>
      </c>
      <c r="Q105" s="246">
        <v>0.001110364</v>
      </c>
      <c r="R105" s="246">
        <f>Q105*H105</f>
        <v>0.0079590891520000002</v>
      </c>
      <c r="S105" s="246">
        <v>0</v>
      </c>
      <c r="T105" s="247">
        <f>S105*H105</f>
        <v>0</v>
      </c>
      <c r="AR105" s="24" t="s">
        <v>542</v>
      </c>
      <c r="AT105" s="24" t="s">
        <v>544</v>
      </c>
      <c r="AU105" s="24" t="s">
        <v>85</v>
      </c>
      <c r="AY105" s="24" t="s">
        <v>541</v>
      </c>
      <c r="BE105" s="248">
        <f>IF(N105="základní",J105,0)</f>
        <v>0</v>
      </c>
      <c r="BF105" s="248">
        <f>IF(N105="snížená",J105,0)</f>
        <v>0</v>
      </c>
      <c r="BG105" s="248">
        <f>IF(N105="zákl. přenesená",J105,0)</f>
        <v>0</v>
      </c>
      <c r="BH105" s="248">
        <f>IF(N105="sníž. přenesená",J105,0)</f>
        <v>0</v>
      </c>
      <c r="BI105" s="248">
        <f>IF(N105="nulová",J105,0)</f>
        <v>0</v>
      </c>
      <c r="BJ105" s="24" t="s">
        <v>24</v>
      </c>
      <c r="BK105" s="248">
        <f>ROUND(I105*H105,2)</f>
        <v>0</v>
      </c>
      <c r="BL105" s="24" t="s">
        <v>542</v>
      </c>
      <c r="BM105" s="24" t="s">
        <v>823</v>
      </c>
    </row>
    <row r="106" s="13" customFormat="1">
      <c r="B106" s="282"/>
      <c r="C106" s="283"/>
      <c r="D106" s="251" t="s">
        <v>549</v>
      </c>
      <c r="E106" s="284" t="s">
        <v>22</v>
      </c>
      <c r="F106" s="285" t="s">
        <v>695</v>
      </c>
      <c r="G106" s="283"/>
      <c r="H106" s="284" t="s">
        <v>22</v>
      </c>
      <c r="I106" s="286"/>
      <c r="J106" s="283"/>
      <c r="K106" s="283"/>
      <c r="L106" s="287"/>
      <c r="M106" s="288"/>
      <c r="N106" s="289"/>
      <c r="O106" s="289"/>
      <c r="P106" s="289"/>
      <c r="Q106" s="289"/>
      <c r="R106" s="289"/>
      <c r="S106" s="289"/>
      <c r="T106" s="290"/>
      <c r="AT106" s="291" t="s">
        <v>549</v>
      </c>
      <c r="AU106" s="291" t="s">
        <v>85</v>
      </c>
      <c r="AV106" s="13" t="s">
        <v>24</v>
      </c>
      <c r="AW106" s="13" t="s">
        <v>41</v>
      </c>
      <c r="AX106" s="13" t="s">
        <v>77</v>
      </c>
      <c r="AY106" s="291" t="s">
        <v>541</v>
      </c>
    </row>
    <row r="107" s="12" customFormat="1">
      <c r="B107" s="249"/>
      <c r="C107" s="250"/>
      <c r="D107" s="251" t="s">
        <v>549</v>
      </c>
      <c r="E107" s="252" t="s">
        <v>22</v>
      </c>
      <c r="F107" s="253" t="s">
        <v>1074</v>
      </c>
      <c r="G107" s="250"/>
      <c r="H107" s="254">
        <v>7.1680000000000001</v>
      </c>
      <c r="I107" s="255"/>
      <c r="J107" s="250"/>
      <c r="K107" s="250"/>
      <c r="L107" s="256"/>
      <c r="M107" s="257"/>
      <c r="N107" s="258"/>
      <c r="O107" s="258"/>
      <c r="P107" s="258"/>
      <c r="Q107" s="258"/>
      <c r="R107" s="258"/>
      <c r="S107" s="258"/>
      <c r="T107" s="259"/>
      <c r="AT107" s="260" t="s">
        <v>549</v>
      </c>
      <c r="AU107" s="260" t="s">
        <v>85</v>
      </c>
      <c r="AV107" s="12" t="s">
        <v>85</v>
      </c>
      <c r="AW107" s="12" t="s">
        <v>41</v>
      </c>
      <c r="AX107" s="12" t="s">
        <v>24</v>
      </c>
      <c r="AY107" s="260" t="s">
        <v>541</v>
      </c>
    </row>
    <row r="108" s="1" customFormat="1" ht="51" customHeight="1">
      <c r="B108" s="46"/>
      <c r="C108" s="237" t="s">
        <v>562</v>
      </c>
      <c r="D108" s="237" t="s">
        <v>544</v>
      </c>
      <c r="E108" s="238" t="s">
        <v>697</v>
      </c>
      <c r="F108" s="239" t="s">
        <v>698</v>
      </c>
      <c r="G108" s="240" t="s">
        <v>651</v>
      </c>
      <c r="H108" s="241">
        <v>48.859999999999999</v>
      </c>
      <c r="I108" s="242"/>
      <c r="J108" s="243">
        <f>ROUND(I108*H108,2)</f>
        <v>0</v>
      </c>
      <c r="K108" s="239" t="s">
        <v>684</v>
      </c>
      <c r="L108" s="72"/>
      <c r="M108" s="244" t="s">
        <v>22</v>
      </c>
      <c r="N108" s="245" t="s">
        <v>48</v>
      </c>
      <c r="O108" s="47"/>
      <c r="P108" s="246">
        <f>O108*H108</f>
        <v>0</v>
      </c>
      <c r="Q108" s="246">
        <v>0.00070880349999999999</v>
      </c>
      <c r="R108" s="246">
        <f>Q108*H108</f>
        <v>0.03463213901</v>
      </c>
      <c r="S108" s="246">
        <v>0</v>
      </c>
      <c r="T108" s="247">
        <f>S108*H108</f>
        <v>0</v>
      </c>
      <c r="AR108" s="24" t="s">
        <v>542</v>
      </c>
      <c r="AT108" s="24" t="s">
        <v>544</v>
      </c>
      <c r="AU108" s="24" t="s">
        <v>85</v>
      </c>
      <c r="AY108" s="24" t="s">
        <v>541</v>
      </c>
      <c r="BE108" s="248">
        <f>IF(N108="základní",J108,0)</f>
        <v>0</v>
      </c>
      <c r="BF108" s="248">
        <f>IF(N108="snížená",J108,0)</f>
        <v>0</v>
      </c>
      <c r="BG108" s="248">
        <f>IF(N108="zákl. přenesená",J108,0)</f>
        <v>0</v>
      </c>
      <c r="BH108" s="248">
        <f>IF(N108="sníž. přenesená",J108,0)</f>
        <v>0</v>
      </c>
      <c r="BI108" s="248">
        <f>IF(N108="nulová",J108,0)</f>
        <v>0</v>
      </c>
      <c r="BJ108" s="24" t="s">
        <v>24</v>
      </c>
      <c r="BK108" s="248">
        <f>ROUND(I108*H108,2)</f>
        <v>0</v>
      </c>
      <c r="BL108" s="24" t="s">
        <v>542</v>
      </c>
      <c r="BM108" s="24" t="s">
        <v>825</v>
      </c>
    </row>
    <row r="109" s="11" customFormat="1" ht="29.88" customHeight="1">
      <c r="B109" s="221"/>
      <c r="C109" s="222"/>
      <c r="D109" s="223" t="s">
        <v>76</v>
      </c>
      <c r="E109" s="235" t="s">
        <v>557</v>
      </c>
      <c r="F109" s="235" t="s">
        <v>558</v>
      </c>
      <c r="G109" s="222"/>
      <c r="H109" s="222"/>
      <c r="I109" s="225"/>
      <c r="J109" s="236">
        <f>BK109</f>
        <v>0</v>
      </c>
      <c r="K109" s="222"/>
      <c r="L109" s="227"/>
      <c r="M109" s="228"/>
      <c r="N109" s="229"/>
      <c r="O109" s="229"/>
      <c r="P109" s="230">
        <f>SUM(P110:P115)</f>
        <v>0</v>
      </c>
      <c r="Q109" s="229"/>
      <c r="R109" s="230">
        <f>SUM(R110:R115)</f>
        <v>0.023142840000000001</v>
      </c>
      <c r="S109" s="229"/>
      <c r="T109" s="231">
        <f>SUM(T110:T115)</f>
        <v>0.023555</v>
      </c>
      <c r="AR109" s="232" t="s">
        <v>24</v>
      </c>
      <c r="AT109" s="233" t="s">
        <v>76</v>
      </c>
      <c r="AU109" s="233" t="s">
        <v>24</v>
      </c>
      <c r="AY109" s="232" t="s">
        <v>541</v>
      </c>
      <c r="BK109" s="234">
        <f>SUM(BK110:BK115)</f>
        <v>0</v>
      </c>
    </row>
    <row r="110" s="1" customFormat="1" ht="25.5" customHeight="1">
      <c r="B110" s="46"/>
      <c r="C110" s="237" t="s">
        <v>552</v>
      </c>
      <c r="D110" s="237" t="s">
        <v>544</v>
      </c>
      <c r="E110" s="238" t="s">
        <v>700</v>
      </c>
      <c r="F110" s="239" t="s">
        <v>701</v>
      </c>
      <c r="G110" s="240" t="s">
        <v>547</v>
      </c>
      <c r="H110" s="241">
        <v>110.20399999999999</v>
      </c>
      <c r="I110" s="242"/>
      <c r="J110" s="243">
        <f>ROUND(I110*H110,2)</f>
        <v>0</v>
      </c>
      <c r="K110" s="239" t="s">
        <v>684</v>
      </c>
      <c r="L110" s="72"/>
      <c r="M110" s="244" t="s">
        <v>22</v>
      </c>
      <c r="N110" s="245" t="s">
        <v>48</v>
      </c>
      <c r="O110" s="47"/>
      <c r="P110" s="246">
        <f>O110*H110</f>
        <v>0</v>
      </c>
      <c r="Q110" s="246">
        <v>0.00021000000000000001</v>
      </c>
      <c r="R110" s="246">
        <f>Q110*H110</f>
        <v>0.023142840000000001</v>
      </c>
      <c r="S110" s="246">
        <v>0</v>
      </c>
      <c r="T110" s="247">
        <f>S110*H110</f>
        <v>0</v>
      </c>
      <c r="AR110" s="24" t="s">
        <v>542</v>
      </c>
      <c r="AT110" s="24" t="s">
        <v>544</v>
      </c>
      <c r="AU110" s="24" t="s">
        <v>85</v>
      </c>
      <c r="AY110" s="24" t="s">
        <v>541</v>
      </c>
      <c r="BE110" s="248">
        <f>IF(N110="základní",J110,0)</f>
        <v>0</v>
      </c>
      <c r="BF110" s="248">
        <f>IF(N110="snížená",J110,0)</f>
        <v>0</v>
      </c>
      <c r="BG110" s="248">
        <f>IF(N110="zákl. přenesená",J110,0)</f>
        <v>0</v>
      </c>
      <c r="BH110" s="248">
        <f>IF(N110="sníž. přenesená",J110,0)</f>
        <v>0</v>
      </c>
      <c r="BI110" s="248">
        <f>IF(N110="nulová",J110,0)</f>
        <v>0</v>
      </c>
      <c r="BJ110" s="24" t="s">
        <v>24</v>
      </c>
      <c r="BK110" s="248">
        <f>ROUND(I110*H110,2)</f>
        <v>0</v>
      </c>
      <c r="BL110" s="24" t="s">
        <v>542</v>
      </c>
      <c r="BM110" s="24" t="s">
        <v>826</v>
      </c>
    </row>
    <row r="111" s="1" customFormat="1">
      <c r="B111" s="46"/>
      <c r="C111" s="74"/>
      <c r="D111" s="251" t="s">
        <v>703</v>
      </c>
      <c r="E111" s="74"/>
      <c r="F111" s="274" t="s">
        <v>704</v>
      </c>
      <c r="G111" s="74"/>
      <c r="H111" s="74"/>
      <c r="I111" s="204"/>
      <c r="J111" s="74"/>
      <c r="K111" s="74"/>
      <c r="L111" s="72"/>
      <c r="M111" s="275"/>
      <c r="N111" s="47"/>
      <c r="O111" s="47"/>
      <c r="P111" s="47"/>
      <c r="Q111" s="47"/>
      <c r="R111" s="47"/>
      <c r="S111" s="47"/>
      <c r="T111" s="95"/>
      <c r="AT111" s="24" t="s">
        <v>703</v>
      </c>
      <c r="AU111" s="24" t="s">
        <v>85</v>
      </c>
    </row>
    <row r="112" s="1" customFormat="1" ht="16.5" customHeight="1">
      <c r="B112" s="46"/>
      <c r="C112" s="237" t="s">
        <v>571</v>
      </c>
      <c r="D112" s="237" t="s">
        <v>544</v>
      </c>
      <c r="E112" s="238" t="s">
        <v>705</v>
      </c>
      <c r="F112" s="239" t="s">
        <v>706</v>
      </c>
      <c r="G112" s="240" t="s">
        <v>651</v>
      </c>
      <c r="H112" s="241">
        <v>47.109999999999999</v>
      </c>
      <c r="I112" s="242"/>
      <c r="J112" s="243">
        <f>ROUND(I112*H112,2)</f>
        <v>0</v>
      </c>
      <c r="K112" s="239" t="s">
        <v>684</v>
      </c>
      <c r="L112" s="72"/>
      <c r="M112" s="244" t="s">
        <v>22</v>
      </c>
      <c r="N112" s="245" t="s">
        <v>48</v>
      </c>
      <c r="O112" s="47"/>
      <c r="P112" s="246">
        <f>O112*H112</f>
        <v>0</v>
      </c>
      <c r="Q112" s="246">
        <v>0</v>
      </c>
      <c r="R112" s="246">
        <f>Q112*H112</f>
        <v>0</v>
      </c>
      <c r="S112" s="246">
        <v>0.00050000000000000001</v>
      </c>
      <c r="T112" s="247">
        <f>S112*H112</f>
        <v>0.023555</v>
      </c>
      <c r="AR112" s="24" t="s">
        <v>542</v>
      </c>
      <c r="AT112" s="24" t="s">
        <v>544</v>
      </c>
      <c r="AU112" s="24" t="s">
        <v>85</v>
      </c>
      <c r="AY112" s="24" t="s">
        <v>541</v>
      </c>
      <c r="BE112" s="248">
        <f>IF(N112="základní",J112,0)</f>
        <v>0</v>
      </c>
      <c r="BF112" s="248">
        <f>IF(N112="snížená",J112,0)</f>
        <v>0</v>
      </c>
      <c r="BG112" s="248">
        <f>IF(N112="zákl. přenesená",J112,0)</f>
        <v>0</v>
      </c>
      <c r="BH112" s="248">
        <f>IF(N112="sníž. přenesená",J112,0)</f>
        <v>0</v>
      </c>
      <c r="BI112" s="248">
        <f>IF(N112="nulová",J112,0)</f>
        <v>0</v>
      </c>
      <c r="BJ112" s="24" t="s">
        <v>24</v>
      </c>
      <c r="BK112" s="248">
        <f>ROUND(I112*H112,2)</f>
        <v>0</v>
      </c>
      <c r="BL112" s="24" t="s">
        <v>542</v>
      </c>
      <c r="BM112" s="24" t="s">
        <v>827</v>
      </c>
    </row>
    <row r="113" s="1" customFormat="1">
      <c r="B113" s="46"/>
      <c r="C113" s="74"/>
      <c r="D113" s="251" t="s">
        <v>703</v>
      </c>
      <c r="E113" s="74"/>
      <c r="F113" s="274" t="s">
        <v>708</v>
      </c>
      <c r="G113" s="74"/>
      <c r="H113" s="74"/>
      <c r="I113" s="204"/>
      <c r="J113" s="74"/>
      <c r="K113" s="74"/>
      <c r="L113" s="72"/>
      <c r="M113" s="275"/>
      <c r="N113" s="47"/>
      <c r="O113" s="47"/>
      <c r="P113" s="47"/>
      <c r="Q113" s="47"/>
      <c r="R113" s="47"/>
      <c r="S113" s="47"/>
      <c r="T113" s="95"/>
      <c r="AT113" s="24" t="s">
        <v>703</v>
      </c>
      <c r="AU113" s="24" t="s">
        <v>85</v>
      </c>
    </row>
    <row r="114" s="12" customFormat="1">
      <c r="B114" s="249"/>
      <c r="C114" s="250"/>
      <c r="D114" s="251" t="s">
        <v>549</v>
      </c>
      <c r="E114" s="252" t="s">
        <v>22</v>
      </c>
      <c r="F114" s="253" t="s">
        <v>1075</v>
      </c>
      <c r="G114" s="250"/>
      <c r="H114" s="254">
        <v>47.109999999999999</v>
      </c>
      <c r="I114" s="255"/>
      <c r="J114" s="250"/>
      <c r="K114" s="250"/>
      <c r="L114" s="256"/>
      <c r="M114" s="257"/>
      <c r="N114" s="258"/>
      <c r="O114" s="258"/>
      <c r="P114" s="258"/>
      <c r="Q114" s="258"/>
      <c r="R114" s="258"/>
      <c r="S114" s="258"/>
      <c r="T114" s="259"/>
      <c r="AT114" s="260" t="s">
        <v>549</v>
      </c>
      <c r="AU114" s="260" t="s">
        <v>85</v>
      </c>
      <c r="AV114" s="12" t="s">
        <v>85</v>
      </c>
      <c r="AW114" s="12" t="s">
        <v>41</v>
      </c>
      <c r="AX114" s="12" t="s">
        <v>77</v>
      </c>
      <c r="AY114" s="260" t="s">
        <v>541</v>
      </c>
    </row>
    <row r="115" s="14" customFormat="1">
      <c r="B115" s="292"/>
      <c r="C115" s="293"/>
      <c r="D115" s="251" t="s">
        <v>549</v>
      </c>
      <c r="E115" s="294" t="s">
        <v>22</v>
      </c>
      <c r="F115" s="295" t="s">
        <v>710</v>
      </c>
      <c r="G115" s="293"/>
      <c r="H115" s="296">
        <v>47.109999999999999</v>
      </c>
      <c r="I115" s="297"/>
      <c r="J115" s="293"/>
      <c r="K115" s="293"/>
      <c r="L115" s="298"/>
      <c r="M115" s="299"/>
      <c r="N115" s="300"/>
      <c r="O115" s="300"/>
      <c r="P115" s="300"/>
      <c r="Q115" s="300"/>
      <c r="R115" s="300"/>
      <c r="S115" s="300"/>
      <c r="T115" s="301"/>
      <c r="AT115" s="302" t="s">
        <v>549</v>
      </c>
      <c r="AU115" s="302" t="s">
        <v>85</v>
      </c>
      <c r="AV115" s="14" t="s">
        <v>542</v>
      </c>
      <c r="AW115" s="14" t="s">
        <v>41</v>
      </c>
      <c r="AX115" s="14" t="s">
        <v>24</v>
      </c>
      <c r="AY115" s="302" t="s">
        <v>541</v>
      </c>
    </row>
    <row r="116" s="11" customFormat="1" ht="29.88" customHeight="1">
      <c r="B116" s="221"/>
      <c r="C116" s="222"/>
      <c r="D116" s="223" t="s">
        <v>76</v>
      </c>
      <c r="E116" s="235" t="s">
        <v>581</v>
      </c>
      <c r="F116" s="235" t="s">
        <v>582</v>
      </c>
      <c r="G116" s="222"/>
      <c r="H116" s="222"/>
      <c r="I116" s="225"/>
      <c r="J116" s="236">
        <f>BK116</f>
        <v>0</v>
      </c>
      <c r="K116" s="222"/>
      <c r="L116" s="227"/>
      <c r="M116" s="228"/>
      <c r="N116" s="229"/>
      <c r="O116" s="229"/>
      <c r="P116" s="230">
        <f>SUM(P117:P118)</f>
        <v>0</v>
      </c>
      <c r="Q116" s="229"/>
      <c r="R116" s="230">
        <f>SUM(R117:R118)</f>
        <v>0</v>
      </c>
      <c r="S116" s="229"/>
      <c r="T116" s="231">
        <f>SUM(T117:T118)</f>
        <v>0</v>
      </c>
      <c r="AR116" s="232" t="s">
        <v>24</v>
      </c>
      <c r="AT116" s="233" t="s">
        <v>76</v>
      </c>
      <c r="AU116" s="233" t="s">
        <v>24</v>
      </c>
      <c r="AY116" s="232" t="s">
        <v>541</v>
      </c>
      <c r="BK116" s="234">
        <f>SUM(BK117:BK118)</f>
        <v>0</v>
      </c>
    </row>
    <row r="117" s="1" customFormat="1" ht="38.25" customHeight="1">
      <c r="B117" s="46"/>
      <c r="C117" s="237" t="s">
        <v>561</v>
      </c>
      <c r="D117" s="237" t="s">
        <v>544</v>
      </c>
      <c r="E117" s="238" t="s">
        <v>583</v>
      </c>
      <c r="F117" s="239" t="s">
        <v>711</v>
      </c>
      <c r="G117" s="240" t="s">
        <v>569</v>
      </c>
      <c r="H117" s="241">
        <v>1.5780000000000001</v>
      </c>
      <c r="I117" s="242"/>
      <c r="J117" s="243">
        <f>ROUND(I117*H117,2)</f>
        <v>0</v>
      </c>
      <c r="K117" s="239" t="s">
        <v>684</v>
      </c>
      <c r="L117" s="72"/>
      <c r="M117" s="244" t="s">
        <v>22</v>
      </c>
      <c r="N117" s="245" t="s">
        <v>48</v>
      </c>
      <c r="O117" s="47"/>
      <c r="P117" s="246">
        <f>O117*H117</f>
        <v>0</v>
      </c>
      <c r="Q117" s="246">
        <v>0</v>
      </c>
      <c r="R117" s="246">
        <f>Q117*H117</f>
        <v>0</v>
      </c>
      <c r="S117" s="246">
        <v>0</v>
      </c>
      <c r="T117" s="247">
        <f>S117*H117</f>
        <v>0</v>
      </c>
      <c r="AR117" s="24" t="s">
        <v>542</v>
      </c>
      <c r="AT117" s="24" t="s">
        <v>544</v>
      </c>
      <c r="AU117" s="24" t="s">
        <v>85</v>
      </c>
      <c r="AY117" s="24" t="s">
        <v>541</v>
      </c>
      <c r="BE117" s="248">
        <f>IF(N117="základní",J117,0)</f>
        <v>0</v>
      </c>
      <c r="BF117" s="248">
        <f>IF(N117="snížená",J117,0)</f>
        <v>0</v>
      </c>
      <c r="BG117" s="248">
        <f>IF(N117="zákl. přenesená",J117,0)</f>
        <v>0</v>
      </c>
      <c r="BH117" s="248">
        <f>IF(N117="sníž. přenesená",J117,0)</f>
        <v>0</v>
      </c>
      <c r="BI117" s="248">
        <f>IF(N117="nulová",J117,0)</f>
        <v>0</v>
      </c>
      <c r="BJ117" s="24" t="s">
        <v>24</v>
      </c>
      <c r="BK117" s="248">
        <f>ROUND(I117*H117,2)</f>
        <v>0</v>
      </c>
      <c r="BL117" s="24" t="s">
        <v>542</v>
      </c>
      <c r="BM117" s="24" t="s">
        <v>1076</v>
      </c>
    </row>
    <row r="118" s="1" customFormat="1">
      <c r="B118" s="46"/>
      <c r="C118" s="74"/>
      <c r="D118" s="251" t="s">
        <v>703</v>
      </c>
      <c r="E118" s="74"/>
      <c r="F118" s="274" t="s">
        <v>713</v>
      </c>
      <c r="G118" s="74"/>
      <c r="H118" s="74"/>
      <c r="I118" s="204"/>
      <c r="J118" s="74"/>
      <c r="K118" s="74"/>
      <c r="L118" s="72"/>
      <c r="M118" s="275"/>
      <c r="N118" s="47"/>
      <c r="O118" s="47"/>
      <c r="P118" s="47"/>
      <c r="Q118" s="47"/>
      <c r="R118" s="47"/>
      <c r="S118" s="47"/>
      <c r="T118" s="95"/>
      <c r="AT118" s="24" t="s">
        <v>703</v>
      </c>
      <c r="AU118" s="24" t="s">
        <v>85</v>
      </c>
    </row>
    <row r="119" s="11" customFormat="1" ht="37.44" customHeight="1">
      <c r="B119" s="221"/>
      <c r="C119" s="222"/>
      <c r="D119" s="223" t="s">
        <v>76</v>
      </c>
      <c r="E119" s="224" t="s">
        <v>586</v>
      </c>
      <c r="F119" s="224" t="s">
        <v>587</v>
      </c>
      <c r="G119" s="222"/>
      <c r="H119" s="222"/>
      <c r="I119" s="225"/>
      <c r="J119" s="226">
        <f>BK119</f>
        <v>0</v>
      </c>
      <c r="K119" s="222"/>
      <c r="L119" s="227"/>
      <c r="M119" s="228"/>
      <c r="N119" s="229"/>
      <c r="O119" s="229"/>
      <c r="P119" s="230">
        <f>P120+P122+P130+P139</f>
        <v>0</v>
      </c>
      <c r="Q119" s="229"/>
      <c r="R119" s="230">
        <f>R120+R122+R130+R139</f>
        <v>0.42437030570399997</v>
      </c>
      <c r="S119" s="229"/>
      <c r="T119" s="231">
        <f>T120+T122+T130+T139</f>
        <v>0.40255999999999997</v>
      </c>
      <c r="AR119" s="232" t="s">
        <v>85</v>
      </c>
      <c r="AT119" s="233" t="s">
        <v>76</v>
      </c>
      <c r="AU119" s="233" t="s">
        <v>77</v>
      </c>
      <c r="AY119" s="232" t="s">
        <v>541</v>
      </c>
      <c r="BK119" s="234">
        <f>BK120+BK122+BK130+BK139</f>
        <v>0</v>
      </c>
    </row>
    <row r="120" s="11" customFormat="1" ht="19.92" customHeight="1">
      <c r="B120" s="221"/>
      <c r="C120" s="222"/>
      <c r="D120" s="223" t="s">
        <v>76</v>
      </c>
      <c r="E120" s="235" t="s">
        <v>714</v>
      </c>
      <c r="F120" s="235" t="s">
        <v>715</v>
      </c>
      <c r="G120" s="222"/>
      <c r="H120" s="222"/>
      <c r="I120" s="225"/>
      <c r="J120" s="236">
        <f>BK120</f>
        <v>0</v>
      </c>
      <c r="K120" s="222"/>
      <c r="L120" s="227"/>
      <c r="M120" s="228"/>
      <c r="N120" s="229"/>
      <c r="O120" s="229"/>
      <c r="P120" s="230">
        <f>P121</f>
        <v>0</v>
      </c>
      <c r="Q120" s="229"/>
      <c r="R120" s="230">
        <f>R121</f>
        <v>0.00064000000000000005</v>
      </c>
      <c r="S120" s="229"/>
      <c r="T120" s="231">
        <f>T121</f>
        <v>0</v>
      </c>
      <c r="AR120" s="232" t="s">
        <v>85</v>
      </c>
      <c r="AT120" s="233" t="s">
        <v>76</v>
      </c>
      <c r="AU120" s="233" t="s">
        <v>24</v>
      </c>
      <c r="AY120" s="232" t="s">
        <v>541</v>
      </c>
      <c r="BK120" s="234">
        <f>BK121</f>
        <v>0</v>
      </c>
    </row>
    <row r="121" s="1" customFormat="1" ht="16.5" customHeight="1">
      <c r="B121" s="46"/>
      <c r="C121" s="237" t="s">
        <v>557</v>
      </c>
      <c r="D121" s="237" t="s">
        <v>544</v>
      </c>
      <c r="E121" s="238" t="s">
        <v>716</v>
      </c>
      <c r="F121" s="239" t="s">
        <v>717</v>
      </c>
      <c r="G121" s="240" t="s">
        <v>651</v>
      </c>
      <c r="H121" s="241">
        <v>8</v>
      </c>
      <c r="I121" s="242"/>
      <c r="J121" s="243">
        <f>ROUND(I121*H121,2)</f>
        <v>0</v>
      </c>
      <c r="K121" s="239" t="s">
        <v>22</v>
      </c>
      <c r="L121" s="72"/>
      <c r="M121" s="244" t="s">
        <v>22</v>
      </c>
      <c r="N121" s="245" t="s">
        <v>48</v>
      </c>
      <c r="O121" s="47"/>
      <c r="P121" s="246">
        <f>O121*H121</f>
        <v>0</v>
      </c>
      <c r="Q121" s="246">
        <v>8.0000000000000007E-05</v>
      </c>
      <c r="R121" s="246">
        <f>Q121*H121</f>
        <v>0.00064000000000000005</v>
      </c>
      <c r="S121" s="246">
        <v>0</v>
      </c>
      <c r="T121" s="247">
        <f>S121*H121</f>
        <v>0</v>
      </c>
      <c r="AR121" s="24" t="s">
        <v>577</v>
      </c>
      <c r="AT121" s="24" t="s">
        <v>544</v>
      </c>
      <c r="AU121" s="24" t="s">
        <v>85</v>
      </c>
      <c r="AY121" s="24" t="s">
        <v>541</v>
      </c>
      <c r="BE121" s="248">
        <f>IF(N121="základní",J121,0)</f>
        <v>0</v>
      </c>
      <c r="BF121" s="248">
        <f>IF(N121="snížená",J121,0)</f>
        <v>0</v>
      </c>
      <c r="BG121" s="248">
        <f>IF(N121="zákl. přenesená",J121,0)</f>
        <v>0</v>
      </c>
      <c r="BH121" s="248">
        <f>IF(N121="sníž. přenesená",J121,0)</f>
        <v>0</v>
      </c>
      <c r="BI121" s="248">
        <f>IF(N121="nulová",J121,0)</f>
        <v>0</v>
      </c>
      <c r="BJ121" s="24" t="s">
        <v>24</v>
      </c>
      <c r="BK121" s="248">
        <f>ROUND(I121*H121,2)</f>
        <v>0</v>
      </c>
      <c r="BL121" s="24" t="s">
        <v>577</v>
      </c>
      <c r="BM121" s="24" t="s">
        <v>1077</v>
      </c>
    </row>
    <row r="122" s="11" customFormat="1" ht="29.88" customHeight="1">
      <c r="B122" s="221"/>
      <c r="C122" s="222"/>
      <c r="D122" s="223" t="s">
        <v>76</v>
      </c>
      <c r="E122" s="235" t="s">
        <v>719</v>
      </c>
      <c r="F122" s="235" t="s">
        <v>720</v>
      </c>
      <c r="G122" s="222"/>
      <c r="H122" s="222"/>
      <c r="I122" s="225"/>
      <c r="J122" s="236">
        <f>BK122</f>
        <v>0</v>
      </c>
      <c r="K122" s="222"/>
      <c r="L122" s="227"/>
      <c r="M122" s="228"/>
      <c r="N122" s="229"/>
      <c r="O122" s="229"/>
      <c r="P122" s="230">
        <f>SUM(P123:P129)</f>
        <v>0</v>
      </c>
      <c r="Q122" s="229"/>
      <c r="R122" s="230">
        <f>SUM(R123:R129)</f>
        <v>0.37704480000000001</v>
      </c>
      <c r="S122" s="229"/>
      <c r="T122" s="231">
        <f>SUM(T123:T129)</f>
        <v>0.40255999999999997</v>
      </c>
      <c r="AR122" s="232" t="s">
        <v>85</v>
      </c>
      <c r="AT122" s="233" t="s">
        <v>76</v>
      </c>
      <c r="AU122" s="233" t="s">
        <v>24</v>
      </c>
      <c r="AY122" s="232" t="s">
        <v>541</v>
      </c>
      <c r="BK122" s="234">
        <f>SUM(BK123:BK129)</f>
        <v>0</v>
      </c>
    </row>
    <row r="123" s="1" customFormat="1" ht="25.5" customHeight="1">
      <c r="B123" s="46"/>
      <c r="C123" s="237" t="s">
        <v>29</v>
      </c>
      <c r="D123" s="237" t="s">
        <v>544</v>
      </c>
      <c r="E123" s="238" t="s">
        <v>721</v>
      </c>
      <c r="F123" s="239" t="s">
        <v>722</v>
      </c>
      <c r="G123" s="240" t="s">
        <v>547</v>
      </c>
      <c r="H123" s="241">
        <v>14.800000000000001</v>
      </c>
      <c r="I123" s="242"/>
      <c r="J123" s="243">
        <f>ROUND(I123*H123,2)</f>
        <v>0</v>
      </c>
      <c r="K123" s="239" t="s">
        <v>684</v>
      </c>
      <c r="L123" s="72"/>
      <c r="M123" s="244" t="s">
        <v>22</v>
      </c>
      <c r="N123" s="245" t="s">
        <v>48</v>
      </c>
      <c r="O123" s="47"/>
      <c r="P123" s="246">
        <f>O123*H123</f>
        <v>0</v>
      </c>
      <c r="Q123" s="246">
        <v>0.0030000000000000001</v>
      </c>
      <c r="R123" s="246">
        <f>Q123*H123</f>
        <v>0.044400000000000002</v>
      </c>
      <c r="S123" s="246">
        <v>0</v>
      </c>
      <c r="T123" s="247">
        <f>S123*H123</f>
        <v>0</v>
      </c>
      <c r="AR123" s="24" t="s">
        <v>577</v>
      </c>
      <c r="AT123" s="24" t="s">
        <v>544</v>
      </c>
      <c r="AU123" s="24" t="s">
        <v>85</v>
      </c>
      <c r="AY123" s="24" t="s">
        <v>541</v>
      </c>
      <c r="BE123" s="248">
        <f>IF(N123="základní",J123,0)</f>
        <v>0</v>
      </c>
      <c r="BF123" s="248">
        <f>IF(N123="snížená",J123,0)</f>
        <v>0</v>
      </c>
      <c r="BG123" s="248">
        <f>IF(N123="zákl. přenesená",J123,0)</f>
        <v>0</v>
      </c>
      <c r="BH123" s="248">
        <f>IF(N123="sníž. přenesená",J123,0)</f>
        <v>0</v>
      </c>
      <c r="BI123" s="248">
        <f>IF(N123="nulová",J123,0)</f>
        <v>0</v>
      </c>
      <c r="BJ123" s="24" t="s">
        <v>24</v>
      </c>
      <c r="BK123" s="248">
        <f>ROUND(I123*H123,2)</f>
        <v>0</v>
      </c>
      <c r="BL123" s="24" t="s">
        <v>577</v>
      </c>
      <c r="BM123" s="24" t="s">
        <v>831</v>
      </c>
    </row>
    <row r="124" s="1" customFormat="1" ht="25.5" customHeight="1">
      <c r="B124" s="46"/>
      <c r="C124" s="264" t="s">
        <v>590</v>
      </c>
      <c r="D124" s="264" t="s">
        <v>622</v>
      </c>
      <c r="E124" s="265" t="s">
        <v>724</v>
      </c>
      <c r="F124" s="266" t="s">
        <v>725</v>
      </c>
      <c r="G124" s="267" t="s">
        <v>547</v>
      </c>
      <c r="H124" s="268">
        <v>17.094000000000001</v>
      </c>
      <c r="I124" s="269"/>
      <c r="J124" s="270">
        <f>ROUND(I124*H124,2)</f>
        <v>0</v>
      </c>
      <c r="K124" s="266" t="s">
        <v>684</v>
      </c>
      <c r="L124" s="271"/>
      <c r="M124" s="272" t="s">
        <v>22</v>
      </c>
      <c r="N124" s="273" t="s">
        <v>48</v>
      </c>
      <c r="O124" s="47"/>
      <c r="P124" s="246">
        <f>O124*H124</f>
        <v>0</v>
      </c>
      <c r="Q124" s="246">
        <v>0.019199999999999998</v>
      </c>
      <c r="R124" s="246">
        <f>Q124*H124</f>
        <v>0.32820480000000002</v>
      </c>
      <c r="S124" s="246">
        <v>0</v>
      </c>
      <c r="T124" s="247">
        <f>S124*H124</f>
        <v>0</v>
      </c>
      <c r="AR124" s="24" t="s">
        <v>726</v>
      </c>
      <c r="AT124" s="24" t="s">
        <v>622</v>
      </c>
      <c r="AU124" s="24" t="s">
        <v>85</v>
      </c>
      <c r="AY124" s="24" t="s">
        <v>541</v>
      </c>
      <c r="BE124" s="248">
        <f>IF(N124="základní",J124,0)</f>
        <v>0</v>
      </c>
      <c r="BF124" s="248">
        <f>IF(N124="snížená",J124,0)</f>
        <v>0</v>
      </c>
      <c r="BG124" s="248">
        <f>IF(N124="zákl. přenesená",J124,0)</f>
        <v>0</v>
      </c>
      <c r="BH124" s="248">
        <f>IF(N124="sníž. přenesená",J124,0)</f>
        <v>0</v>
      </c>
      <c r="BI124" s="248">
        <f>IF(N124="nulová",J124,0)</f>
        <v>0</v>
      </c>
      <c r="BJ124" s="24" t="s">
        <v>24</v>
      </c>
      <c r="BK124" s="248">
        <f>ROUND(I124*H124,2)</f>
        <v>0</v>
      </c>
      <c r="BL124" s="24" t="s">
        <v>577</v>
      </c>
      <c r="BM124" s="24" t="s">
        <v>832</v>
      </c>
    </row>
    <row r="125" s="12" customFormat="1">
      <c r="B125" s="249"/>
      <c r="C125" s="250"/>
      <c r="D125" s="251" t="s">
        <v>549</v>
      </c>
      <c r="E125" s="252" t="s">
        <v>22</v>
      </c>
      <c r="F125" s="253" t="s">
        <v>1078</v>
      </c>
      <c r="G125" s="250"/>
      <c r="H125" s="254">
        <v>15.539999999999999</v>
      </c>
      <c r="I125" s="255"/>
      <c r="J125" s="250"/>
      <c r="K125" s="250"/>
      <c r="L125" s="256"/>
      <c r="M125" s="257"/>
      <c r="N125" s="258"/>
      <c r="O125" s="258"/>
      <c r="P125" s="258"/>
      <c r="Q125" s="258"/>
      <c r="R125" s="258"/>
      <c r="S125" s="258"/>
      <c r="T125" s="259"/>
      <c r="AT125" s="260" t="s">
        <v>549</v>
      </c>
      <c r="AU125" s="260" t="s">
        <v>85</v>
      </c>
      <c r="AV125" s="12" t="s">
        <v>85</v>
      </c>
      <c r="AW125" s="12" t="s">
        <v>41</v>
      </c>
      <c r="AX125" s="12" t="s">
        <v>24</v>
      </c>
      <c r="AY125" s="260" t="s">
        <v>541</v>
      </c>
    </row>
    <row r="126" s="12" customFormat="1">
      <c r="B126" s="249"/>
      <c r="C126" s="250"/>
      <c r="D126" s="251" t="s">
        <v>549</v>
      </c>
      <c r="E126" s="250"/>
      <c r="F126" s="253" t="s">
        <v>1079</v>
      </c>
      <c r="G126" s="250"/>
      <c r="H126" s="254">
        <v>17.094000000000001</v>
      </c>
      <c r="I126" s="255"/>
      <c r="J126" s="250"/>
      <c r="K126" s="250"/>
      <c r="L126" s="256"/>
      <c r="M126" s="257"/>
      <c r="N126" s="258"/>
      <c r="O126" s="258"/>
      <c r="P126" s="258"/>
      <c r="Q126" s="258"/>
      <c r="R126" s="258"/>
      <c r="S126" s="258"/>
      <c r="T126" s="259"/>
      <c r="AT126" s="260" t="s">
        <v>549</v>
      </c>
      <c r="AU126" s="260" t="s">
        <v>85</v>
      </c>
      <c r="AV126" s="12" t="s">
        <v>85</v>
      </c>
      <c r="AW126" s="12" t="s">
        <v>6</v>
      </c>
      <c r="AX126" s="12" t="s">
        <v>24</v>
      </c>
      <c r="AY126" s="260" t="s">
        <v>541</v>
      </c>
    </row>
    <row r="127" s="1" customFormat="1" ht="16.5" customHeight="1">
      <c r="B127" s="46"/>
      <c r="C127" s="237" t="s">
        <v>570</v>
      </c>
      <c r="D127" s="237" t="s">
        <v>544</v>
      </c>
      <c r="E127" s="238" t="s">
        <v>730</v>
      </c>
      <c r="F127" s="239" t="s">
        <v>731</v>
      </c>
      <c r="G127" s="240" t="s">
        <v>547</v>
      </c>
      <c r="H127" s="241">
        <v>14.800000000000001</v>
      </c>
      <c r="I127" s="242"/>
      <c r="J127" s="243">
        <f>ROUND(I127*H127,2)</f>
        <v>0</v>
      </c>
      <c r="K127" s="239" t="s">
        <v>684</v>
      </c>
      <c r="L127" s="72"/>
      <c r="M127" s="244" t="s">
        <v>22</v>
      </c>
      <c r="N127" s="245" t="s">
        <v>48</v>
      </c>
      <c r="O127" s="47"/>
      <c r="P127" s="246">
        <f>O127*H127</f>
        <v>0</v>
      </c>
      <c r="Q127" s="246">
        <v>0</v>
      </c>
      <c r="R127" s="246">
        <f>Q127*H127</f>
        <v>0</v>
      </c>
      <c r="S127" s="246">
        <v>0.027199999999999998</v>
      </c>
      <c r="T127" s="247">
        <f>S127*H127</f>
        <v>0.40255999999999997</v>
      </c>
      <c r="AR127" s="24" t="s">
        <v>577</v>
      </c>
      <c r="AT127" s="24" t="s">
        <v>544</v>
      </c>
      <c r="AU127" s="24" t="s">
        <v>85</v>
      </c>
      <c r="AY127" s="24" t="s">
        <v>541</v>
      </c>
      <c r="BE127" s="248">
        <f>IF(N127="základní",J127,0)</f>
        <v>0</v>
      </c>
      <c r="BF127" s="248">
        <f>IF(N127="snížená",J127,0)</f>
        <v>0</v>
      </c>
      <c r="BG127" s="248">
        <f>IF(N127="zákl. přenesená",J127,0)</f>
        <v>0</v>
      </c>
      <c r="BH127" s="248">
        <f>IF(N127="sníž. přenesená",J127,0)</f>
        <v>0</v>
      </c>
      <c r="BI127" s="248">
        <f>IF(N127="nulová",J127,0)</f>
        <v>0</v>
      </c>
      <c r="BJ127" s="24" t="s">
        <v>24</v>
      </c>
      <c r="BK127" s="248">
        <f>ROUND(I127*H127,2)</f>
        <v>0</v>
      </c>
      <c r="BL127" s="24" t="s">
        <v>577</v>
      </c>
      <c r="BM127" s="24" t="s">
        <v>835</v>
      </c>
    </row>
    <row r="128" s="1" customFormat="1" ht="16.5" customHeight="1">
      <c r="B128" s="46"/>
      <c r="C128" s="237" t="s">
        <v>653</v>
      </c>
      <c r="D128" s="237" t="s">
        <v>544</v>
      </c>
      <c r="E128" s="238" t="s">
        <v>733</v>
      </c>
      <c r="F128" s="239" t="s">
        <v>734</v>
      </c>
      <c r="G128" s="240" t="s">
        <v>547</v>
      </c>
      <c r="H128" s="241">
        <v>14.800000000000001</v>
      </c>
      <c r="I128" s="242"/>
      <c r="J128" s="243">
        <f>ROUND(I128*H128,2)</f>
        <v>0</v>
      </c>
      <c r="K128" s="239" t="s">
        <v>684</v>
      </c>
      <c r="L128" s="72"/>
      <c r="M128" s="244" t="s">
        <v>22</v>
      </c>
      <c r="N128" s="245" t="s">
        <v>48</v>
      </c>
      <c r="O128" s="47"/>
      <c r="P128" s="246">
        <f>O128*H128</f>
        <v>0</v>
      </c>
      <c r="Q128" s="246">
        <v>0.00029999999999999997</v>
      </c>
      <c r="R128" s="246">
        <f>Q128*H128</f>
        <v>0.0044399999999999995</v>
      </c>
      <c r="S128" s="246">
        <v>0</v>
      </c>
      <c r="T128" s="247">
        <f>S128*H128</f>
        <v>0</v>
      </c>
      <c r="AR128" s="24" t="s">
        <v>577</v>
      </c>
      <c r="AT128" s="24" t="s">
        <v>544</v>
      </c>
      <c r="AU128" s="24" t="s">
        <v>85</v>
      </c>
      <c r="AY128" s="24" t="s">
        <v>541</v>
      </c>
      <c r="BE128" s="248">
        <f>IF(N128="základní",J128,0)</f>
        <v>0</v>
      </c>
      <c r="BF128" s="248">
        <f>IF(N128="snížená",J128,0)</f>
        <v>0</v>
      </c>
      <c r="BG128" s="248">
        <f>IF(N128="zákl. přenesená",J128,0)</f>
        <v>0</v>
      </c>
      <c r="BH128" s="248">
        <f>IF(N128="sníž. přenesená",J128,0)</f>
        <v>0</v>
      </c>
      <c r="BI128" s="248">
        <f>IF(N128="nulová",J128,0)</f>
        <v>0</v>
      </c>
      <c r="BJ128" s="24" t="s">
        <v>24</v>
      </c>
      <c r="BK128" s="248">
        <f>ROUND(I128*H128,2)</f>
        <v>0</v>
      </c>
      <c r="BL128" s="24" t="s">
        <v>577</v>
      </c>
      <c r="BM128" s="24" t="s">
        <v>836</v>
      </c>
    </row>
    <row r="129" s="1" customFormat="1">
      <c r="B129" s="46"/>
      <c r="C129" s="74"/>
      <c r="D129" s="251" t="s">
        <v>703</v>
      </c>
      <c r="E129" s="74"/>
      <c r="F129" s="274" t="s">
        <v>736</v>
      </c>
      <c r="G129" s="74"/>
      <c r="H129" s="74"/>
      <c r="I129" s="204"/>
      <c r="J129" s="74"/>
      <c r="K129" s="74"/>
      <c r="L129" s="72"/>
      <c r="M129" s="275"/>
      <c r="N129" s="47"/>
      <c r="O129" s="47"/>
      <c r="P129" s="47"/>
      <c r="Q129" s="47"/>
      <c r="R129" s="47"/>
      <c r="S129" s="47"/>
      <c r="T129" s="95"/>
      <c r="AT129" s="24" t="s">
        <v>703</v>
      </c>
      <c r="AU129" s="24" t="s">
        <v>85</v>
      </c>
    </row>
    <row r="130" s="11" customFormat="1" ht="29.88" customHeight="1">
      <c r="B130" s="221"/>
      <c r="C130" s="222"/>
      <c r="D130" s="223" t="s">
        <v>76</v>
      </c>
      <c r="E130" s="235" t="s">
        <v>737</v>
      </c>
      <c r="F130" s="235" t="s">
        <v>738</v>
      </c>
      <c r="G130" s="222"/>
      <c r="H130" s="222"/>
      <c r="I130" s="225"/>
      <c r="J130" s="236">
        <f>BK130</f>
        <v>0</v>
      </c>
      <c r="K130" s="222"/>
      <c r="L130" s="227"/>
      <c r="M130" s="228"/>
      <c r="N130" s="229"/>
      <c r="O130" s="229"/>
      <c r="P130" s="230">
        <f>SUM(P131:P138)</f>
        <v>0</v>
      </c>
      <c r="Q130" s="229"/>
      <c r="R130" s="230">
        <f>SUM(R131:R138)</f>
        <v>0.045376833203999996</v>
      </c>
      <c r="S130" s="229"/>
      <c r="T130" s="231">
        <f>SUM(T131:T138)</f>
        <v>0</v>
      </c>
      <c r="AR130" s="232" t="s">
        <v>85</v>
      </c>
      <c r="AT130" s="233" t="s">
        <v>76</v>
      </c>
      <c r="AU130" s="233" t="s">
        <v>24</v>
      </c>
      <c r="AY130" s="232" t="s">
        <v>541</v>
      </c>
      <c r="BK130" s="234">
        <f>SUM(BK131:BK138)</f>
        <v>0</v>
      </c>
    </row>
    <row r="131" s="1" customFormat="1" ht="25.5" customHeight="1">
      <c r="B131" s="46"/>
      <c r="C131" s="237" t="s">
        <v>574</v>
      </c>
      <c r="D131" s="237" t="s">
        <v>544</v>
      </c>
      <c r="E131" s="238" t="s">
        <v>739</v>
      </c>
      <c r="F131" s="239" t="s">
        <v>740</v>
      </c>
      <c r="G131" s="240" t="s">
        <v>547</v>
      </c>
      <c r="H131" s="241">
        <v>110.20399999999999</v>
      </c>
      <c r="I131" s="242"/>
      <c r="J131" s="243">
        <f>ROUND(I131*H131,2)</f>
        <v>0</v>
      </c>
      <c r="K131" s="239" t="s">
        <v>684</v>
      </c>
      <c r="L131" s="72"/>
      <c r="M131" s="244" t="s">
        <v>22</v>
      </c>
      <c r="N131" s="245" t="s">
        <v>48</v>
      </c>
      <c r="O131" s="47"/>
      <c r="P131" s="246">
        <f>O131*H131</f>
        <v>0</v>
      </c>
      <c r="Q131" s="246">
        <v>0</v>
      </c>
      <c r="R131" s="246">
        <f>Q131*H131</f>
        <v>0</v>
      </c>
      <c r="S131" s="246">
        <v>0</v>
      </c>
      <c r="T131" s="247">
        <f>S131*H131</f>
        <v>0</v>
      </c>
      <c r="AR131" s="24" t="s">
        <v>577</v>
      </c>
      <c r="AT131" s="24" t="s">
        <v>544</v>
      </c>
      <c r="AU131" s="24" t="s">
        <v>85</v>
      </c>
      <c r="AY131" s="24" t="s">
        <v>541</v>
      </c>
      <c r="BE131" s="248">
        <f>IF(N131="základní",J131,0)</f>
        <v>0</v>
      </c>
      <c r="BF131" s="248">
        <f>IF(N131="snížená",J131,0)</f>
        <v>0</v>
      </c>
      <c r="BG131" s="248">
        <f>IF(N131="zákl. přenesená",J131,0)</f>
        <v>0</v>
      </c>
      <c r="BH131" s="248">
        <f>IF(N131="sníž. přenesená",J131,0)</f>
        <v>0</v>
      </c>
      <c r="BI131" s="248">
        <f>IF(N131="nulová",J131,0)</f>
        <v>0</v>
      </c>
      <c r="BJ131" s="24" t="s">
        <v>24</v>
      </c>
      <c r="BK131" s="248">
        <f>ROUND(I131*H131,2)</f>
        <v>0</v>
      </c>
      <c r="BL131" s="24" t="s">
        <v>577</v>
      </c>
      <c r="BM131" s="24" t="s">
        <v>837</v>
      </c>
    </row>
    <row r="132" s="1" customFormat="1">
      <c r="B132" s="46"/>
      <c r="C132" s="74"/>
      <c r="D132" s="251" t="s">
        <v>703</v>
      </c>
      <c r="E132" s="74"/>
      <c r="F132" s="274" t="s">
        <v>742</v>
      </c>
      <c r="G132" s="74"/>
      <c r="H132" s="74"/>
      <c r="I132" s="204"/>
      <c r="J132" s="74"/>
      <c r="K132" s="74"/>
      <c r="L132" s="72"/>
      <c r="M132" s="275"/>
      <c r="N132" s="47"/>
      <c r="O132" s="47"/>
      <c r="P132" s="47"/>
      <c r="Q132" s="47"/>
      <c r="R132" s="47"/>
      <c r="S132" s="47"/>
      <c r="T132" s="95"/>
      <c r="AT132" s="24" t="s">
        <v>703</v>
      </c>
      <c r="AU132" s="24" t="s">
        <v>85</v>
      </c>
    </row>
    <row r="133" s="1" customFormat="1" ht="16.5" customHeight="1">
      <c r="B133" s="46"/>
      <c r="C133" s="264" t="s">
        <v>10</v>
      </c>
      <c r="D133" s="264" t="s">
        <v>622</v>
      </c>
      <c r="E133" s="265" t="s">
        <v>743</v>
      </c>
      <c r="F133" s="266" t="s">
        <v>744</v>
      </c>
      <c r="G133" s="267" t="s">
        <v>547</v>
      </c>
      <c r="H133" s="268">
        <v>115.714</v>
      </c>
      <c r="I133" s="269"/>
      <c r="J133" s="270">
        <f>ROUND(I133*H133,2)</f>
        <v>0</v>
      </c>
      <c r="K133" s="266" t="s">
        <v>684</v>
      </c>
      <c r="L133" s="271"/>
      <c r="M133" s="272" t="s">
        <v>22</v>
      </c>
      <c r="N133" s="273" t="s">
        <v>48</v>
      </c>
      <c r="O133" s="47"/>
      <c r="P133" s="246">
        <f>O133*H133</f>
        <v>0</v>
      </c>
      <c r="Q133" s="246">
        <v>0</v>
      </c>
      <c r="R133" s="246">
        <f>Q133*H133</f>
        <v>0</v>
      </c>
      <c r="S133" s="246">
        <v>0</v>
      </c>
      <c r="T133" s="247">
        <f>S133*H133</f>
        <v>0</v>
      </c>
      <c r="AR133" s="24" t="s">
        <v>726</v>
      </c>
      <c r="AT133" s="24" t="s">
        <v>622</v>
      </c>
      <c r="AU133" s="24" t="s">
        <v>85</v>
      </c>
      <c r="AY133" s="24" t="s">
        <v>541</v>
      </c>
      <c r="BE133" s="248">
        <f>IF(N133="základní",J133,0)</f>
        <v>0</v>
      </c>
      <c r="BF133" s="248">
        <f>IF(N133="snížená",J133,0)</f>
        <v>0</v>
      </c>
      <c r="BG133" s="248">
        <f>IF(N133="zákl. přenesená",J133,0)</f>
        <v>0</v>
      </c>
      <c r="BH133" s="248">
        <f>IF(N133="sníž. přenesená",J133,0)</f>
        <v>0</v>
      </c>
      <c r="BI133" s="248">
        <f>IF(N133="nulová",J133,0)</f>
        <v>0</v>
      </c>
      <c r="BJ133" s="24" t="s">
        <v>24</v>
      </c>
      <c r="BK133" s="248">
        <f>ROUND(I133*H133,2)</f>
        <v>0</v>
      </c>
      <c r="BL133" s="24" t="s">
        <v>577</v>
      </c>
      <c r="BM133" s="24" t="s">
        <v>838</v>
      </c>
    </row>
    <row r="134" s="12" customFormat="1">
      <c r="B134" s="249"/>
      <c r="C134" s="250"/>
      <c r="D134" s="251" t="s">
        <v>549</v>
      </c>
      <c r="E134" s="250"/>
      <c r="F134" s="253" t="s">
        <v>1080</v>
      </c>
      <c r="G134" s="250"/>
      <c r="H134" s="254">
        <v>115.714</v>
      </c>
      <c r="I134" s="255"/>
      <c r="J134" s="250"/>
      <c r="K134" s="250"/>
      <c r="L134" s="256"/>
      <c r="M134" s="257"/>
      <c r="N134" s="258"/>
      <c r="O134" s="258"/>
      <c r="P134" s="258"/>
      <c r="Q134" s="258"/>
      <c r="R134" s="258"/>
      <c r="S134" s="258"/>
      <c r="T134" s="259"/>
      <c r="AT134" s="260" t="s">
        <v>549</v>
      </c>
      <c r="AU134" s="260" t="s">
        <v>85</v>
      </c>
      <c r="AV134" s="12" t="s">
        <v>85</v>
      </c>
      <c r="AW134" s="12" t="s">
        <v>6</v>
      </c>
      <c r="AX134" s="12" t="s">
        <v>24</v>
      </c>
      <c r="AY134" s="260" t="s">
        <v>541</v>
      </c>
    </row>
    <row r="135" s="1" customFormat="1" ht="16.5" customHeight="1">
      <c r="B135" s="46"/>
      <c r="C135" s="237" t="s">
        <v>577</v>
      </c>
      <c r="D135" s="237" t="s">
        <v>544</v>
      </c>
      <c r="E135" s="238" t="s">
        <v>747</v>
      </c>
      <c r="F135" s="239" t="s">
        <v>748</v>
      </c>
      <c r="G135" s="240" t="s">
        <v>547</v>
      </c>
      <c r="H135" s="241">
        <v>7.1680000000000001</v>
      </c>
      <c r="I135" s="242"/>
      <c r="J135" s="243">
        <f>ROUND(I135*H135,2)</f>
        <v>0</v>
      </c>
      <c r="K135" s="239" t="s">
        <v>684</v>
      </c>
      <c r="L135" s="72"/>
      <c r="M135" s="244" t="s">
        <v>22</v>
      </c>
      <c r="N135" s="245" t="s">
        <v>48</v>
      </c>
      <c r="O135" s="47"/>
      <c r="P135" s="246">
        <f>O135*H135</f>
        <v>0</v>
      </c>
      <c r="Q135" s="246">
        <v>6.0528000000000001E-05</v>
      </c>
      <c r="R135" s="246">
        <f>Q135*H135</f>
        <v>0.00043386470400000001</v>
      </c>
      <c r="S135" s="246">
        <v>0</v>
      </c>
      <c r="T135" s="247">
        <f>S135*H135</f>
        <v>0</v>
      </c>
      <c r="AR135" s="24" t="s">
        <v>577</v>
      </c>
      <c r="AT135" s="24" t="s">
        <v>544</v>
      </c>
      <c r="AU135" s="24" t="s">
        <v>85</v>
      </c>
      <c r="AY135" s="24" t="s">
        <v>541</v>
      </c>
      <c r="BE135" s="248">
        <f>IF(N135="základní",J135,0)</f>
        <v>0</v>
      </c>
      <c r="BF135" s="248">
        <f>IF(N135="snížená",J135,0)</f>
        <v>0</v>
      </c>
      <c r="BG135" s="248">
        <f>IF(N135="zákl. přenesená",J135,0)</f>
        <v>0</v>
      </c>
      <c r="BH135" s="248">
        <f>IF(N135="sníž. přenesená",J135,0)</f>
        <v>0</v>
      </c>
      <c r="BI135" s="248">
        <f>IF(N135="nulová",J135,0)</f>
        <v>0</v>
      </c>
      <c r="BJ135" s="24" t="s">
        <v>24</v>
      </c>
      <c r="BK135" s="248">
        <f>ROUND(I135*H135,2)</f>
        <v>0</v>
      </c>
      <c r="BL135" s="24" t="s">
        <v>577</v>
      </c>
      <c r="BM135" s="24" t="s">
        <v>840</v>
      </c>
    </row>
    <row r="136" s="12" customFormat="1">
      <c r="B136" s="249"/>
      <c r="C136" s="250"/>
      <c r="D136" s="251" t="s">
        <v>549</v>
      </c>
      <c r="E136" s="252" t="s">
        <v>22</v>
      </c>
      <c r="F136" s="253" t="s">
        <v>1081</v>
      </c>
      <c r="G136" s="250"/>
      <c r="H136" s="254">
        <v>7.1680000000000001</v>
      </c>
      <c r="I136" s="255"/>
      <c r="J136" s="250"/>
      <c r="K136" s="250"/>
      <c r="L136" s="256"/>
      <c r="M136" s="257"/>
      <c r="N136" s="258"/>
      <c r="O136" s="258"/>
      <c r="P136" s="258"/>
      <c r="Q136" s="258"/>
      <c r="R136" s="258"/>
      <c r="S136" s="258"/>
      <c r="T136" s="259"/>
      <c r="AT136" s="260" t="s">
        <v>549</v>
      </c>
      <c r="AU136" s="260" t="s">
        <v>85</v>
      </c>
      <c r="AV136" s="12" t="s">
        <v>85</v>
      </c>
      <c r="AW136" s="12" t="s">
        <v>41</v>
      </c>
      <c r="AX136" s="12" t="s">
        <v>77</v>
      </c>
      <c r="AY136" s="260" t="s">
        <v>541</v>
      </c>
    </row>
    <row r="137" s="14" customFormat="1">
      <c r="B137" s="292"/>
      <c r="C137" s="293"/>
      <c r="D137" s="251" t="s">
        <v>549</v>
      </c>
      <c r="E137" s="294" t="s">
        <v>22</v>
      </c>
      <c r="F137" s="295" t="s">
        <v>710</v>
      </c>
      <c r="G137" s="293"/>
      <c r="H137" s="296">
        <v>7.1680000000000001</v>
      </c>
      <c r="I137" s="297"/>
      <c r="J137" s="293"/>
      <c r="K137" s="293"/>
      <c r="L137" s="298"/>
      <c r="M137" s="299"/>
      <c r="N137" s="300"/>
      <c r="O137" s="300"/>
      <c r="P137" s="300"/>
      <c r="Q137" s="300"/>
      <c r="R137" s="300"/>
      <c r="S137" s="300"/>
      <c r="T137" s="301"/>
      <c r="AT137" s="302" t="s">
        <v>549</v>
      </c>
      <c r="AU137" s="302" t="s">
        <v>85</v>
      </c>
      <c r="AV137" s="14" t="s">
        <v>542</v>
      </c>
      <c r="AW137" s="14" t="s">
        <v>41</v>
      </c>
      <c r="AX137" s="14" t="s">
        <v>24</v>
      </c>
      <c r="AY137" s="302" t="s">
        <v>541</v>
      </c>
    </row>
    <row r="138" s="1" customFormat="1" ht="25.5" customHeight="1">
      <c r="B138" s="46"/>
      <c r="C138" s="237" t="s">
        <v>750</v>
      </c>
      <c r="D138" s="237" t="s">
        <v>544</v>
      </c>
      <c r="E138" s="238" t="s">
        <v>754</v>
      </c>
      <c r="F138" s="239" t="s">
        <v>755</v>
      </c>
      <c r="G138" s="240" t="s">
        <v>547</v>
      </c>
      <c r="H138" s="241">
        <v>290.89299999999997</v>
      </c>
      <c r="I138" s="242"/>
      <c r="J138" s="243">
        <f>ROUND(I138*H138,2)</f>
        <v>0</v>
      </c>
      <c r="K138" s="239" t="s">
        <v>684</v>
      </c>
      <c r="L138" s="72"/>
      <c r="M138" s="244" t="s">
        <v>22</v>
      </c>
      <c r="N138" s="245" t="s">
        <v>48</v>
      </c>
      <c r="O138" s="47"/>
      <c r="P138" s="246">
        <f>O138*H138</f>
        <v>0</v>
      </c>
      <c r="Q138" s="246">
        <v>0.00015449999999999999</v>
      </c>
      <c r="R138" s="246">
        <f>Q138*H138</f>
        <v>0.044942968499999993</v>
      </c>
      <c r="S138" s="246">
        <v>0</v>
      </c>
      <c r="T138" s="247">
        <f>S138*H138</f>
        <v>0</v>
      </c>
      <c r="AR138" s="24" t="s">
        <v>577</v>
      </c>
      <c r="AT138" s="24" t="s">
        <v>544</v>
      </c>
      <c r="AU138" s="24" t="s">
        <v>85</v>
      </c>
      <c r="AY138" s="24" t="s">
        <v>541</v>
      </c>
      <c r="BE138" s="248">
        <f>IF(N138="základní",J138,0)</f>
        <v>0</v>
      </c>
      <c r="BF138" s="248">
        <f>IF(N138="snížená",J138,0)</f>
        <v>0</v>
      </c>
      <c r="BG138" s="248">
        <f>IF(N138="zákl. přenesená",J138,0)</f>
        <v>0</v>
      </c>
      <c r="BH138" s="248">
        <f>IF(N138="sníž. přenesená",J138,0)</f>
        <v>0</v>
      </c>
      <c r="BI138" s="248">
        <f>IF(N138="nulová",J138,0)</f>
        <v>0</v>
      </c>
      <c r="BJ138" s="24" t="s">
        <v>24</v>
      </c>
      <c r="BK138" s="248">
        <f>ROUND(I138*H138,2)</f>
        <v>0</v>
      </c>
      <c r="BL138" s="24" t="s">
        <v>577</v>
      </c>
      <c r="BM138" s="24" t="s">
        <v>1082</v>
      </c>
    </row>
    <row r="139" s="11" customFormat="1" ht="29.88" customHeight="1">
      <c r="B139" s="221"/>
      <c r="C139" s="222"/>
      <c r="D139" s="223" t="s">
        <v>76</v>
      </c>
      <c r="E139" s="235" t="s">
        <v>757</v>
      </c>
      <c r="F139" s="235" t="s">
        <v>758</v>
      </c>
      <c r="G139" s="222"/>
      <c r="H139" s="222"/>
      <c r="I139" s="225"/>
      <c r="J139" s="236">
        <f>BK139</f>
        <v>0</v>
      </c>
      <c r="K139" s="222"/>
      <c r="L139" s="227"/>
      <c r="M139" s="228"/>
      <c r="N139" s="229"/>
      <c r="O139" s="229"/>
      <c r="P139" s="230">
        <f>SUM(P140:P141)</f>
        <v>0</v>
      </c>
      <c r="Q139" s="229"/>
      <c r="R139" s="230">
        <f>SUM(R140:R141)</f>
        <v>0.0013086725</v>
      </c>
      <c r="S139" s="229"/>
      <c r="T139" s="231">
        <f>SUM(T140:T141)</f>
        <v>0</v>
      </c>
      <c r="AR139" s="232" t="s">
        <v>85</v>
      </c>
      <c r="AT139" s="233" t="s">
        <v>76</v>
      </c>
      <c r="AU139" s="233" t="s">
        <v>24</v>
      </c>
      <c r="AY139" s="232" t="s">
        <v>541</v>
      </c>
      <c r="BK139" s="234">
        <f>SUM(BK140:BK141)</f>
        <v>0</v>
      </c>
    </row>
    <row r="140" s="1" customFormat="1" ht="16.5" customHeight="1">
      <c r="B140" s="46"/>
      <c r="C140" s="237" t="s">
        <v>580</v>
      </c>
      <c r="D140" s="237" t="s">
        <v>544</v>
      </c>
      <c r="E140" s="238" t="s">
        <v>760</v>
      </c>
      <c r="F140" s="239" t="s">
        <v>761</v>
      </c>
      <c r="G140" s="240" t="s">
        <v>547</v>
      </c>
      <c r="H140" s="241">
        <v>290.89299999999997</v>
      </c>
      <c r="I140" s="242"/>
      <c r="J140" s="243">
        <f>ROUND(I140*H140,2)</f>
        <v>0</v>
      </c>
      <c r="K140" s="239" t="s">
        <v>684</v>
      </c>
      <c r="L140" s="72"/>
      <c r="M140" s="244" t="s">
        <v>22</v>
      </c>
      <c r="N140" s="245" t="s">
        <v>48</v>
      </c>
      <c r="O140" s="47"/>
      <c r="P140" s="246">
        <f>O140*H140</f>
        <v>0</v>
      </c>
      <c r="Q140" s="246">
        <v>0</v>
      </c>
      <c r="R140" s="246">
        <f>Q140*H140</f>
        <v>0</v>
      </c>
      <c r="S140" s="246">
        <v>0</v>
      </c>
      <c r="T140" s="247">
        <f>S140*H140</f>
        <v>0</v>
      </c>
      <c r="AR140" s="24" t="s">
        <v>577</v>
      </c>
      <c r="AT140" s="24" t="s">
        <v>544</v>
      </c>
      <c r="AU140" s="24" t="s">
        <v>85</v>
      </c>
      <c r="AY140" s="24" t="s">
        <v>541</v>
      </c>
      <c r="BE140" s="248">
        <f>IF(N140="základní",J140,0)</f>
        <v>0</v>
      </c>
      <c r="BF140" s="248">
        <f>IF(N140="snížená",J140,0)</f>
        <v>0</v>
      </c>
      <c r="BG140" s="248">
        <f>IF(N140="zákl. přenesená",J140,0)</f>
        <v>0</v>
      </c>
      <c r="BH140" s="248">
        <f>IF(N140="sníž. přenesená",J140,0)</f>
        <v>0</v>
      </c>
      <c r="BI140" s="248">
        <f>IF(N140="nulová",J140,0)</f>
        <v>0</v>
      </c>
      <c r="BJ140" s="24" t="s">
        <v>24</v>
      </c>
      <c r="BK140" s="248">
        <f>ROUND(I140*H140,2)</f>
        <v>0</v>
      </c>
      <c r="BL140" s="24" t="s">
        <v>577</v>
      </c>
      <c r="BM140" s="24" t="s">
        <v>844</v>
      </c>
    </row>
    <row r="141" s="1" customFormat="1" ht="25.5" customHeight="1">
      <c r="B141" s="46"/>
      <c r="C141" s="237" t="s">
        <v>759</v>
      </c>
      <c r="D141" s="237" t="s">
        <v>544</v>
      </c>
      <c r="E141" s="238" t="s">
        <v>763</v>
      </c>
      <c r="F141" s="239" t="s">
        <v>764</v>
      </c>
      <c r="G141" s="240" t="s">
        <v>547</v>
      </c>
      <c r="H141" s="241">
        <v>110.20399999999999</v>
      </c>
      <c r="I141" s="242"/>
      <c r="J141" s="243">
        <f>ROUND(I141*H141,2)</f>
        <v>0</v>
      </c>
      <c r="K141" s="239" t="s">
        <v>684</v>
      </c>
      <c r="L141" s="72"/>
      <c r="M141" s="244" t="s">
        <v>22</v>
      </c>
      <c r="N141" s="281" t="s">
        <v>48</v>
      </c>
      <c r="O141" s="277"/>
      <c r="P141" s="278">
        <f>O141*H141</f>
        <v>0</v>
      </c>
      <c r="Q141" s="278">
        <v>1.1875000000000001E-05</v>
      </c>
      <c r="R141" s="278">
        <f>Q141*H141</f>
        <v>0.0013086725</v>
      </c>
      <c r="S141" s="278">
        <v>0</v>
      </c>
      <c r="T141" s="279">
        <f>S141*H141</f>
        <v>0</v>
      </c>
      <c r="AR141" s="24" t="s">
        <v>577</v>
      </c>
      <c r="AT141" s="24" t="s">
        <v>544</v>
      </c>
      <c r="AU141" s="24" t="s">
        <v>85</v>
      </c>
      <c r="AY141" s="24" t="s">
        <v>541</v>
      </c>
      <c r="BE141" s="248">
        <f>IF(N141="základní",J141,0)</f>
        <v>0</v>
      </c>
      <c r="BF141" s="248">
        <f>IF(N141="snížená",J141,0)</f>
        <v>0</v>
      </c>
      <c r="BG141" s="248">
        <f>IF(N141="zákl. přenesená",J141,0)</f>
        <v>0</v>
      </c>
      <c r="BH141" s="248">
        <f>IF(N141="sníž. přenesená",J141,0)</f>
        <v>0</v>
      </c>
      <c r="BI141" s="248">
        <f>IF(N141="nulová",J141,0)</f>
        <v>0</v>
      </c>
      <c r="BJ141" s="24" t="s">
        <v>24</v>
      </c>
      <c r="BK141" s="248">
        <f>ROUND(I141*H141,2)</f>
        <v>0</v>
      </c>
      <c r="BL141" s="24" t="s">
        <v>577</v>
      </c>
      <c r="BM141" s="24" t="s">
        <v>845</v>
      </c>
    </row>
    <row r="142" s="1" customFormat="1" ht="6.96" customHeight="1">
      <c r="B142" s="67"/>
      <c r="C142" s="68"/>
      <c r="D142" s="68"/>
      <c r="E142" s="68"/>
      <c r="F142" s="68"/>
      <c r="G142" s="68"/>
      <c r="H142" s="68"/>
      <c r="I142" s="179"/>
      <c r="J142" s="68"/>
      <c r="K142" s="68"/>
      <c r="L142" s="72"/>
    </row>
  </sheetData>
  <sheetProtection sheet="1" autoFilter="0" formatColumns="0" formatRows="0" objects="1" scenarios="1" spinCount="100000" saltValue="sy3/d/i5rGaJQmkFctbGFuw4UjKhLFGZ929zdWGiMyR3PWVf2c04Rhza0UyAHETvJ7/elPfH9rNLIRfQGBoGuQ==" hashValue="dE+PuBjiC2Hpll4jlR8YEqUklR/hz6EjUUYpirlcXphqB33iWWyPNzvoaQUucIgiyr35obHlOcdLUKgj3f6IHQ==" algorithmName="SHA-512" password="CC35"/>
  <autoFilter ref="C96:K141"/>
  <mergeCells count="16">
    <mergeCell ref="E7:H7"/>
    <mergeCell ref="E11:H11"/>
    <mergeCell ref="E9:H9"/>
    <mergeCell ref="E13:H13"/>
    <mergeCell ref="E28:H28"/>
    <mergeCell ref="E49:H49"/>
    <mergeCell ref="E53:H53"/>
    <mergeCell ref="E51:H51"/>
    <mergeCell ref="E55:H55"/>
    <mergeCell ref="J59:J60"/>
    <mergeCell ref="E83:H83"/>
    <mergeCell ref="E87:H87"/>
    <mergeCell ref="E85:H85"/>
    <mergeCell ref="E89:H89"/>
    <mergeCell ref="G1:H1"/>
    <mergeCell ref="L2:V2"/>
  </mergeCells>
  <hyperlinks>
    <hyperlink ref="F1:G1" location="C2" display="1) Krycí list soupisu"/>
    <hyperlink ref="G1:H1" location="C62" display="2) Rekapitulace"/>
    <hyperlink ref="J1" location="C96"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36.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250</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ht="16.5" customHeight="1">
      <c r="B9" s="28"/>
      <c r="C9" s="29"/>
      <c r="D9" s="29"/>
      <c r="E9" s="156" t="s">
        <v>1054</v>
      </c>
      <c r="F9" s="29"/>
      <c r="G9" s="29"/>
      <c r="H9" s="29"/>
      <c r="I9" s="155"/>
      <c r="J9" s="29"/>
      <c r="K9" s="31"/>
    </row>
    <row r="10">
      <c r="B10" s="28"/>
      <c r="C10" s="29"/>
      <c r="D10" s="40" t="s">
        <v>508</v>
      </c>
      <c r="E10" s="29"/>
      <c r="F10" s="29"/>
      <c r="G10" s="29"/>
      <c r="H10" s="29"/>
      <c r="I10" s="155"/>
      <c r="J10" s="29"/>
      <c r="K10" s="31"/>
    </row>
    <row r="11" s="1" customFormat="1" ht="16.5" customHeight="1">
      <c r="B11" s="46"/>
      <c r="C11" s="47"/>
      <c r="D11" s="47"/>
      <c r="E11" s="55" t="s">
        <v>1071</v>
      </c>
      <c r="F11" s="47"/>
      <c r="G11" s="47"/>
      <c r="H11" s="47"/>
      <c r="I11" s="157"/>
      <c r="J11" s="47"/>
      <c r="K11" s="51"/>
    </row>
    <row r="12" s="1" customFormat="1">
      <c r="B12" s="46"/>
      <c r="C12" s="47"/>
      <c r="D12" s="40" t="s">
        <v>510</v>
      </c>
      <c r="E12" s="47"/>
      <c r="F12" s="47"/>
      <c r="G12" s="47"/>
      <c r="H12" s="47"/>
      <c r="I12" s="157"/>
      <c r="J12" s="47"/>
      <c r="K12" s="51"/>
    </row>
    <row r="13" s="1" customFormat="1" ht="36.96" customHeight="1">
      <c r="B13" s="46"/>
      <c r="C13" s="47"/>
      <c r="D13" s="47"/>
      <c r="E13" s="158" t="s">
        <v>1083</v>
      </c>
      <c r="F13" s="47"/>
      <c r="G13" s="47"/>
      <c r="H13" s="47"/>
      <c r="I13" s="157"/>
      <c r="J13" s="47"/>
      <c r="K13" s="51"/>
    </row>
    <row r="14" s="1" customFormat="1">
      <c r="B14" s="46"/>
      <c r="C14" s="47"/>
      <c r="D14" s="47"/>
      <c r="E14" s="47"/>
      <c r="F14" s="47"/>
      <c r="G14" s="47"/>
      <c r="H14" s="47"/>
      <c r="I14" s="157"/>
      <c r="J14" s="47"/>
      <c r="K14" s="51"/>
    </row>
    <row r="15" s="1" customFormat="1" ht="14.4" customHeight="1">
      <c r="B15" s="46"/>
      <c r="C15" s="47"/>
      <c r="D15" s="40" t="s">
        <v>21</v>
      </c>
      <c r="E15" s="47"/>
      <c r="F15" s="35" t="s">
        <v>22</v>
      </c>
      <c r="G15" s="47"/>
      <c r="H15" s="47"/>
      <c r="I15" s="159" t="s">
        <v>23</v>
      </c>
      <c r="J15" s="35" t="s">
        <v>22</v>
      </c>
      <c r="K15" s="51"/>
    </row>
    <row r="16" s="1" customFormat="1" ht="14.4" customHeight="1">
      <c r="B16" s="46"/>
      <c r="C16" s="47"/>
      <c r="D16" s="40" t="s">
        <v>25</v>
      </c>
      <c r="E16" s="47"/>
      <c r="F16" s="35" t="s">
        <v>40</v>
      </c>
      <c r="G16" s="47"/>
      <c r="H16" s="47"/>
      <c r="I16" s="159" t="s">
        <v>27</v>
      </c>
      <c r="J16" s="160" t="str">
        <f>'Rekapitulace stavby'!AN8</f>
        <v>19. 9. 2018</v>
      </c>
      <c r="K16" s="51"/>
    </row>
    <row r="17" s="1" customFormat="1" ht="10.8" customHeight="1">
      <c r="B17" s="46"/>
      <c r="C17" s="47"/>
      <c r="D17" s="47"/>
      <c r="E17" s="47"/>
      <c r="F17" s="47"/>
      <c r="G17" s="47"/>
      <c r="H17" s="47"/>
      <c r="I17" s="157"/>
      <c r="J17" s="47"/>
      <c r="K17" s="51"/>
    </row>
    <row r="18" s="1" customFormat="1" ht="14.4" customHeight="1">
      <c r="B18" s="46"/>
      <c r="C18" s="47"/>
      <c r="D18" s="40" t="s">
        <v>31</v>
      </c>
      <c r="E18" s="47"/>
      <c r="F18" s="47"/>
      <c r="G18" s="47"/>
      <c r="H18" s="47"/>
      <c r="I18" s="159" t="s">
        <v>32</v>
      </c>
      <c r="J18" s="35" t="str">
        <f>IF('Rekapitulace stavby'!AN10="","",'Rekapitulace stavby'!AN10)</f>
        <v>70994234</v>
      </c>
      <c r="K18" s="51"/>
    </row>
    <row r="19" s="1" customFormat="1" ht="18" customHeight="1">
      <c r="B19" s="46"/>
      <c r="C19" s="47"/>
      <c r="D19" s="47"/>
      <c r="E19" s="35" t="str">
        <f>IF('Rekapitulace stavby'!E11="","",'Rekapitulace stavby'!E11)</f>
        <v>SŽDC s.o., OŘ Ústí n.L., ST Ústí n.L.</v>
      </c>
      <c r="F19" s="47"/>
      <c r="G19" s="47"/>
      <c r="H19" s="47"/>
      <c r="I19" s="159" t="s">
        <v>35</v>
      </c>
      <c r="J19" s="35" t="str">
        <f>IF('Rekapitulace stavby'!AN11="","",'Rekapitulace stavby'!AN11)</f>
        <v>CZ70994234</v>
      </c>
      <c r="K19" s="51"/>
    </row>
    <row r="20" s="1" customFormat="1" ht="6.96" customHeight="1">
      <c r="B20" s="46"/>
      <c r="C20" s="47"/>
      <c r="D20" s="47"/>
      <c r="E20" s="47"/>
      <c r="F20" s="47"/>
      <c r="G20" s="47"/>
      <c r="H20" s="47"/>
      <c r="I20" s="157"/>
      <c r="J20" s="47"/>
      <c r="K20" s="51"/>
    </row>
    <row r="21" s="1" customFormat="1" ht="14.4" customHeight="1">
      <c r="B21" s="46"/>
      <c r="C21" s="47"/>
      <c r="D21" s="40" t="s">
        <v>37</v>
      </c>
      <c r="E21" s="47"/>
      <c r="F21" s="47"/>
      <c r="G21" s="47"/>
      <c r="H21" s="47"/>
      <c r="I21" s="159" t="s">
        <v>32</v>
      </c>
      <c r="J21" s="35" t="str">
        <f>IF('Rekapitulace stavby'!AN13="Vyplň údaj","",IF('Rekapitulace stavby'!AN13="","",'Rekapitulace stavby'!AN13))</f>
        <v/>
      </c>
      <c r="K21" s="51"/>
    </row>
    <row r="22" s="1" customFormat="1" ht="18" customHeight="1">
      <c r="B22" s="46"/>
      <c r="C22" s="47"/>
      <c r="D22" s="47"/>
      <c r="E22" s="35" t="str">
        <f>IF('Rekapitulace stavby'!E14="Vyplň údaj","",IF('Rekapitulace stavby'!E14="","",'Rekapitulace stavby'!E14))</f>
        <v/>
      </c>
      <c r="F22" s="47"/>
      <c r="G22" s="47"/>
      <c r="H22" s="47"/>
      <c r="I22" s="159" t="s">
        <v>35</v>
      </c>
      <c r="J22" s="35" t="str">
        <f>IF('Rekapitulace stavby'!AN14="Vyplň údaj","",IF('Rekapitulace stavby'!AN14="","",'Rekapitulace stavby'!AN14))</f>
        <v/>
      </c>
      <c r="K22" s="51"/>
    </row>
    <row r="23" s="1" customFormat="1" ht="6.96" customHeight="1">
      <c r="B23" s="46"/>
      <c r="C23" s="47"/>
      <c r="D23" s="47"/>
      <c r="E23" s="47"/>
      <c r="F23" s="47"/>
      <c r="G23" s="47"/>
      <c r="H23" s="47"/>
      <c r="I23" s="157"/>
      <c r="J23" s="47"/>
      <c r="K23" s="51"/>
    </row>
    <row r="24" s="1" customFormat="1" ht="14.4" customHeight="1">
      <c r="B24" s="46"/>
      <c r="C24" s="47"/>
      <c r="D24" s="40" t="s">
        <v>39</v>
      </c>
      <c r="E24" s="47"/>
      <c r="F24" s="47"/>
      <c r="G24" s="47"/>
      <c r="H24" s="47"/>
      <c r="I24" s="159" t="s">
        <v>32</v>
      </c>
      <c r="J24" s="35" t="str">
        <f>IF('Rekapitulace stavby'!AN16="","",'Rekapitulace stavby'!AN16)</f>
        <v/>
      </c>
      <c r="K24" s="51"/>
    </row>
    <row r="25" s="1" customFormat="1" ht="18" customHeight="1">
      <c r="B25" s="46"/>
      <c r="C25" s="47"/>
      <c r="D25" s="47"/>
      <c r="E25" s="35" t="str">
        <f>IF('Rekapitulace stavby'!E17="","",'Rekapitulace stavby'!E17)</f>
        <v xml:space="preserve"> </v>
      </c>
      <c r="F25" s="47"/>
      <c r="G25" s="47"/>
      <c r="H25" s="47"/>
      <c r="I25" s="159" t="s">
        <v>35</v>
      </c>
      <c r="J25" s="35" t="str">
        <f>IF('Rekapitulace stavby'!AN17="","",'Rekapitulace stavby'!AN17)</f>
        <v/>
      </c>
      <c r="K25" s="51"/>
    </row>
    <row r="26" s="1" customFormat="1" ht="6.96" customHeight="1">
      <c r="B26" s="46"/>
      <c r="C26" s="47"/>
      <c r="D26" s="47"/>
      <c r="E26" s="47"/>
      <c r="F26" s="47"/>
      <c r="G26" s="47"/>
      <c r="H26" s="47"/>
      <c r="I26" s="157"/>
      <c r="J26" s="47"/>
      <c r="K26" s="51"/>
    </row>
    <row r="27" s="1" customFormat="1" ht="14.4" customHeight="1">
      <c r="B27" s="46"/>
      <c r="C27" s="47"/>
      <c r="D27" s="40" t="s">
        <v>42</v>
      </c>
      <c r="E27" s="47"/>
      <c r="F27" s="47"/>
      <c r="G27" s="47"/>
      <c r="H27" s="47"/>
      <c r="I27" s="157"/>
      <c r="J27" s="47"/>
      <c r="K27" s="51"/>
    </row>
    <row r="28" s="7" customFormat="1" ht="16.5" customHeight="1">
      <c r="B28" s="161"/>
      <c r="C28" s="162"/>
      <c r="D28" s="162"/>
      <c r="E28" s="44" t="s">
        <v>22</v>
      </c>
      <c r="F28" s="44"/>
      <c r="G28" s="44"/>
      <c r="H28" s="44"/>
      <c r="I28" s="163"/>
      <c r="J28" s="162"/>
      <c r="K28" s="164"/>
    </row>
    <row r="29" s="1" customFormat="1" ht="6.96" customHeight="1">
      <c r="B29" s="46"/>
      <c r="C29" s="47"/>
      <c r="D29" s="47"/>
      <c r="E29" s="47"/>
      <c r="F29" s="47"/>
      <c r="G29" s="47"/>
      <c r="H29" s="47"/>
      <c r="I29" s="157"/>
      <c r="J29" s="47"/>
      <c r="K29" s="51"/>
    </row>
    <row r="30" s="1" customFormat="1" ht="6.96" customHeight="1">
      <c r="B30" s="46"/>
      <c r="C30" s="47"/>
      <c r="D30" s="106"/>
      <c r="E30" s="106"/>
      <c r="F30" s="106"/>
      <c r="G30" s="106"/>
      <c r="H30" s="106"/>
      <c r="I30" s="165"/>
      <c r="J30" s="106"/>
      <c r="K30" s="166"/>
    </row>
    <row r="31" s="1" customFormat="1" ht="25.44" customHeight="1">
      <c r="B31" s="46"/>
      <c r="C31" s="47"/>
      <c r="D31" s="167" t="s">
        <v>43</v>
      </c>
      <c r="E31" s="47"/>
      <c r="F31" s="47"/>
      <c r="G31" s="47"/>
      <c r="H31" s="47"/>
      <c r="I31" s="157"/>
      <c r="J31" s="168">
        <f>ROUND(J90,2)</f>
        <v>0</v>
      </c>
      <c r="K31" s="51"/>
    </row>
    <row r="32" s="1" customFormat="1" ht="6.96" customHeight="1">
      <c r="B32" s="46"/>
      <c r="C32" s="47"/>
      <c r="D32" s="106"/>
      <c r="E32" s="106"/>
      <c r="F32" s="106"/>
      <c r="G32" s="106"/>
      <c r="H32" s="106"/>
      <c r="I32" s="165"/>
      <c r="J32" s="106"/>
      <c r="K32" s="166"/>
    </row>
    <row r="33" s="1" customFormat="1" ht="14.4" customHeight="1">
      <c r="B33" s="46"/>
      <c r="C33" s="47"/>
      <c r="D33" s="47"/>
      <c r="E33" s="47"/>
      <c r="F33" s="52" t="s">
        <v>45</v>
      </c>
      <c r="G33" s="47"/>
      <c r="H33" s="47"/>
      <c r="I33" s="169" t="s">
        <v>44</v>
      </c>
      <c r="J33" s="52" t="s">
        <v>46</v>
      </c>
      <c r="K33" s="51"/>
    </row>
    <row r="34" s="1" customFormat="1" ht="14.4" customHeight="1">
      <c r="B34" s="46"/>
      <c r="C34" s="47"/>
      <c r="D34" s="55" t="s">
        <v>47</v>
      </c>
      <c r="E34" s="55" t="s">
        <v>48</v>
      </c>
      <c r="F34" s="170">
        <f>ROUND(SUM(BE90:BE94), 2)</f>
        <v>0</v>
      </c>
      <c r="G34" s="47"/>
      <c r="H34" s="47"/>
      <c r="I34" s="171">
        <v>0.20999999999999999</v>
      </c>
      <c r="J34" s="170">
        <f>ROUND(ROUND((SUM(BE90:BE94)), 2)*I34, 2)</f>
        <v>0</v>
      </c>
      <c r="K34" s="51"/>
    </row>
    <row r="35" s="1" customFormat="1" ht="14.4" customHeight="1">
      <c r="B35" s="46"/>
      <c r="C35" s="47"/>
      <c r="D35" s="47"/>
      <c r="E35" s="55" t="s">
        <v>49</v>
      </c>
      <c r="F35" s="170">
        <f>ROUND(SUM(BF90:BF94), 2)</f>
        <v>0</v>
      </c>
      <c r="G35" s="47"/>
      <c r="H35" s="47"/>
      <c r="I35" s="171">
        <v>0.14999999999999999</v>
      </c>
      <c r="J35" s="170">
        <f>ROUND(ROUND((SUM(BF90:BF94)), 2)*I35, 2)</f>
        <v>0</v>
      </c>
      <c r="K35" s="51"/>
    </row>
    <row r="36" hidden="1" s="1" customFormat="1" ht="14.4" customHeight="1">
      <c r="B36" s="46"/>
      <c r="C36" s="47"/>
      <c r="D36" s="47"/>
      <c r="E36" s="55" t="s">
        <v>50</v>
      </c>
      <c r="F36" s="170">
        <f>ROUND(SUM(BG90:BG94), 2)</f>
        <v>0</v>
      </c>
      <c r="G36" s="47"/>
      <c r="H36" s="47"/>
      <c r="I36" s="171">
        <v>0.20999999999999999</v>
      </c>
      <c r="J36" s="170">
        <v>0</v>
      </c>
      <c r="K36" s="51"/>
    </row>
    <row r="37" hidden="1" s="1" customFormat="1" ht="14.4" customHeight="1">
      <c r="B37" s="46"/>
      <c r="C37" s="47"/>
      <c r="D37" s="47"/>
      <c r="E37" s="55" t="s">
        <v>51</v>
      </c>
      <c r="F37" s="170">
        <f>ROUND(SUM(BH90:BH94), 2)</f>
        <v>0</v>
      </c>
      <c r="G37" s="47"/>
      <c r="H37" s="47"/>
      <c r="I37" s="171">
        <v>0.14999999999999999</v>
      </c>
      <c r="J37" s="170">
        <v>0</v>
      </c>
      <c r="K37" s="51"/>
    </row>
    <row r="38" hidden="1" s="1" customFormat="1" ht="14.4" customHeight="1">
      <c r="B38" s="46"/>
      <c r="C38" s="47"/>
      <c r="D38" s="47"/>
      <c r="E38" s="55" t="s">
        <v>52</v>
      </c>
      <c r="F38" s="170">
        <f>ROUND(SUM(BI90:BI94), 2)</f>
        <v>0</v>
      </c>
      <c r="G38" s="47"/>
      <c r="H38" s="47"/>
      <c r="I38" s="171">
        <v>0</v>
      </c>
      <c r="J38" s="170">
        <v>0</v>
      </c>
      <c r="K38" s="51"/>
    </row>
    <row r="39" s="1" customFormat="1" ht="6.96" customHeight="1">
      <c r="B39" s="46"/>
      <c r="C39" s="47"/>
      <c r="D39" s="47"/>
      <c r="E39" s="47"/>
      <c r="F39" s="47"/>
      <c r="G39" s="47"/>
      <c r="H39" s="47"/>
      <c r="I39" s="157"/>
      <c r="J39" s="47"/>
      <c r="K39" s="51"/>
    </row>
    <row r="40" s="1" customFormat="1" ht="25.44" customHeight="1">
      <c r="B40" s="46"/>
      <c r="C40" s="172"/>
      <c r="D40" s="173" t="s">
        <v>53</v>
      </c>
      <c r="E40" s="98"/>
      <c r="F40" s="98"/>
      <c r="G40" s="174" t="s">
        <v>54</v>
      </c>
      <c r="H40" s="175" t="s">
        <v>55</v>
      </c>
      <c r="I40" s="176"/>
      <c r="J40" s="177">
        <f>SUM(J31:J38)</f>
        <v>0</v>
      </c>
      <c r="K40" s="178"/>
    </row>
    <row r="41" s="1" customFormat="1" ht="14.4" customHeight="1">
      <c r="B41" s="67"/>
      <c r="C41" s="68"/>
      <c r="D41" s="68"/>
      <c r="E41" s="68"/>
      <c r="F41" s="68"/>
      <c r="G41" s="68"/>
      <c r="H41" s="68"/>
      <c r="I41" s="179"/>
      <c r="J41" s="68"/>
      <c r="K41" s="69"/>
    </row>
    <row r="45" s="1" customFormat="1" ht="6.96" customHeight="1">
      <c r="B45" s="180"/>
      <c r="C45" s="181"/>
      <c r="D45" s="181"/>
      <c r="E45" s="181"/>
      <c r="F45" s="181"/>
      <c r="G45" s="181"/>
      <c r="H45" s="181"/>
      <c r="I45" s="182"/>
      <c r="J45" s="181"/>
      <c r="K45" s="183"/>
    </row>
    <row r="46" s="1" customFormat="1" ht="36.96" customHeight="1">
      <c r="B46" s="46"/>
      <c r="C46" s="30" t="s">
        <v>512</v>
      </c>
      <c r="D46" s="47"/>
      <c r="E46" s="47"/>
      <c r="F46" s="47"/>
      <c r="G46" s="47"/>
      <c r="H46" s="47"/>
      <c r="I46" s="157"/>
      <c r="J46" s="47"/>
      <c r="K46" s="51"/>
    </row>
    <row r="47" s="1" customFormat="1" ht="6.96" customHeight="1">
      <c r="B47" s="46"/>
      <c r="C47" s="47"/>
      <c r="D47" s="47"/>
      <c r="E47" s="47"/>
      <c r="F47" s="47"/>
      <c r="G47" s="47"/>
      <c r="H47" s="47"/>
      <c r="I47" s="157"/>
      <c r="J47" s="47"/>
      <c r="K47" s="51"/>
    </row>
    <row r="48" s="1" customFormat="1" ht="14.4" customHeight="1">
      <c r="B48" s="46"/>
      <c r="C48" s="40" t="s">
        <v>18</v>
      </c>
      <c r="D48" s="47"/>
      <c r="E48" s="47"/>
      <c r="F48" s="47"/>
      <c r="G48" s="47"/>
      <c r="H48" s="47"/>
      <c r="I48" s="157"/>
      <c r="J48" s="47"/>
      <c r="K48" s="51"/>
    </row>
    <row r="49" s="1" customFormat="1" ht="16.5" customHeight="1">
      <c r="B49" s="46"/>
      <c r="C49" s="47"/>
      <c r="D49" s="47"/>
      <c r="E49" s="156" t="str">
        <f>E7</f>
        <v>Celkové opravy zastávek na koridorové trati Vraňany - Děčín - státní hranice_ZMĚNA č. 1</v>
      </c>
      <c r="F49" s="40"/>
      <c r="G49" s="40"/>
      <c r="H49" s="40"/>
      <c r="I49" s="157"/>
      <c r="J49" s="47"/>
      <c r="K49" s="51"/>
    </row>
    <row r="50">
      <c r="B50" s="28"/>
      <c r="C50" s="40" t="s">
        <v>506</v>
      </c>
      <c r="D50" s="29"/>
      <c r="E50" s="29"/>
      <c r="F50" s="29"/>
      <c r="G50" s="29"/>
      <c r="H50" s="29"/>
      <c r="I50" s="155"/>
      <c r="J50" s="29"/>
      <c r="K50" s="31"/>
    </row>
    <row r="51" ht="16.5" customHeight="1">
      <c r="B51" s="28"/>
      <c r="C51" s="29"/>
      <c r="D51" s="29"/>
      <c r="E51" s="156" t="s">
        <v>1054</v>
      </c>
      <c r="F51" s="29"/>
      <c r="G51" s="29"/>
      <c r="H51" s="29"/>
      <c r="I51" s="155"/>
      <c r="J51" s="29"/>
      <c r="K51" s="31"/>
    </row>
    <row r="52">
      <c r="B52" s="28"/>
      <c r="C52" s="40" t="s">
        <v>508</v>
      </c>
      <c r="D52" s="29"/>
      <c r="E52" s="29"/>
      <c r="F52" s="29"/>
      <c r="G52" s="29"/>
      <c r="H52" s="29"/>
      <c r="I52" s="155"/>
      <c r="J52" s="29"/>
      <c r="K52" s="31"/>
    </row>
    <row r="53" s="1" customFormat="1" ht="16.5" customHeight="1">
      <c r="B53" s="46"/>
      <c r="C53" s="47"/>
      <c r="D53" s="47"/>
      <c r="E53" s="55" t="s">
        <v>1071</v>
      </c>
      <c r="F53" s="47"/>
      <c r="G53" s="47"/>
      <c r="H53" s="47"/>
      <c r="I53" s="157"/>
      <c r="J53" s="47"/>
      <c r="K53" s="51"/>
    </row>
    <row r="54" s="1" customFormat="1" ht="14.4" customHeight="1">
      <c r="B54" s="46"/>
      <c r="C54" s="40" t="s">
        <v>510</v>
      </c>
      <c r="D54" s="47"/>
      <c r="E54" s="47"/>
      <c r="F54" s="47"/>
      <c r="G54" s="47"/>
      <c r="H54" s="47"/>
      <c r="I54" s="157"/>
      <c r="J54" s="47"/>
      <c r="K54" s="51"/>
    </row>
    <row r="55" s="1" customFormat="1" ht="17.25" customHeight="1">
      <c r="B55" s="46"/>
      <c r="C55" s="47"/>
      <c r="D55" s="47"/>
      <c r="E55" s="158" t="str">
        <f>E13</f>
        <v>SO-17-05.2 - VRN - Podchod v km 503,880- Prackovice n.L.</v>
      </c>
      <c r="F55" s="47"/>
      <c r="G55" s="47"/>
      <c r="H55" s="47"/>
      <c r="I55" s="157"/>
      <c r="J55" s="47"/>
      <c r="K55" s="51"/>
    </row>
    <row r="56" s="1" customFormat="1" ht="6.96" customHeight="1">
      <c r="B56" s="46"/>
      <c r="C56" s="47"/>
      <c r="D56" s="47"/>
      <c r="E56" s="47"/>
      <c r="F56" s="47"/>
      <c r="G56" s="47"/>
      <c r="H56" s="47"/>
      <c r="I56" s="157"/>
      <c r="J56" s="47"/>
      <c r="K56" s="51"/>
    </row>
    <row r="57" s="1" customFormat="1" ht="18" customHeight="1">
      <c r="B57" s="46"/>
      <c r="C57" s="40" t="s">
        <v>25</v>
      </c>
      <c r="D57" s="47"/>
      <c r="E57" s="47"/>
      <c r="F57" s="35" t="str">
        <f>F16</f>
        <v xml:space="preserve"> </v>
      </c>
      <c r="G57" s="47"/>
      <c r="H57" s="47"/>
      <c r="I57" s="159" t="s">
        <v>27</v>
      </c>
      <c r="J57" s="160" t="str">
        <f>IF(J16="","",J16)</f>
        <v>19. 9. 2018</v>
      </c>
      <c r="K57" s="51"/>
    </row>
    <row r="58" s="1" customFormat="1" ht="6.96" customHeight="1">
      <c r="B58" s="46"/>
      <c r="C58" s="47"/>
      <c r="D58" s="47"/>
      <c r="E58" s="47"/>
      <c r="F58" s="47"/>
      <c r="G58" s="47"/>
      <c r="H58" s="47"/>
      <c r="I58" s="157"/>
      <c r="J58" s="47"/>
      <c r="K58" s="51"/>
    </row>
    <row r="59" s="1" customFormat="1">
      <c r="B59" s="46"/>
      <c r="C59" s="40" t="s">
        <v>31</v>
      </c>
      <c r="D59" s="47"/>
      <c r="E59" s="47"/>
      <c r="F59" s="35" t="str">
        <f>E19</f>
        <v>SŽDC s.o., OŘ Ústí n.L., ST Ústí n.L.</v>
      </c>
      <c r="G59" s="47"/>
      <c r="H59" s="47"/>
      <c r="I59" s="159" t="s">
        <v>39</v>
      </c>
      <c r="J59" s="44" t="str">
        <f>E25</f>
        <v xml:space="preserve"> </v>
      </c>
      <c r="K59" s="51"/>
    </row>
    <row r="60" s="1" customFormat="1" ht="14.4" customHeight="1">
      <c r="B60" s="46"/>
      <c r="C60" s="40" t="s">
        <v>37</v>
      </c>
      <c r="D60" s="47"/>
      <c r="E60" s="47"/>
      <c r="F60" s="35" t="str">
        <f>IF(E22="","",E22)</f>
        <v/>
      </c>
      <c r="G60" s="47"/>
      <c r="H60" s="47"/>
      <c r="I60" s="157"/>
      <c r="J60" s="184"/>
      <c r="K60" s="51"/>
    </row>
    <row r="61" s="1" customFormat="1" ht="10.32" customHeight="1">
      <c r="B61" s="46"/>
      <c r="C61" s="47"/>
      <c r="D61" s="47"/>
      <c r="E61" s="47"/>
      <c r="F61" s="47"/>
      <c r="G61" s="47"/>
      <c r="H61" s="47"/>
      <c r="I61" s="157"/>
      <c r="J61" s="47"/>
      <c r="K61" s="51"/>
    </row>
    <row r="62" s="1" customFormat="1" ht="29.28" customHeight="1">
      <c r="B62" s="46"/>
      <c r="C62" s="185" t="s">
        <v>513</v>
      </c>
      <c r="D62" s="172"/>
      <c r="E62" s="172"/>
      <c r="F62" s="172"/>
      <c r="G62" s="172"/>
      <c r="H62" s="172"/>
      <c r="I62" s="186"/>
      <c r="J62" s="187" t="s">
        <v>514</v>
      </c>
      <c r="K62" s="188"/>
    </row>
    <row r="63" s="1" customFormat="1" ht="10.32" customHeight="1">
      <c r="B63" s="46"/>
      <c r="C63" s="47"/>
      <c r="D63" s="47"/>
      <c r="E63" s="47"/>
      <c r="F63" s="47"/>
      <c r="G63" s="47"/>
      <c r="H63" s="47"/>
      <c r="I63" s="157"/>
      <c r="J63" s="47"/>
      <c r="K63" s="51"/>
    </row>
    <row r="64" s="1" customFormat="1" ht="29.28" customHeight="1">
      <c r="B64" s="46"/>
      <c r="C64" s="189" t="s">
        <v>515</v>
      </c>
      <c r="D64" s="47"/>
      <c r="E64" s="47"/>
      <c r="F64" s="47"/>
      <c r="G64" s="47"/>
      <c r="H64" s="47"/>
      <c r="I64" s="157"/>
      <c r="J64" s="168">
        <f>J90</f>
        <v>0</v>
      </c>
      <c r="K64" s="51"/>
      <c r="AU64" s="24" t="s">
        <v>516</v>
      </c>
    </row>
    <row r="65" s="8" customFormat="1" ht="24.96" customHeight="1">
      <c r="B65" s="190"/>
      <c r="C65" s="191"/>
      <c r="D65" s="192" t="s">
        <v>598</v>
      </c>
      <c r="E65" s="193"/>
      <c r="F65" s="193"/>
      <c r="G65" s="193"/>
      <c r="H65" s="193"/>
      <c r="I65" s="194"/>
      <c r="J65" s="195">
        <f>J91</f>
        <v>0</v>
      </c>
      <c r="K65" s="196"/>
    </row>
    <row r="66" s="9" customFormat="1" ht="19.92" customHeight="1">
      <c r="B66" s="197"/>
      <c r="C66" s="198"/>
      <c r="D66" s="199" t="s">
        <v>767</v>
      </c>
      <c r="E66" s="200"/>
      <c r="F66" s="200"/>
      <c r="G66" s="200"/>
      <c r="H66" s="200"/>
      <c r="I66" s="201"/>
      <c r="J66" s="202">
        <f>J92</f>
        <v>0</v>
      </c>
      <c r="K66" s="203"/>
    </row>
    <row r="67" s="1" customFormat="1" ht="21.84" customHeight="1">
      <c r="B67" s="46"/>
      <c r="C67" s="47"/>
      <c r="D67" s="47"/>
      <c r="E67" s="47"/>
      <c r="F67" s="47"/>
      <c r="G67" s="47"/>
      <c r="H67" s="47"/>
      <c r="I67" s="157"/>
      <c r="J67" s="47"/>
      <c r="K67" s="51"/>
    </row>
    <row r="68" s="1" customFormat="1" ht="6.96" customHeight="1">
      <c r="B68" s="67"/>
      <c r="C68" s="68"/>
      <c r="D68" s="68"/>
      <c r="E68" s="68"/>
      <c r="F68" s="68"/>
      <c r="G68" s="68"/>
      <c r="H68" s="68"/>
      <c r="I68" s="179"/>
      <c r="J68" s="68"/>
      <c r="K68" s="69"/>
    </row>
    <row r="72" s="1" customFormat="1" ht="6.96" customHeight="1">
      <c r="B72" s="70"/>
      <c r="C72" s="71"/>
      <c r="D72" s="71"/>
      <c r="E72" s="71"/>
      <c r="F72" s="71"/>
      <c r="G72" s="71"/>
      <c r="H72" s="71"/>
      <c r="I72" s="182"/>
      <c r="J72" s="71"/>
      <c r="K72" s="71"/>
      <c r="L72" s="72"/>
    </row>
    <row r="73" s="1" customFormat="1" ht="36.96" customHeight="1">
      <c r="B73" s="46"/>
      <c r="C73" s="73" t="s">
        <v>525</v>
      </c>
      <c r="D73" s="74"/>
      <c r="E73" s="74"/>
      <c r="F73" s="74"/>
      <c r="G73" s="74"/>
      <c r="H73" s="74"/>
      <c r="I73" s="204"/>
      <c r="J73" s="74"/>
      <c r="K73" s="74"/>
      <c r="L73" s="72"/>
    </row>
    <row r="74" s="1" customFormat="1" ht="6.96" customHeight="1">
      <c r="B74" s="46"/>
      <c r="C74" s="74"/>
      <c r="D74" s="74"/>
      <c r="E74" s="74"/>
      <c r="F74" s="74"/>
      <c r="G74" s="74"/>
      <c r="H74" s="74"/>
      <c r="I74" s="204"/>
      <c r="J74" s="74"/>
      <c r="K74" s="74"/>
      <c r="L74" s="72"/>
    </row>
    <row r="75" s="1" customFormat="1" ht="14.4" customHeight="1">
      <c r="B75" s="46"/>
      <c r="C75" s="76" t="s">
        <v>18</v>
      </c>
      <c r="D75" s="74"/>
      <c r="E75" s="74"/>
      <c r="F75" s="74"/>
      <c r="G75" s="74"/>
      <c r="H75" s="74"/>
      <c r="I75" s="204"/>
      <c r="J75" s="74"/>
      <c r="K75" s="74"/>
      <c r="L75" s="72"/>
    </row>
    <row r="76" s="1" customFormat="1" ht="16.5" customHeight="1">
      <c r="B76" s="46"/>
      <c r="C76" s="74"/>
      <c r="D76" s="74"/>
      <c r="E76" s="205" t="str">
        <f>E7</f>
        <v>Celkové opravy zastávek na koridorové trati Vraňany - Děčín - státní hranice_ZMĚNA č. 1</v>
      </c>
      <c r="F76" s="76"/>
      <c r="G76" s="76"/>
      <c r="H76" s="76"/>
      <c r="I76" s="204"/>
      <c r="J76" s="74"/>
      <c r="K76" s="74"/>
      <c r="L76" s="72"/>
    </row>
    <row r="77">
      <c r="B77" s="28"/>
      <c r="C77" s="76" t="s">
        <v>506</v>
      </c>
      <c r="D77" s="206"/>
      <c r="E77" s="206"/>
      <c r="F77" s="206"/>
      <c r="G77" s="206"/>
      <c r="H77" s="206"/>
      <c r="I77" s="149"/>
      <c r="J77" s="206"/>
      <c r="K77" s="206"/>
      <c r="L77" s="207"/>
    </row>
    <row r="78" ht="16.5" customHeight="1">
      <c r="B78" s="28"/>
      <c r="C78" s="206"/>
      <c r="D78" s="206"/>
      <c r="E78" s="205" t="s">
        <v>1054</v>
      </c>
      <c r="F78" s="206"/>
      <c r="G78" s="206"/>
      <c r="H78" s="206"/>
      <c r="I78" s="149"/>
      <c r="J78" s="206"/>
      <c r="K78" s="206"/>
      <c r="L78" s="207"/>
    </row>
    <row r="79">
      <c r="B79" s="28"/>
      <c r="C79" s="76" t="s">
        <v>508</v>
      </c>
      <c r="D79" s="206"/>
      <c r="E79" s="206"/>
      <c r="F79" s="206"/>
      <c r="G79" s="206"/>
      <c r="H79" s="206"/>
      <c r="I79" s="149"/>
      <c r="J79" s="206"/>
      <c r="K79" s="206"/>
      <c r="L79" s="207"/>
    </row>
    <row r="80" s="1" customFormat="1" ht="16.5" customHeight="1">
      <c r="B80" s="46"/>
      <c r="C80" s="74"/>
      <c r="D80" s="74"/>
      <c r="E80" s="208" t="s">
        <v>1071</v>
      </c>
      <c r="F80" s="74"/>
      <c r="G80" s="74"/>
      <c r="H80" s="74"/>
      <c r="I80" s="204"/>
      <c r="J80" s="74"/>
      <c r="K80" s="74"/>
      <c r="L80" s="72"/>
    </row>
    <row r="81" s="1" customFormat="1" ht="14.4" customHeight="1">
      <c r="B81" s="46"/>
      <c r="C81" s="76" t="s">
        <v>510</v>
      </c>
      <c r="D81" s="74"/>
      <c r="E81" s="74"/>
      <c r="F81" s="74"/>
      <c r="G81" s="74"/>
      <c r="H81" s="74"/>
      <c r="I81" s="204"/>
      <c r="J81" s="74"/>
      <c r="K81" s="74"/>
      <c r="L81" s="72"/>
    </row>
    <row r="82" s="1" customFormat="1" ht="17.25" customHeight="1">
      <c r="B82" s="46"/>
      <c r="C82" s="74"/>
      <c r="D82" s="74"/>
      <c r="E82" s="82" t="str">
        <f>E13</f>
        <v>SO-17-05.2 - VRN - Podchod v km 503,880- Prackovice n.L.</v>
      </c>
      <c r="F82" s="74"/>
      <c r="G82" s="74"/>
      <c r="H82" s="74"/>
      <c r="I82" s="204"/>
      <c r="J82" s="74"/>
      <c r="K82" s="74"/>
      <c r="L82" s="72"/>
    </row>
    <row r="83" s="1" customFormat="1" ht="6.96" customHeight="1">
      <c r="B83" s="46"/>
      <c r="C83" s="74"/>
      <c r="D83" s="74"/>
      <c r="E83" s="74"/>
      <c r="F83" s="74"/>
      <c r="G83" s="74"/>
      <c r="H83" s="74"/>
      <c r="I83" s="204"/>
      <c r="J83" s="74"/>
      <c r="K83" s="74"/>
      <c r="L83" s="72"/>
    </row>
    <row r="84" s="1" customFormat="1" ht="18" customHeight="1">
      <c r="B84" s="46"/>
      <c r="C84" s="76" t="s">
        <v>25</v>
      </c>
      <c r="D84" s="74"/>
      <c r="E84" s="74"/>
      <c r="F84" s="209" t="str">
        <f>F16</f>
        <v xml:space="preserve"> </v>
      </c>
      <c r="G84" s="74"/>
      <c r="H84" s="74"/>
      <c r="I84" s="210" t="s">
        <v>27</v>
      </c>
      <c r="J84" s="85" t="str">
        <f>IF(J16="","",J16)</f>
        <v>19. 9. 2018</v>
      </c>
      <c r="K84" s="74"/>
      <c r="L84" s="72"/>
    </row>
    <row r="85" s="1" customFormat="1" ht="6.96" customHeight="1">
      <c r="B85" s="46"/>
      <c r="C85" s="74"/>
      <c r="D85" s="74"/>
      <c r="E85" s="74"/>
      <c r="F85" s="74"/>
      <c r="G85" s="74"/>
      <c r="H85" s="74"/>
      <c r="I85" s="204"/>
      <c r="J85" s="74"/>
      <c r="K85" s="74"/>
      <c r="L85" s="72"/>
    </row>
    <row r="86" s="1" customFormat="1">
      <c r="B86" s="46"/>
      <c r="C86" s="76" t="s">
        <v>31</v>
      </c>
      <c r="D86" s="74"/>
      <c r="E86" s="74"/>
      <c r="F86" s="209" t="str">
        <f>E19</f>
        <v>SŽDC s.o., OŘ Ústí n.L., ST Ústí n.L.</v>
      </c>
      <c r="G86" s="74"/>
      <c r="H86" s="74"/>
      <c r="I86" s="210" t="s">
        <v>39</v>
      </c>
      <c r="J86" s="209" t="str">
        <f>E25</f>
        <v xml:space="preserve"> </v>
      </c>
      <c r="K86" s="74"/>
      <c r="L86" s="72"/>
    </row>
    <row r="87" s="1" customFormat="1" ht="14.4" customHeight="1">
      <c r="B87" s="46"/>
      <c r="C87" s="76" t="s">
        <v>37</v>
      </c>
      <c r="D87" s="74"/>
      <c r="E87" s="74"/>
      <c r="F87" s="209" t="str">
        <f>IF(E22="","",E22)</f>
        <v/>
      </c>
      <c r="G87" s="74"/>
      <c r="H87" s="74"/>
      <c r="I87" s="204"/>
      <c r="J87" s="74"/>
      <c r="K87" s="74"/>
      <c r="L87" s="72"/>
    </row>
    <row r="88" s="1" customFormat="1" ht="10.32" customHeight="1">
      <c r="B88" s="46"/>
      <c r="C88" s="74"/>
      <c r="D88" s="74"/>
      <c r="E88" s="74"/>
      <c r="F88" s="74"/>
      <c r="G88" s="74"/>
      <c r="H88" s="74"/>
      <c r="I88" s="204"/>
      <c r="J88" s="74"/>
      <c r="K88" s="74"/>
      <c r="L88" s="72"/>
    </row>
    <row r="89" s="10" customFormat="1" ht="29.28" customHeight="1">
      <c r="B89" s="211"/>
      <c r="C89" s="212" t="s">
        <v>526</v>
      </c>
      <c r="D89" s="213" t="s">
        <v>62</v>
      </c>
      <c r="E89" s="213" t="s">
        <v>58</v>
      </c>
      <c r="F89" s="213" t="s">
        <v>527</v>
      </c>
      <c r="G89" s="213" t="s">
        <v>528</v>
      </c>
      <c r="H89" s="213" t="s">
        <v>529</v>
      </c>
      <c r="I89" s="214" t="s">
        <v>530</v>
      </c>
      <c r="J89" s="213" t="s">
        <v>514</v>
      </c>
      <c r="K89" s="215" t="s">
        <v>531</v>
      </c>
      <c r="L89" s="216"/>
      <c r="M89" s="102" t="s">
        <v>532</v>
      </c>
      <c r="N89" s="103" t="s">
        <v>47</v>
      </c>
      <c r="O89" s="103" t="s">
        <v>533</v>
      </c>
      <c r="P89" s="103" t="s">
        <v>534</v>
      </c>
      <c r="Q89" s="103" t="s">
        <v>535</v>
      </c>
      <c r="R89" s="103" t="s">
        <v>536</v>
      </c>
      <c r="S89" s="103" t="s">
        <v>537</v>
      </c>
      <c r="T89" s="104" t="s">
        <v>538</v>
      </c>
    </row>
    <row r="90" s="1" customFormat="1" ht="29.28" customHeight="1">
      <c r="B90" s="46"/>
      <c r="C90" s="108" t="s">
        <v>515</v>
      </c>
      <c r="D90" s="74"/>
      <c r="E90" s="74"/>
      <c r="F90" s="74"/>
      <c r="G90" s="74"/>
      <c r="H90" s="74"/>
      <c r="I90" s="204"/>
      <c r="J90" s="217">
        <f>BK90</f>
        <v>0</v>
      </c>
      <c r="K90" s="74"/>
      <c r="L90" s="72"/>
      <c r="M90" s="105"/>
      <c r="N90" s="106"/>
      <c r="O90" s="106"/>
      <c r="P90" s="218">
        <f>P91</f>
        <v>0</v>
      </c>
      <c r="Q90" s="106"/>
      <c r="R90" s="218">
        <f>R91</f>
        <v>0</v>
      </c>
      <c r="S90" s="106"/>
      <c r="T90" s="219">
        <f>T91</f>
        <v>0</v>
      </c>
      <c r="AT90" s="24" t="s">
        <v>76</v>
      </c>
      <c r="AU90" s="24" t="s">
        <v>516</v>
      </c>
      <c r="BK90" s="220">
        <f>BK91</f>
        <v>0</v>
      </c>
    </row>
    <row r="91" s="11" customFormat="1" ht="37.44" customHeight="1">
      <c r="B91" s="221"/>
      <c r="C91" s="222"/>
      <c r="D91" s="223" t="s">
        <v>76</v>
      </c>
      <c r="E91" s="224" t="s">
        <v>96</v>
      </c>
      <c r="F91" s="224" t="s">
        <v>599</v>
      </c>
      <c r="G91" s="222"/>
      <c r="H91" s="222"/>
      <c r="I91" s="225"/>
      <c r="J91" s="226">
        <f>BK91</f>
        <v>0</v>
      </c>
      <c r="K91" s="222"/>
      <c r="L91" s="227"/>
      <c r="M91" s="228"/>
      <c r="N91" s="229"/>
      <c r="O91" s="229"/>
      <c r="P91" s="230">
        <f>P92</f>
        <v>0</v>
      </c>
      <c r="Q91" s="229"/>
      <c r="R91" s="230">
        <f>R92</f>
        <v>0</v>
      </c>
      <c r="S91" s="229"/>
      <c r="T91" s="231">
        <f>T92</f>
        <v>0</v>
      </c>
      <c r="AR91" s="232" t="s">
        <v>562</v>
      </c>
      <c r="AT91" s="233" t="s">
        <v>76</v>
      </c>
      <c r="AU91" s="233" t="s">
        <v>77</v>
      </c>
      <c r="AY91" s="232" t="s">
        <v>541</v>
      </c>
      <c r="BK91" s="234">
        <f>BK92</f>
        <v>0</v>
      </c>
    </row>
    <row r="92" s="11" customFormat="1" ht="19.92" customHeight="1">
      <c r="B92" s="221"/>
      <c r="C92" s="222"/>
      <c r="D92" s="223" t="s">
        <v>76</v>
      </c>
      <c r="E92" s="235" t="s">
        <v>768</v>
      </c>
      <c r="F92" s="235" t="s">
        <v>769</v>
      </c>
      <c r="G92" s="222"/>
      <c r="H92" s="222"/>
      <c r="I92" s="225"/>
      <c r="J92" s="236">
        <f>BK92</f>
        <v>0</v>
      </c>
      <c r="K92" s="222"/>
      <c r="L92" s="227"/>
      <c r="M92" s="228"/>
      <c r="N92" s="229"/>
      <c r="O92" s="229"/>
      <c r="P92" s="230">
        <f>SUM(P93:P94)</f>
        <v>0</v>
      </c>
      <c r="Q92" s="229"/>
      <c r="R92" s="230">
        <f>SUM(R93:R94)</f>
        <v>0</v>
      </c>
      <c r="S92" s="229"/>
      <c r="T92" s="231">
        <f>SUM(T93:T94)</f>
        <v>0</v>
      </c>
      <c r="AR92" s="232" t="s">
        <v>562</v>
      </c>
      <c r="AT92" s="233" t="s">
        <v>76</v>
      </c>
      <c r="AU92" s="233" t="s">
        <v>24</v>
      </c>
      <c r="AY92" s="232" t="s">
        <v>541</v>
      </c>
      <c r="BK92" s="234">
        <f>SUM(BK93:BK94)</f>
        <v>0</v>
      </c>
    </row>
    <row r="93" s="1" customFormat="1" ht="16.5" customHeight="1">
      <c r="B93" s="46"/>
      <c r="C93" s="237" t="s">
        <v>24</v>
      </c>
      <c r="D93" s="237" t="s">
        <v>544</v>
      </c>
      <c r="E93" s="238" t="s">
        <v>770</v>
      </c>
      <c r="F93" s="239" t="s">
        <v>771</v>
      </c>
      <c r="G93" s="240" t="s">
        <v>602</v>
      </c>
      <c r="H93" s="241">
        <v>2026</v>
      </c>
      <c r="I93" s="242"/>
      <c r="J93" s="243">
        <f>ROUND(I93*H93,2)</f>
        <v>0</v>
      </c>
      <c r="K93" s="239" t="s">
        <v>772</v>
      </c>
      <c r="L93" s="72"/>
      <c r="M93" s="244" t="s">
        <v>22</v>
      </c>
      <c r="N93" s="245" t="s">
        <v>48</v>
      </c>
      <c r="O93" s="47"/>
      <c r="P93" s="246">
        <f>O93*H93</f>
        <v>0</v>
      </c>
      <c r="Q93" s="246">
        <v>0</v>
      </c>
      <c r="R93" s="246">
        <f>Q93*H93</f>
        <v>0</v>
      </c>
      <c r="S93" s="246">
        <v>0</v>
      </c>
      <c r="T93" s="247">
        <f>S93*H93</f>
        <v>0</v>
      </c>
      <c r="AR93" s="24" t="s">
        <v>674</v>
      </c>
      <c r="AT93" s="24" t="s">
        <v>544</v>
      </c>
      <c r="AU93" s="24" t="s">
        <v>85</v>
      </c>
      <c r="AY93" s="24" t="s">
        <v>541</v>
      </c>
      <c r="BE93" s="248">
        <f>IF(N93="základní",J93,0)</f>
        <v>0</v>
      </c>
      <c r="BF93" s="248">
        <f>IF(N93="snížená",J93,0)</f>
        <v>0</v>
      </c>
      <c r="BG93" s="248">
        <f>IF(N93="zákl. přenesená",J93,0)</f>
        <v>0</v>
      </c>
      <c r="BH93" s="248">
        <f>IF(N93="sníž. přenesená",J93,0)</f>
        <v>0</v>
      </c>
      <c r="BI93" s="248">
        <f>IF(N93="nulová",J93,0)</f>
        <v>0</v>
      </c>
      <c r="BJ93" s="24" t="s">
        <v>24</v>
      </c>
      <c r="BK93" s="248">
        <f>ROUND(I93*H93,2)</f>
        <v>0</v>
      </c>
      <c r="BL93" s="24" t="s">
        <v>674</v>
      </c>
      <c r="BM93" s="24" t="s">
        <v>773</v>
      </c>
    </row>
    <row r="94" s="1" customFormat="1">
      <c r="B94" s="46"/>
      <c r="C94" s="74"/>
      <c r="D94" s="251" t="s">
        <v>626</v>
      </c>
      <c r="E94" s="74"/>
      <c r="F94" s="274" t="s">
        <v>774</v>
      </c>
      <c r="G94" s="74"/>
      <c r="H94" s="74"/>
      <c r="I94" s="204"/>
      <c r="J94" s="74"/>
      <c r="K94" s="74"/>
      <c r="L94" s="72"/>
      <c r="M94" s="303"/>
      <c r="N94" s="277"/>
      <c r="O94" s="277"/>
      <c r="P94" s="277"/>
      <c r="Q94" s="277"/>
      <c r="R94" s="277"/>
      <c r="S94" s="277"/>
      <c r="T94" s="304"/>
      <c r="AT94" s="24" t="s">
        <v>626</v>
      </c>
      <c r="AU94" s="24" t="s">
        <v>85</v>
      </c>
    </row>
    <row r="95" s="1" customFormat="1" ht="6.96" customHeight="1">
      <c r="B95" s="67"/>
      <c r="C95" s="68"/>
      <c r="D95" s="68"/>
      <c r="E95" s="68"/>
      <c r="F95" s="68"/>
      <c r="G95" s="68"/>
      <c r="H95" s="68"/>
      <c r="I95" s="179"/>
      <c r="J95" s="68"/>
      <c r="K95" s="68"/>
      <c r="L95" s="72"/>
    </row>
  </sheetData>
  <sheetProtection sheet="1" autoFilter="0" formatColumns="0" formatRows="0" objects="1" scenarios="1" spinCount="100000" saltValue="jnu89AFx6VnoaLImy9KqJbrJkN5Dn9xAYkX4PeRrIihyBgijydefH3HsrAiQ2o1PdvDP1X7WH+Ucs+F5fer8uQ==" hashValue="6e0Ws6Am+u5Y3t4F2/1j3Fkt/9p9seemqUdWQygL3ojZNKP38XsOvM+FrXA+klVMYtOCLdIeQMBI8tct39f6IQ==" algorithmName="SHA-512" password="CC35"/>
  <autoFilter ref="C89:K94"/>
  <mergeCells count="16">
    <mergeCell ref="E7:H7"/>
    <mergeCell ref="E11:H11"/>
    <mergeCell ref="E9:H9"/>
    <mergeCell ref="E13:H13"/>
    <mergeCell ref="E28:H28"/>
    <mergeCell ref="E49:H49"/>
    <mergeCell ref="E53:H53"/>
    <mergeCell ref="E51:H51"/>
    <mergeCell ref="E55:H55"/>
    <mergeCell ref="J59:J60"/>
    <mergeCell ref="E76:H76"/>
    <mergeCell ref="E80:H80"/>
    <mergeCell ref="E78:H78"/>
    <mergeCell ref="E82:H82"/>
    <mergeCell ref="G1:H1"/>
    <mergeCell ref="L2:V2"/>
  </mergeCells>
  <hyperlinks>
    <hyperlink ref="F1:G1" location="C2" display="1) Krycí list soupisu"/>
    <hyperlink ref="G1:H1" location="C62" display="2) Rekapitulace"/>
    <hyperlink ref="J1" location="C89"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37.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258</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ht="16.5" customHeight="1">
      <c r="B9" s="28"/>
      <c r="C9" s="29"/>
      <c r="D9" s="29"/>
      <c r="E9" s="156" t="s">
        <v>1084</v>
      </c>
      <c r="F9" s="29"/>
      <c r="G9" s="29"/>
      <c r="H9" s="29"/>
      <c r="I9" s="155"/>
      <c r="J9" s="29"/>
      <c r="K9" s="31"/>
    </row>
    <row r="10">
      <c r="B10" s="28"/>
      <c r="C10" s="29"/>
      <c r="D10" s="40" t="s">
        <v>508</v>
      </c>
      <c r="E10" s="29"/>
      <c r="F10" s="29"/>
      <c r="G10" s="29"/>
      <c r="H10" s="29"/>
      <c r="I10" s="155"/>
      <c r="J10" s="29"/>
      <c r="K10" s="31"/>
    </row>
    <row r="11" s="1" customFormat="1" ht="16.5" customHeight="1">
      <c r="B11" s="46"/>
      <c r="C11" s="47"/>
      <c r="D11" s="47"/>
      <c r="E11" s="55" t="s">
        <v>1085</v>
      </c>
      <c r="F11" s="47"/>
      <c r="G11" s="47"/>
      <c r="H11" s="47"/>
      <c r="I11" s="157"/>
      <c r="J11" s="47"/>
      <c r="K11" s="51"/>
    </row>
    <row r="12" s="1" customFormat="1">
      <c r="B12" s="46"/>
      <c r="C12" s="47"/>
      <c r="D12" s="40" t="s">
        <v>510</v>
      </c>
      <c r="E12" s="47"/>
      <c r="F12" s="47"/>
      <c r="G12" s="47"/>
      <c r="H12" s="47"/>
      <c r="I12" s="157"/>
      <c r="J12" s="47"/>
      <c r="K12" s="51"/>
    </row>
    <row r="13" s="1" customFormat="1" ht="36.96" customHeight="1">
      <c r="B13" s="46"/>
      <c r="C13" s="47"/>
      <c r="D13" s="47"/>
      <c r="E13" s="158" t="s">
        <v>1086</v>
      </c>
      <c r="F13" s="47"/>
      <c r="G13" s="47"/>
      <c r="H13" s="47"/>
      <c r="I13" s="157"/>
      <c r="J13" s="47"/>
      <c r="K13" s="51"/>
    </row>
    <row r="14" s="1" customFormat="1">
      <c r="B14" s="46"/>
      <c r="C14" s="47"/>
      <c r="D14" s="47"/>
      <c r="E14" s="47"/>
      <c r="F14" s="47"/>
      <c r="G14" s="47"/>
      <c r="H14" s="47"/>
      <c r="I14" s="157"/>
      <c r="J14" s="47"/>
      <c r="K14" s="51"/>
    </row>
    <row r="15" s="1" customFormat="1" ht="14.4" customHeight="1">
      <c r="B15" s="46"/>
      <c r="C15" s="47"/>
      <c r="D15" s="40" t="s">
        <v>21</v>
      </c>
      <c r="E15" s="47"/>
      <c r="F15" s="35" t="s">
        <v>22</v>
      </c>
      <c r="G15" s="47"/>
      <c r="H15" s="47"/>
      <c r="I15" s="159" t="s">
        <v>23</v>
      </c>
      <c r="J15" s="35" t="s">
        <v>22</v>
      </c>
      <c r="K15" s="51"/>
    </row>
    <row r="16" s="1" customFormat="1" ht="14.4" customHeight="1">
      <c r="B16" s="46"/>
      <c r="C16" s="47"/>
      <c r="D16" s="40" t="s">
        <v>25</v>
      </c>
      <c r="E16" s="47"/>
      <c r="F16" s="35" t="s">
        <v>40</v>
      </c>
      <c r="G16" s="47"/>
      <c r="H16" s="47"/>
      <c r="I16" s="159" t="s">
        <v>27</v>
      </c>
      <c r="J16" s="160" t="str">
        <f>'Rekapitulace stavby'!AN8</f>
        <v>19. 9. 2018</v>
      </c>
      <c r="K16" s="51"/>
    </row>
    <row r="17" s="1" customFormat="1" ht="10.8" customHeight="1">
      <c r="B17" s="46"/>
      <c r="C17" s="47"/>
      <c r="D17" s="47"/>
      <c r="E17" s="47"/>
      <c r="F17" s="47"/>
      <c r="G17" s="47"/>
      <c r="H17" s="47"/>
      <c r="I17" s="157"/>
      <c r="J17" s="47"/>
      <c r="K17" s="51"/>
    </row>
    <row r="18" s="1" customFormat="1" ht="14.4" customHeight="1">
      <c r="B18" s="46"/>
      <c r="C18" s="47"/>
      <c r="D18" s="40" t="s">
        <v>31</v>
      </c>
      <c r="E18" s="47"/>
      <c r="F18" s="47"/>
      <c r="G18" s="47"/>
      <c r="H18" s="47"/>
      <c r="I18" s="159" t="s">
        <v>32</v>
      </c>
      <c r="J18" s="35" t="str">
        <f>IF('Rekapitulace stavby'!AN10="","",'Rekapitulace stavby'!AN10)</f>
        <v>70994234</v>
      </c>
      <c r="K18" s="51"/>
    </row>
    <row r="19" s="1" customFormat="1" ht="18" customHeight="1">
      <c r="B19" s="46"/>
      <c r="C19" s="47"/>
      <c r="D19" s="47"/>
      <c r="E19" s="35" t="str">
        <f>IF('Rekapitulace stavby'!E11="","",'Rekapitulace stavby'!E11)</f>
        <v>SŽDC s.o., OŘ Ústí n.L., ST Ústí n.L.</v>
      </c>
      <c r="F19" s="47"/>
      <c r="G19" s="47"/>
      <c r="H19" s="47"/>
      <c r="I19" s="159" t="s">
        <v>35</v>
      </c>
      <c r="J19" s="35" t="str">
        <f>IF('Rekapitulace stavby'!AN11="","",'Rekapitulace stavby'!AN11)</f>
        <v>CZ70994234</v>
      </c>
      <c r="K19" s="51"/>
    </row>
    <row r="20" s="1" customFormat="1" ht="6.96" customHeight="1">
      <c r="B20" s="46"/>
      <c r="C20" s="47"/>
      <c r="D20" s="47"/>
      <c r="E20" s="47"/>
      <c r="F20" s="47"/>
      <c r="G20" s="47"/>
      <c r="H20" s="47"/>
      <c r="I20" s="157"/>
      <c r="J20" s="47"/>
      <c r="K20" s="51"/>
    </row>
    <row r="21" s="1" customFormat="1" ht="14.4" customHeight="1">
      <c r="B21" s="46"/>
      <c r="C21" s="47"/>
      <c r="D21" s="40" t="s">
        <v>37</v>
      </c>
      <c r="E21" s="47"/>
      <c r="F21" s="47"/>
      <c r="G21" s="47"/>
      <c r="H21" s="47"/>
      <c r="I21" s="159" t="s">
        <v>32</v>
      </c>
      <c r="J21" s="35" t="str">
        <f>IF('Rekapitulace stavby'!AN13="Vyplň údaj","",IF('Rekapitulace stavby'!AN13="","",'Rekapitulace stavby'!AN13))</f>
        <v/>
      </c>
      <c r="K21" s="51"/>
    </row>
    <row r="22" s="1" customFormat="1" ht="18" customHeight="1">
      <c r="B22" s="46"/>
      <c r="C22" s="47"/>
      <c r="D22" s="47"/>
      <c r="E22" s="35" t="str">
        <f>IF('Rekapitulace stavby'!E14="Vyplň údaj","",IF('Rekapitulace stavby'!E14="","",'Rekapitulace stavby'!E14))</f>
        <v/>
      </c>
      <c r="F22" s="47"/>
      <c r="G22" s="47"/>
      <c r="H22" s="47"/>
      <c r="I22" s="159" t="s">
        <v>35</v>
      </c>
      <c r="J22" s="35" t="str">
        <f>IF('Rekapitulace stavby'!AN14="Vyplň údaj","",IF('Rekapitulace stavby'!AN14="","",'Rekapitulace stavby'!AN14))</f>
        <v/>
      </c>
      <c r="K22" s="51"/>
    </row>
    <row r="23" s="1" customFormat="1" ht="6.96" customHeight="1">
      <c r="B23" s="46"/>
      <c r="C23" s="47"/>
      <c r="D23" s="47"/>
      <c r="E23" s="47"/>
      <c r="F23" s="47"/>
      <c r="G23" s="47"/>
      <c r="H23" s="47"/>
      <c r="I23" s="157"/>
      <c r="J23" s="47"/>
      <c r="K23" s="51"/>
    </row>
    <row r="24" s="1" customFormat="1" ht="14.4" customHeight="1">
      <c r="B24" s="46"/>
      <c r="C24" s="47"/>
      <c r="D24" s="40" t="s">
        <v>39</v>
      </c>
      <c r="E24" s="47"/>
      <c r="F24" s="47"/>
      <c r="G24" s="47"/>
      <c r="H24" s="47"/>
      <c r="I24" s="159" t="s">
        <v>32</v>
      </c>
      <c r="J24" s="35" t="str">
        <f>IF('Rekapitulace stavby'!AN16="","",'Rekapitulace stavby'!AN16)</f>
        <v/>
      </c>
      <c r="K24" s="51"/>
    </row>
    <row r="25" s="1" customFormat="1" ht="18" customHeight="1">
      <c r="B25" s="46"/>
      <c r="C25" s="47"/>
      <c r="D25" s="47"/>
      <c r="E25" s="35" t="str">
        <f>IF('Rekapitulace stavby'!E17="","",'Rekapitulace stavby'!E17)</f>
        <v xml:space="preserve"> </v>
      </c>
      <c r="F25" s="47"/>
      <c r="G25" s="47"/>
      <c r="H25" s="47"/>
      <c r="I25" s="159" t="s">
        <v>35</v>
      </c>
      <c r="J25" s="35" t="str">
        <f>IF('Rekapitulace stavby'!AN17="","",'Rekapitulace stavby'!AN17)</f>
        <v/>
      </c>
      <c r="K25" s="51"/>
    </row>
    <row r="26" s="1" customFormat="1" ht="6.96" customHeight="1">
      <c r="B26" s="46"/>
      <c r="C26" s="47"/>
      <c r="D26" s="47"/>
      <c r="E26" s="47"/>
      <c r="F26" s="47"/>
      <c r="G26" s="47"/>
      <c r="H26" s="47"/>
      <c r="I26" s="157"/>
      <c r="J26" s="47"/>
      <c r="K26" s="51"/>
    </row>
    <row r="27" s="1" customFormat="1" ht="14.4" customHeight="1">
      <c r="B27" s="46"/>
      <c r="C27" s="47"/>
      <c r="D27" s="40" t="s">
        <v>42</v>
      </c>
      <c r="E27" s="47"/>
      <c r="F27" s="47"/>
      <c r="G27" s="47"/>
      <c r="H27" s="47"/>
      <c r="I27" s="157"/>
      <c r="J27" s="47"/>
      <c r="K27" s="51"/>
    </row>
    <row r="28" s="7" customFormat="1" ht="16.5" customHeight="1">
      <c r="B28" s="161"/>
      <c r="C28" s="162"/>
      <c r="D28" s="162"/>
      <c r="E28" s="44" t="s">
        <v>22</v>
      </c>
      <c r="F28" s="44"/>
      <c r="G28" s="44"/>
      <c r="H28" s="44"/>
      <c r="I28" s="163"/>
      <c r="J28" s="162"/>
      <c r="K28" s="164"/>
    </row>
    <row r="29" s="1" customFormat="1" ht="6.96" customHeight="1">
      <c r="B29" s="46"/>
      <c r="C29" s="47"/>
      <c r="D29" s="47"/>
      <c r="E29" s="47"/>
      <c r="F29" s="47"/>
      <c r="G29" s="47"/>
      <c r="H29" s="47"/>
      <c r="I29" s="157"/>
      <c r="J29" s="47"/>
      <c r="K29" s="51"/>
    </row>
    <row r="30" s="1" customFormat="1" ht="6.96" customHeight="1">
      <c r="B30" s="46"/>
      <c r="C30" s="47"/>
      <c r="D30" s="106"/>
      <c r="E30" s="106"/>
      <c r="F30" s="106"/>
      <c r="G30" s="106"/>
      <c r="H30" s="106"/>
      <c r="I30" s="165"/>
      <c r="J30" s="106"/>
      <c r="K30" s="166"/>
    </row>
    <row r="31" s="1" customFormat="1" ht="25.44" customHeight="1">
      <c r="B31" s="46"/>
      <c r="C31" s="47"/>
      <c r="D31" s="167" t="s">
        <v>43</v>
      </c>
      <c r="E31" s="47"/>
      <c r="F31" s="47"/>
      <c r="G31" s="47"/>
      <c r="H31" s="47"/>
      <c r="I31" s="157"/>
      <c r="J31" s="168">
        <f>ROUND(J98,2)</f>
        <v>0</v>
      </c>
      <c r="K31" s="51"/>
    </row>
    <row r="32" s="1" customFormat="1" ht="6.96" customHeight="1">
      <c r="B32" s="46"/>
      <c r="C32" s="47"/>
      <c r="D32" s="106"/>
      <c r="E32" s="106"/>
      <c r="F32" s="106"/>
      <c r="G32" s="106"/>
      <c r="H32" s="106"/>
      <c r="I32" s="165"/>
      <c r="J32" s="106"/>
      <c r="K32" s="166"/>
    </row>
    <row r="33" s="1" customFormat="1" ht="14.4" customHeight="1">
      <c r="B33" s="46"/>
      <c r="C33" s="47"/>
      <c r="D33" s="47"/>
      <c r="E33" s="47"/>
      <c r="F33" s="52" t="s">
        <v>45</v>
      </c>
      <c r="G33" s="47"/>
      <c r="H33" s="47"/>
      <c r="I33" s="169" t="s">
        <v>44</v>
      </c>
      <c r="J33" s="52" t="s">
        <v>46</v>
      </c>
      <c r="K33" s="51"/>
    </row>
    <row r="34" s="1" customFormat="1" ht="14.4" customHeight="1">
      <c r="B34" s="46"/>
      <c r="C34" s="47"/>
      <c r="D34" s="55" t="s">
        <v>47</v>
      </c>
      <c r="E34" s="55" t="s">
        <v>48</v>
      </c>
      <c r="F34" s="170">
        <f>ROUND(SUM(BE98:BE303), 2)</f>
        <v>0</v>
      </c>
      <c r="G34" s="47"/>
      <c r="H34" s="47"/>
      <c r="I34" s="171">
        <v>0.20999999999999999</v>
      </c>
      <c r="J34" s="170">
        <f>ROUND(ROUND((SUM(BE98:BE303)), 2)*I34, 2)</f>
        <v>0</v>
      </c>
      <c r="K34" s="51"/>
    </row>
    <row r="35" s="1" customFormat="1" ht="14.4" customHeight="1">
      <c r="B35" s="46"/>
      <c r="C35" s="47"/>
      <c r="D35" s="47"/>
      <c r="E35" s="55" t="s">
        <v>49</v>
      </c>
      <c r="F35" s="170">
        <f>ROUND(SUM(BF98:BF303), 2)</f>
        <v>0</v>
      </c>
      <c r="G35" s="47"/>
      <c r="H35" s="47"/>
      <c r="I35" s="171">
        <v>0.14999999999999999</v>
      </c>
      <c r="J35" s="170">
        <f>ROUND(ROUND((SUM(BF98:BF303)), 2)*I35, 2)</f>
        <v>0</v>
      </c>
      <c r="K35" s="51"/>
    </row>
    <row r="36" hidden="1" s="1" customFormat="1" ht="14.4" customHeight="1">
      <c r="B36" s="46"/>
      <c r="C36" s="47"/>
      <c r="D36" s="47"/>
      <c r="E36" s="55" t="s">
        <v>50</v>
      </c>
      <c r="F36" s="170">
        <f>ROUND(SUM(BG98:BG303), 2)</f>
        <v>0</v>
      </c>
      <c r="G36" s="47"/>
      <c r="H36" s="47"/>
      <c r="I36" s="171">
        <v>0.20999999999999999</v>
      </c>
      <c r="J36" s="170">
        <v>0</v>
      </c>
      <c r="K36" s="51"/>
    </row>
    <row r="37" hidden="1" s="1" customFormat="1" ht="14.4" customHeight="1">
      <c r="B37" s="46"/>
      <c r="C37" s="47"/>
      <c r="D37" s="47"/>
      <c r="E37" s="55" t="s">
        <v>51</v>
      </c>
      <c r="F37" s="170">
        <f>ROUND(SUM(BH98:BH303), 2)</f>
        <v>0</v>
      </c>
      <c r="G37" s="47"/>
      <c r="H37" s="47"/>
      <c r="I37" s="171">
        <v>0.14999999999999999</v>
      </c>
      <c r="J37" s="170">
        <v>0</v>
      </c>
      <c r="K37" s="51"/>
    </row>
    <row r="38" hidden="1" s="1" customFormat="1" ht="14.4" customHeight="1">
      <c r="B38" s="46"/>
      <c r="C38" s="47"/>
      <c r="D38" s="47"/>
      <c r="E38" s="55" t="s">
        <v>52</v>
      </c>
      <c r="F38" s="170">
        <f>ROUND(SUM(BI98:BI303), 2)</f>
        <v>0</v>
      </c>
      <c r="G38" s="47"/>
      <c r="H38" s="47"/>
      <c r="I38" s="171">
        <v>0</v>
      </c>
      <c r="J38" s="170">
        <v>0</v>
      </c>
      <c r="K38" s="51"/>
    </row>
    <row r="39" s="1" customFormat="1" ht="6.96" customHeight="1">
      <c r="B39" s="46"/>
      <c r="C39" s="47"/>
      <c r="D39" s="47"/>
      <c r="E39" s="47"/>
      <c r="F39" s="47"/>
      <c r="G39" s="47"/>
      <c r="H39" s="47"/>
      <c r="I39" s="157"/>
      <c r="J39" s="47"/>
      <c r="K39" s="51"/>
    </row>
    <row r="40" s="1" customFormat="1" ht="25.44" customHeight="1">
      <c r="B40" s="46"/>
      <c r="C40" s="172"/>
      <c r="D40" s="173" t="s">
        <v>53</v>
      </c>
      <c r="E40" s="98"/>
      <c r="F40" s="98"/>
      <c r="G40" s="174" t="s">
        <v>54</v>
      </c>
      <c r="H40" s="175" t="s">
        <v>55</v>
      </c>
      <c r="I40" s="176"/>
      <c r="J40" s="177">
        <f>SUM(J31:J38)</f>
        <v>0</v>
      </c>
      <c r="K40" s="178"/>
    </row>
    <row r="41" s="1" customFormat="1" ht="14.4" customHeight="1">
      <c r="B41" s="67"/>
      <c r="C41" s="68"/>
      <c r="D41" s="68"/>
      <c r="E41" s="68"/>
      <c r="F41" s="68"/>
      <c r="G41" s="68"/>
      <c r="H41" s="68"/>
      <c r="I41" s="179"/>
      <c r="J41" s="68"/>
      <c r="K41" s="69"/>
    </row>
    <row r="45" s="1" customFormat="1" ht="6.96" customHeight="1">
      <c r="B45" s="180"/>
      <c r="C45" s="181"/>
      <c r="D45" s="181"/>
      <c r="E45" s="181"/>
      <c r="F45" s="181"/>
      <c r="G45" s="181"/>
      <c r="H45" s="181"/>
      <c r="I45" s="182"/>
      <c r="J45" s="181"/>
      <c r="K45" s="183"/>
    </row>
    <row r="46" s="1" customFormat="1" ht="36.96" customHeight="1">
      <c r="B46" s="46"/>
      <c r="C46" s="30" t="s">
        <v>512</v>
      </c>
      <c r="D46" s="47"/>
      <c r="E46" s="47"/>
      <c r="F46" s="47"/>
      <c r="G46" s="47"/>
      <c r="H46" s="47"/>
      <c r="I46" s="157"/>
      <c r="J46" s="47"/>
      <c r="K46" s="51"/>
    </row>
    <row r="47" s="1" customFormat="1" ht="6.96" customHeight="1">
      <c r="B47" s="46"/>
      <c r="C47" s="47"/>
      <c r="D47" s="47"/>
      <c r="E47" s="47"/>
      <c r="F47" s="47"/>
      <c r="G47" s="47"/>
      <c r="H47" s="47"/>
      <c r="I47" s="157"/>
      <c r="J47" s="47"/>
      <c r="K47" s="51"/>
    </row>
    <row r="48" s="1" customFormat="1" ht="14.4" customHeight="1">
      <c r="B48" s="46"/>
      <c r="C48" s="40" t="s">
        <v>18</v>
      </c>
      <c r="D48" s="47"/>
      <c r="E48" s="47"/>
      <c r="F48" s="47"/>
      <c r="G48" s="47"/>
      <c r="H48" s="47"/>
      <c r="I48" s="157"/>
      <c r="J48" s="47"/>
      <c r="K48" s="51"/>
    </row>
    <row r="49" s="1" customFormat="1" ht="16.5" customHeight="1">
      <c r="B49" s="46"/>
      <c r="C49" s="47"/>
      <c r="D49" s="47"/>
      <c r="E49" s="156" t="str">
        <f>E7</f>
        <v>Celkové opravy zastávek na koridorové trati Vraňany - Děčín - státní hranice_ZMĚNA č. 1</v>
      </c>
      <c r="F49" s="40"/>
      <c r="G49" s="40"/>
      <c r="H49" s="40"/>
      <c r="I49" s="157"/>
      <c r="J49" s="47"/>
      <c r="K49" s="51"/>
    </row>
    <row r="50">
      <c r="B50" s="28"/>
      <c r="C50" s="40" t="s">
        <v>506</v>
      </c>
      <c r="D50" s="29"/>
      <c r="E50" s="29"/>
      <c r="F50" s="29"/>
      <c r="G50" s="29"/>
      <c r="H50" s="29"/>
      <c r="I50" s="155"/>
      <c r="J50" s="29"/>
      <c r="K50" s="31"/>
    </row>
    <row r="51" ht="16.5" customHeight="1">
      <c r="B51" s="28"/>
      <c r="C51" s="29"/>
      <c r="D51" s="29"/>
      <c r="E51" s="156" t="s">
        <v>1084</v>
      </c>
      <c r="F51" s="29"/>
      <c r="G51" s="29"/>
      <c r="H51" s="29"/>
      <c r="I51" s="155"/>
      <c r="J51" s="29"/>
      <c r="K51" s="31"/>
    </row>
    <row r="52">
      <c r="B52" s="28"/>
      <c r="C52" s="40" t="s">
        <v>508</v>
      </c>
      <c r="D52" s="29"/>
      <c r="E52" s="29"/>
      <c r="F52" s="29"/>
      <c r="G52" s="29"/>
      <c r="H52" s="29"/>
      <c r="I52" s="155"/>
      <c r="J52" s="29"/>
      <c r="K52" s="31"/>
    </row>
    <row r="53" s="1" customFormat="1" ht="16.5" customHeight="1">
      <c r="B53" s="46"/>
      <c r="C53" s="47"/>
      <c r="D53" s="47"/>
      <c r="E53" s="55" t="s">
        <v>1085</v>
      </c>
      <c r="F53" s="47"/>
      <c r="G53" s="47"/>
      <c r="H53" s="47"/>
      <c r="I53" s="157"/>
      <c r="J53" s="47"/>
      <c r="K53" s="51"/>
    </row>
    <row r="54" s="1" customFormat="1" ht="14.4" customHeight="1">
      <c r="B54" s="46"/>
      <c r="C54" s="40" t="s">
        <v>510</v>
      </c>
      <c r="D54" s="47"/>
      <c r="E54" s="47"/>
      <c r="F54" s="47"/>
      <c r="G54" s="47"/>
      <c r="H54" s="47"/>
      <c r="I54" s="157"/>
      <c r="J54" s="47"/>
      <c r="K54" s="51"/>
    </row>
    <row r="55" s="1" customFormat="1" ht="17.25" customHeight="1">
      <c r="B55" s="46"/>
      <c r="C55" s="47"/>
      <c r="D55" s="47"/>
      <c r="E55" s="158" t="str">
        <f>E13</f>
        <v>SO-18-05.1 - Oprava lávky v km 507,476</v>
      </c>
      <c r="F55" s="47"/>
      <c r="G55" s="47"/>
      <c r="H55" s="47"/>
      <c r="I55" s="157"/>
      <c r="J55" s="47"/>
      <c r="K55" s="51"/>
    </row>
    <row r="56" s="1" customFormat="1" ht="6.96" customHeight="1">
      <c r="B56" s="46"/>
      <c r="C56" s="47"/>
      <c r="D56" s="47"/>
      <c r="E56" s="47"/>
      <c r="F56" s="47"/>
      <c r="G56" s="47"/>
      <c r="H56" s="47"/>
      <c r="I56" s="157"/>
      <c r="J56" s="47"/>
      <c r="K56" s="51"/>
    </row>
    <row r="57" s="1" customFormat="1" ht="18" customHeight="1">
      <c r="B57" s="46"/>
      <c r="C57" s="40" t="s">
        <v>25</v>
      </c>
      <c r="D57" s="47"/>
      <c r="E57" s="47"/>
      <c r="F57" s="35" t="str">
        <f>F16</f>
        <v xml:space="preserve"> </v>
      </c>
      <c r="G57" s="47"/>
      <c r="H57" s="47"/>
      <c r="I57" s="159" t="s">
        <v>27</v>
      </c>
      <c r="J57" s="160" t="str">
        <f>IF(J16="","",J16)</f>
        <v>19. 9. 2018</v>
      </c>
      <c r="K57" s="51"/>
    </row>
    <row r="58" s="1" customFormat="1" ht="6.96" customHeight="1">
      <c r="B58" s="46"/>
      <c r="C58" s="47"/>
      <c r="D58" s="47"/>
      <c r="E58" s="47"/>
      <c r="F58" s="47"/>
      <c r="G58" s="47"/>
      <c r="H58" s="47"/>
      <c r="I58" s="157"/>
      <c r="J58" s="47"/>
      <c r="K58" s="51"/>
    </row>
    <row r="59" s="1" customFormat="1">
      <c r="B59" s="46"/>
      <c r="C59" s="40" t="s">
        <v>31</v>
      </c>
      <c r="D59" s="47"/>
      <c r="E59" s="47"/>
      <c r="F59" s="35" t="str">
        <f>E19</f>
        <v>SŽDC s.o., OŘ Ústí n.L., ST Ústí n.L.</v>
      </c>
      <c r="G59" s="47"/>
      <c r="H59" s="47"/>
      <c r="I59" s="159" t="s">
        <v>39</v>
      </c>
      <c r="J59" s="44" t="str">
        <f>E25</f>
        <v xml:space="preserve"> </v>
      </c>
      <c r="K59" s="51"/>
    </row>
    <row r="60" s="1" customFormat="1" ht="14.4" customHeight="1">
      <c r="B60" s="46"/>
      <c r="C60" s="40" t="s">
        <v>37</v>
      </c>
      <c r="D60" s="47"/>
      <c r="E60" s="47"/>
      <c r="F60" s="35" t="str">
        <f>IF(E22="","",E22)</f>
        <v/>
      </c>
      <c r="G60" s="47"/>
      <c r="H60" s="47"/>
      <c r="I60" s="157"/>
      <c r="J60" s="184"/>
      <c r="K60" s="51"/>
    </row>
    <row r="61" s="1" customFormat="1" ht="10.32" customHeight="1">
      <c r="B61" s="46"/>
      <c r="C61" s="47"/>
      <c r="D61" s="47"/>
      <c r="E61" s="47"/>
      <c r="F61" s="47"/>
      <c r="G61" s="47"/>
      <c r="H61" s="47"/>
      <c r="I61" s="157"/>
      <c r="J61" s="47"/>
      <c r="K61" s="51"/>
    </row>
    <row r="62" s="1" customFormat="1" ht="29.28" customHeight="1">
      <c r="B62" s="46"/>
      <c r="C62" s="185" t="s">
        <v>513</v>
      </c>
      <c r="D62" s="172"/>
      <c r="E62" s="172"/>
      <c r="F62" s="172"/>
      <c r="G62" s="172"/>
      <c r="H62" s="172"/>
      <c r="I62" s="186"/>
      <c r="J62" s="187" t="s">
        <v>514</v>
      </c>
      <c r="K62" s="188"/>
    </row>
    <row r="63" s="1" customFormat="1" ht="10.32" customHeight="1">
      <c r="B63" s="46"/>
      <c r="C63" s="47"/>
      <c r="D63" s="47"/>
      <c r="E63" s="47"/>
      <c r="F63" s="47"/>
      <c r="G63" s="47"/>
      <c r="H63" s="47"/>
      <c r="I63" s="157"/>
      <c r="J63" s="47"/>
      <c r="K63" s="51"/>
    </row>
    <row r="64" s="1" customFormat="1" ht="29.28" customHeight="1">
      <c r="B64" s="46"/>
      <c r="C64" s="189" t="s">
        <v>515</v>
      </c>
      <c r="D64" s="47"/>
      <c r="E64" s="47"/>
      <c r="F64" s="47"/>
      <c r="G64" s="47"/>
      <c r="H64" s="47"/>
      <c r="I64" s="157"/>
      <c r="J64" s="168">
        <f>J98</f>
        <v>0</v>
      </c>
      <c r="K64" s="51"/>
      <c r="AU64" s="24" t="s">
        <v>516</v>
      </c>
    </row>
    <row r="65" s="8" customFormat="1" ht="24.96" customHeight="1">
      <c r="B65" s="190"/>
      <c r="C65" s="191"/>
      <c r="D65" s="192" t="s">
        <v>517</v>
      </c>
      <c r="E65" s="193"/>
      <c r="F65" s="193"/>
      <c r="G65" s="193"/>
      <c r="H65" s="193"/>
      <c r="I65" s="194"/>
      <c r="J65" s="195">
        <f>J99</f>
        <v>0</v>
      </c>
      <c r="K65" s="196"/>
    </row>
    <row r="66" s="9" customFormat="1" ht="19.92" customHeight="1">
      <c r="B66" s="197"/>
      <c r="C66" s="198"/>
      <c r="D66" s="199" t="s">
        <v>1087</v>
      </c>
      <c r="E66" s="200"/>
      <c r="F66" s="200"/>
      <c r="G66" s="200"/>
      <c r="H66" s="200"/>
      <c r="I66" s="201"/>
      <c r="J66" s="202">
        <f>J100</f>
        <v>0</v>
      </c>
      <c r="K66" s="203"/>
    </row>
    <row r="67" s="9" customFormat="1" ht="19.92" customHeight="1">
      <c r="B67" s="197"/>
      <c r="C67" s="198"/>
      <c r="D67" s="199" t="s">
        <v>914</v>
      </c>
      <c r="E67" s="200"/>
      <c r="F67" s="200"/>
      <c r="G67" s="200"/>
      <c r="H67" s="200"/>
      <c r="I67" s="201"/>
      <c r="J67" s="202">
        <f>J115</f>
        <v>0</v>
      </c>
      <c r="K67" s="203"/>
    </row>
    <row r="68" s="9" customFormat="1" ht="19.92" customHeight="1">
      <c r="B68" s="197"/>
      <c r="C68" s="198"/>
      <c r="D68" s="199" t="s">
        <v>518</v>
      </c>
      <c r="E68" s="200"/>
      <c r="F68" s="200"/>
      <c r="G68" s="200"/>
      <c r="H68" s="200"/>
      <c r="I68" s="201"/>
      <c r="J68" s="202">
        <f>J120</f>
        <v>0</v>
      </c>
      <c r="K68" s="203"/>
    </row>
    <row r="69" s="9" customFormat="1" ht="19.92" customHeight="1">
      <c r="B69" s="197"/>
      <c r="C69" s="198"/>
      <c r="D69" s="199" t="s">
        <v>519</v>
      </c>
      <c r="E69" s="200"/>
      <c r="F69" s="200"/>
      <c r="G69" s="200"/>
      <c r="H69" s="200"/>
      <c r="I69" s="201"/>
      <c r="J69" s="202">
        <f>J184</f>
        <v>0</v>
      </c>
      <c r="K69" s="203"/>
    </row>
    <row r="70" s="9" customFormat="1" ht="19.92" customHeight="1">
      <c r="B70" s="197"/>
      <c r="C70" s="198"/>
      <c r="D70" s="199" t="s">
        <v>1088</v>
      </c>
      <c r="E70" s="200"/>
      <c r="F70" s="200"/>
      <c r="G70" s="200"/>
      <c r="H70" s="200"/>
      <c r="I70" s="201"/>
      <c r="J70" s="202">
        <f>J198</f>
        <v>0</v>
      </c>
      <c r="K70" s="203"/>
    </row>
    <row r="71" s="9" customFormat="1" ht="19.92" customHeight="1">
      <c r="B71" s="197"/>
      <c r="C71" s="198"/>
      <c r="D71" s="199" t="s">
        <v>521</v>
      </c>
      <c r="E71" s="200"/>
      <c r="F71" s="200"/>
      <c r="G71" s="200"/>
      <c r="H71" s="200"/>
      <c r="I71" s="201"/>
      <c r="J71" s="202">
        <f>J274</f>
        <v>0</v>
      </c>
      <c r="K71" s="203"/>
    </row>
    <row r="72" s="9" customFormat="1" ht="19.92" customHeight="1">
      <c r="B72" s="197"/>
      <c r="C72" s="198"/>
      <c r="D72" s="199" t="s">
        <v>522</v>
      </c>
      <c r="E72" s="200"/>
      <c r="F72" s="200"/>
      <c r="G72" s="200"/>
      <c r="H72" s="200"/>
      <c r="I72" s="201"/>
      <c r="J72" s="202">
        <f>J289</f>
        <v>0</v>
      </c>
      <c r="K72" s="203"/>
    </row>
    <row r="73" s="8" customFormat="1" ht="24.96" customHeight="1">
      <c r="B73" s="190"/>
      <c r="C73" s="191"/>
      <c r="D73" s="192" t="s">
        <v>523</v>
      </c>
      <c r="E73" s="193"/>
      <c r="F73" s="193"/>
      <c r="G73" s="193"/>
      <c r="H73" s="193"/>
      <c r="I73" s="194"/>
      <c r="J73" s="195">
        <f>J293</f>
        <v>0</v>
      </c>
      <c r="K73" s="196"/>
    </row>
    <row r="74" s="9" customFormat="1" ht="19.92" customHeight="1">
      <c r="B74" s="197"/>
      <c r="C74" s="198"/>
      <c r="D74" s="199" t="s">
        <v>1089</v>
      </c>
      <c r="E74" s="200"/>
      <c r="F74" s="200"/>
      <c r="G74" s="200"/>
      <c r="H74" s="200"/>
      <c r="I74" s="201"/>
      <c r="J74" s="202">
        <f>J294</f>
        <v>0</v>
      </c>
      <c r="K74" s="203"/>
    </row>
    <row r="75" s="1" customFormat="1" ht="21.84" customHeight="1">
      <c r="B75" s="46"/>
      <c r="C75" s="47"/>
      <c r="D75" s="47"/>
      <c r="E75" s="47"/>
      <c r="F75" s="47"/>
      <c r="G75" s="47"/>
      <c r="H75" s="47"/>
      <c r="I75" s="157"/>
      <c r="J75" s="47"/>
      <c r="K75" s="51"/>
    </row>
    <row r="76" s="1" customFormat="1" ht="6.96" customHeight="1">
      <c r="B76" s="67"/>
      <c r="C76" s="68"/>
      <c r="D76" s="68"/>
      <c r="E76" s="68"/>
      <c r="F76" s="68"/>
      <c r="G76" s="68"/>
      <c r="H76" s="68"/>
      <c r="I76" s="179"/>
      <c r="J76" s="68"/>
      <c r="K76" s="69"/>
    </row>
    <row r="80" s="1" customFormat="1" ht="6.96" customHeight="1">
      <c r="B80" s="70"/>
      <c r="C80" s="71"/>
      <c r="D80" s="71"/>
      <c r="E80" s="71"/>
      <c r="F80" s="71"/>
      <c r="G80" s="71"/>
      <c r="H80" s="71"/>
      <c r="I80" s="182"/>
      <c r="J80" s="71"/>
      <c r="K80" s="71"/>
      <c r="L80" s="72"/>
    </row>
    <row r="81" s="1" customFormat="1" ht="36.96" customHeight="1">
      <c r="B81" s="46"/>
      <c r="C81" s="73" t="s">
        <v>525</v>
      </c>
      <c r="D81" s="74"/>
      <c r="E81" s="74"/>
      <c r="F81" s="74"/>
      <c r="G81" s="74"/>
      <c r="H81" s="74"/>
      <c r="I81" s="204"/>
      <c r="J81" s="74"/>
      <c r="K81" s="74"/>
      <c r="L81" s="72"/>
    </row>
    <row r="82" s="1" customFormat="1" ht="6.96" customHeight="1">
      <c r="B82" s="46"/>
      <c r="C82" s="74"/>
      <c r="D82" s="74"/>
      <c r="E82" s="74"/>
      <c r="F82" s="74"/>
      <c r="G82" s="74"/>
      <c r="H82" s="74"/>
      <c r="I82" s="204"/>
      <c r="J82" s="74"/>
      <c r="K82" s="74"/>
      <c r="L82" s="72"/>
    </row>
    <row r="83" s="1" customFormat="1" ht="14.4" customHeight="1">
      <c r="B83" s="46"/>
      <c r="C83" s="76" t="s">
        <v>18</v>
      </c>
      <c r="D83" s="74"/>
      <c r="E83" s="74"/>
      <c r="F83" s="74"/>
      <c r="G83" s="74"/>
      <c r="H83" s="74"/>
      <c r="I83" s="204"/>
      <c r="J83" s="74"/>
      <c r="K83" s="74"/>
      <c r="L83" s="72"/>
    </row>
    <row r="84" s="1" customFormat="1" ht="16.5" customHeight="1">
      <c r="B84" s="46"/>
      <c r="C84" s="74"/>
      <c r="D84" s="74"/>
      <c r="E84" s="205" t="str">
        <f>E7</f>
        <v>Celkové opravy zastávek na koridorové trati Vraňany - Děčín - státní hranice_ZMĚNA č. 1</v>
      </c>
      <c r="F84" s="76"/>
      <c r="G84" s="76"/>
      <c r="H84" s="76"/>
      <c r="I84" s="204"/>
      <c r="J84" s="74"/>
      <c r="K84" s="74"/>
      <c r="L84" s="72"/>
    </row>
    <row r="85">
      <c r="B85" s="28"/>
      <c r="C85" s="76" t="s">
        <v>506</v>
      </c>
      <c r="D85" s="206"/>
      <c r="E85" s="206"/>
      <c r="F85" s="206"/>
      <c r="G85" s="206"/>
      <c r="H85" s="206"/>
      <c r="I85" s="149"/>
      <c r="J85" s="206"/>
      <c r="K85" s="206"/>
      <c r="L85" s="207"/>
    </row>
    <row r="86" ht="16.5" customHeight="1">
      <c r="B86" s="28"/>
      <c r="C86" s="206"/>
      <c r="D86" s="206"/>
      <c r="E86" s="205" t="s">
        <v>1084</v>
      </c>
      <c r="F86" s="206"/>
      <c r="G86" s="206"/>
      <c r="H86" s="206"/>
      <c r="I86" s="149"/>
      <c r="J86" s="206"/>
      <c r="K86" s="206"/>
      <c r="L86" s="207"/>
    </row>
    <row r="87">
      <c r="B87" s="28"/>
      <c r="C87" s="76" t="s">
        <v>508</v>
      </c>
      <c r="D87" s="206"/>
      <c r="E87" s="206"/>
      <c r="F87" s="206"/>
      <c r="G87" s="206"/>
      <c r="H87" s="206"/>
      <c r="I87" s="149"/>
      <c r="J87" s="206"/>
      <c r="K87" s="206"/>
      <c r="L87" s="207"/>
    </row>
    <row r="88" s="1" customFormat="1" ht="16.5" customHeight="1">
      <c r="B88" s="46"/>
      <c r="C88" s="74"/>
      <c r="D88" s="74"/>
      <c r="E88" s="208" t="s">
        <v>1085</v>
      </c>
      <c r="F88" s="74"/>
      <c r="G88" s="74"/>
      <c r="H88" s="74"/>
      <c r="I88" s="204"/>
      <c r="J88" s="74"/>
      <c r="K88" s="74"/>
      <c r="L88" s="72"/>
    </row>
    <row r="89" s="1" customFormat="1" ht="14.4" customHeight="1">
      <c r="B89" s="46"/>
      <c r="C89" s="76" t="s">
        <v>510</v>
      </c>
      <c r="D89" s="74"/>
      <c r="E89" s="74"/>
      <c r="F89" s="74"/>
      <c r="G89" s="74"/>
      <c r="H89" s="74"/>
      <c r="I89" s="204"/>
      <c r="J89" s="74"/>
      <c r="K89" s="74"/>
      <c r="L89" s="72"/>
    </row>
    <row r="90" s="1" customFormat="1" ht="17.25" customHeight="1">
      <c r="B90" s="46"/>
      <c r="C90" s="74"/>
      <c r="D90" s="74"/>
      <c r="E90" s="82" t="str">
        <f>E13</f>
        <v>SO-18-05.1 - Oprava lávky v km 507,476</v>
      </c>
      <c r="F90" s="74"/>
      <c r="G90" s="74"/>
      <c r="H90" s="74"/>
      <c r="I90" s="204"/>
      <c r="J90" s="74"/>
      <c r="K90" s="74"/>
      <c r="L90" s="72"/>
    </row>
    <row r="91" s="1" customFormat="1" ht="6.96" customHeight="1">
      <c r="B91" s="46"/>
      <c r="C91" s="74"/>
      <c r="D91" s="74"/>
      <c r="E91" s="74"/>
      <c r="F91" s="74"/>
      <c r="G91" s="74"/>
      <c r="H91" s="74"/>
      <c r="I91" s="204"/>
      <c r="J91" s="74"/>
      <c r="K91" s="74"/>
      <c r="L91" s="72"/>
    </row>
    <row r="92" s="1" customFormat="1" ht="18" customHeight="1">
      <c r="B92" s="46"/>
      <c r="C92" s="76" t="s">
        <v>25</v>
      </c>
      <c r="D92" s="74"/>
      <c r="E92" s="74"/>
      <c r="F92" s="209" t="str">
        <f>F16</f>
        <v xml:space="preserve"> </v>
      </c>
      <c r="G92" s="74"/>
      <c r="H92" s="74"/>
      <c r="I92" s="210" t="s">
        <v>27</v>
      </c>
      <c r="J92" s="85" t="str">
        <f>IF(J16="","",J16)</f>
        <v>19. 9. 2018</v>
      </c>
      <c r="K92" s="74"/>
      <c r="L92" s="72"/>
    </row>
    <row r="93" s="1" customFormat="1" ht="6.96" customHeight="1">
      <c r="B93" s="46"/>
      <c r="C93" s="74"/>
      <c r="D93" s="74"/>
      <c r="E93" s="74"/>
      <c r="F93" s="74"/>
      <c r="G93" s="74"/>
      <c r="H93" s="74"/>
      <c r="I93" s="204"/>
      <c r="J93" s="74"/>
      <c r="K93" s="74"/>
      <c r="L93" s="72"/>
    </row>
    <row r="94" s="1" customFormat="1">
      <c r="B94" s="46"/>
      <c r="C94" s="76" t="s">
        <v>31</v>
      </c>
      <c r="D94" s="74"/>
      <c r="E94" s="74"/>
      <c r="F94" s="209" t="str">
        <f>E19</f>
        <v>SŽDC s.o., OŘ Ústí n.L., ST Ústí n.L.</v>
      </c>
      <c r="G94" s="74"/>
      <c r="H94" s="74"/>
      <c r="I94" s="210" t="s">
        <v>39</v>
      </c>
      <c r="J94" s="209" t="str">
        <f>E25</f>
        <v xml:space="preserve"> </v>
      </c>
      <c r="K94" s="74"/>
      <c r="L94" s="72"/>
    </row>
    <row r="95" s="1" customFormat="1" ht="14.4" customHeight="1">
      <c r="B95" s="46"/>
      <c r="C95" s="76" t="s">
        <v>37</v>
      </c>
      <c r="D95" s="74"/>
      <c r="E95" s="74"/>
      <c r="F95" s="209" t="str">
        <f>IF(E22="","",E22)</f>
        <v/>
      </c>
      <c r="G95" s="74"/>
      <c r="H95" s="74"/>
      <c r="I95" s="204"/>
      <c r="J95" s="74"/>
      <c r="K95" s="74"/>
      <c r="L95" s="72"/>
    </row>
    <row r="96" s="1" customFormat="1" ht="10.32" customHeight="1">
      <c r="B96" s="46"/>
      <c r="C96" s="74"/>
      <c r="D96" s="74"/>
      <c r="E96" s="74"/>
      <c r="F96" s="74"/>
      <c r="G96" s="74"/>
      <c r="H96" s="74"/>
      <c r="I96" s="204"/>
      <c r="J96" s="74"/>
      <c r="K96" s="74"/>
      <c r="L96" s="72"/>
    </row>
    <row r="97" s="10" customFormat="1" ht="29.28" customHeight="1">
      <c r="B97" s="211"/>
      <c r="C97" s="212" t="s">
        <v>526</v>
      </c>
      <c r="D97" s="213" t="s">
        <v>62</v>
      </c>
      <c r="E97" s="213" t="s">
        <v>58</v>
      </c>
      <c r="F97" s="213" t="s">
        <v>527</v>
      </c>
      <c r="G97" s="213" t="s">
        <v>528</v>
      </c>
      <c r="H97" s="213" t="s">
        <v>529</v>
      </c>
      <c r="I97" s="214" t="s">
        <v>530</v>
      </c>
      <c r="J97" s="213" t="s">
        <v>514</v>
      </c>
      <c r="K97" s="215" t="s">
        <v>531</v>
      </c>
      <c r="L97" s="216"/>
      <c r="M97" s="102" t="s">
        <v>532</v>
      </c>
      <c r="N97" s="103" t="s">
        <v>47</v>
      </c>
      <c r="O97" s="103" t="s">
        <v>533</v>
      </c>
      <c r="P97" s="103" t="s">
        <v>534</v>
      </c>
      <c r="Q97" s="103" t="s">
        <v>535</v>
      </c>
      <c r="R97" s="103" t="s">
        <v>536</v>
      </c>
      <c r="S97" s="103" t="s">
        <v>537</v>
      </c>
      <c r="T97" s="104" t="s">
        <v>538</v>
      </c>
    </row>
    <row r="98" s="1" customFormat="1" ht="29.28" customHeight="1">
      <c r="B98" s="46"/>
      <c r="C98" s="108" t="s">
        <v>515</v>
      </c>
      <c r="D98" s="74"/>
      <c r="E98" s="74"/>
      <c r="F98" s="74"/>
      <c r="G98" s="74"/>
      <c r="H98" s="74"/>
      <c r="I98" s="204"/>
      <c r="J98" s="217">
        <f>BK98</f>
        <v>0</v>
      </c>
      <c r="K98" s="74"/>
      <c r="L98" s="72"/>
      <c r="M98" s="105"/>
      <c r="N98" s="106"/>
      <c r="O98" s="106"/>
      <c r="P98" s="218">
        <f>P99+P293</f>
        <v>0</v>
      </c>
      <c r="Q98" s="106"/>
      <c r="R98" s="218">
        <f>R99+R293</f>
        <v>23.590212689600001</v>
      </c>
      <c r="S98" s="106"/>
      <c r="T98" s="219">
        <f>T99+T293</f>
        <v>25.967928999999998</v>
      </c>
      <c r="AT98" s="24" t="s">
        <v>76</v>
      </c>
      <c r="AU98" s="24" t="s">
        <v>516</v>
      </c>
      <c r="BK98" s="220">
        <f>BK99+BK293</f>
        <v>0</v>
      </c>
    </row>
    <row r="99" s="11" customFormat="1" ht="37.44" customHeight="1">
      <c r="B99" s="221"/>
      <c r="C99" s="222"/>
      <c r="D99" s="223" t="s">
        <v>76</v>
      </c>
      <c r="E99" s="224" t="s">
        <v>539</v>
      </c>
      <c r="F99" s="224" t="s">
        <v>540</v>
      </c>
      <c r="G99" s="222"/>
      <c r="H99" s="222"/>
      <c r="I99" s="225"/>
      <c r="J99" s="226">
        <f>BK99</f>
        <v>0</v>
      </c>
      <c r="K99" s="222"/>
      <c r="L99" s="227"/>
      <c r="M99" s="228"/>
      <c r="N99" s="229"/>
      <c r="O99" s="229"/>
      <c r="P99" s="230">
        <f>P100+P115+P120+P184+P198+P274+P289</f>
        <v>0</v>
      </c>
      <c r="Q99" s="229"/>
      <c r="R99" s="230">
        <f>R100+R115+R120+R184+R198+R274+R289</f>
        <v>22.1127726896</v>
      </c>
      <c r="S99" s="229"/>
      <c r="T99" s="231">
        <f>T100+T115+T120+T184+T198+T274+T289</f>
        <v>25.967928999999998</v>
      </c>
      <c r="AR99" s="232" t="s">
        <v>24</v>
      </c>
      <c r="AT99" s="233" t="s">
        <v>76</v>
      </c>
      <c r="AU99" s="233" t="s">
        <v>77</v>
      </c>
      <c r="AY99" s="232" t="s">
        <v>541</v>
      </c>
      <c r="BK99" s="234">
        <f>BK100+BK115+BK120+BK184+BK198+BK274+BK289</f>
        <v>0</v>
      </c>
    </row>
    <row r="100" s="11" customFormat="1" ht="19.92" customHeight="1">
      <c r="B100" s="221"/>
      <c r="C100" s="222"/>
      <c r="D100" s="223" t="s">
        <v>76</v>
      </c>
      <c r="E100" s="235" t="s">
        <v>24</v>
      </c>
      <c r="F100" s="235" t="s">
        <v>1090</v>
      </c>
      <c r="G100" s="222"/>
      <c r="H100" s="222"/>
      <c r="I100" s="225"/>
      <c r="J100" s="236">
        <f>BK100</f>
        <v>0</v>
      </c>
      <c r="K100" s="222"/>
      <c r="L100" s="227"/>
      <c r="M100" s="228"/>
      <c r="N100" s="229"/>
      <c r="O100" s="229"/>
      <c r="P100" s="230">
        <f>SUM(P101:P114)</f>
        <v>0</v>
      </c>
      <c r="Q100" s="229"/>
      <c r="R100" s="230">
        <f>SUM(R101:R114)</f>
        <v>0</v>
      </c>
      <c r="S100" s="229"/>
      <c r="T100" s="231">
        <f>SUM(T101:T114)</f>
        <v>0</v>
      </c>
      <c r="AR100" s="232" t="s">
        <v>24</v>
      </c>
      <c r="AT100" s="233" t="s">
        <v>76</v>
      </c>
      <c r="AU100" s="233" t="s">
        <v>24</v>
      </c>
      <c r="AY100" s="232" t="s">
        <v>541</v>
      </c>
      <c r="BK100" s="234">
        <f>SUM(BK101:BK114)</f>
        <v>0</v>
      </c>
    </row>
    <row r="101" s="1" customFormat="1" ht="38.25" customHeight="1">
      <c r="B101" s="46"/>
      <c r="C101" s="237" t="s">
        <v>24</v>
      </c>
      <c r="D101" s="237" t="s">
        <v>544</v>
      </c>
      <c r="E101" s="238" t="s">
        <v>1091</v>
      </c>
      <c r="F101" s="239" t="s">
        <v>1092</v>
      </c>
      <c r="G101" s="240" t="s">
        <v>1093</v>
      </c>
      <c r="H101" s="241">
        <v>4.7999999999999998</v>
      </c>
      <c r="I101" s="242"/>
      <c r="J101" s="243">
        <f>ROUND(I101*H101,2)</f>
        <v>0</v>
      </c>
      <c r="K101" s="239" t="s">
        <v>684</v>
      </c>
      <c r="L101" s="72"/>
      <c r="M101" s="244" t="s">
        <v>22</v>
      </c>
      <c r="N101" s="245" t="s">
        <v>48</v>
      </c>
      <c r="O101" s="47"/>
      <c r="P101" s="246">
        <f>O101*H101</f>
        <v>0</v>
      </c>
      <c r="Q101" s="246">
        <v>0</v>
      </c>
      <c r="R101" s="246">
        <f>Q101*H101</f>
        <v>0</v>
      </c>
      <c r="S101" s="246">
        <v>0</v>
      </c>
      <c r="T101" s="247">
        <f>S101*H101</f>
        <v>0</v>
      </c>
      <c r="AR101" s="24" t="s">
        <v>542</v>
      </c>
      <c r="AT101" s="24" t="s">
        <v>544</v>
      </c>
      <c r="AU101" s="24" t="s">
        <v>85</v>
      </c>
      <c r="AY101" s="24" t="s">
        <v>541</v>
      </c>
      <c r="BE101" s="248">
        <f>IF(N101="základní",J101,0)</f>
        <v>0</v>
      </c>
      <c r="BF101" s="248">
        <f>IF(N101="snížená",J101,0)</f>
        <v>0</v>
      </c>
      <c r="BG101" s="248">
        <f>IF(N101="zákl. přenesená",J101,0)</f>
        <v>0</v>
      </c>
      <c r="BH101" s="248">
        <f>IF(N101="sníž. přenesená",J101,0)</f>
        <v>0</v>
      </c>
      <c r="BI101" s="248">
        <f>IF(N101="nulová",J101,0)</f>
        <v>0</v>
      </c>
      <c r="BJ101" s="24" t="s">
        <v>24</v>
      </c>
      <c r="BK101" s="248">
        <f>ROUND(I101*H101,2)</f>
        <v>0</v>
      </c>
      <c r="BL101" s="24" t="s">
        <v>542</v>
      </c>
      <c r="BM101" s="24" t="s">
        <v>1094</v>
      </c>
    </row>
    <row r="102" s="1" customFormat="1">
      <c r="B102" s="46"/>
      <c r="C102" s="74"/>
      <c r="D102" s="251" t="s">
        <v>703</v>
      </c>
      <c r="E102" s="74"/>
      <c r="F102" s="274" t="s">
        <v>1095</v>
      </c>
      <c r="G102" s="74"/>
      <c r="H102" s="74"/>
      <c r="I102" s="204"/>
      <c r="J102" s="74"/>
      <c r="K102" s="74"/>
      <c r="L102" s="72"/>
      <c r="M102" s="275"/>
      <c r="N102" s="47"/>
      <c r="O102" s="47"/>
      <c r="P102" s="47"/>
      <c r="Q102" s="47"/>
      <c r="R102" s="47"/>
      <c r="S102" s="47"/>
      <c r="T102" s="95"/>
      <c r="AT102" s="24" t="s">
        <v>703</v>
      </c>
      <c r="AU102" s="24" t="s">
        <v>85</v>
      </c>
    </row>
    <row r="103" s="12" customFormat="1">
      <c r="B103" s="249"/>
      <c r="C103" s="250"/>
      <c r="D103" s="251" t="s">
        <v>549</v>
      </c>
      <c r="E103" s="252" t="s">
        <v>22</v>
      </c>
      <c r="F103" s="253" t="s">
        <v>1096</v>
      </c>
      <c r="G103" s="250"/>
      <c r="H103" s="254">
        <v>4.7999999999999998</v>
      </c>
      <c r="I103" s="255"/>
      <c r="J103" s="250"/>
      <c r="K103" s="250"/>
      <c r="L103" s="256"/>
      <c r="M103" s="257"/>
      <c r="N103" s="258"/>
      <c r="O103" s="258"/>
      <c r="P103" s="258"/>
      <c r="Q103" s="258"/>
      <c r="R103" s="258"/>
      <c r="S103" s="258"/>
      <c r="T103" s="259"/>
      <c r="AT103" s="260" t="s">
        <v>549</v>
      </c>
      <c r="AU103" s="260" t="s">
        <v>85</v>
      </c>
      <c r="AV103" s="12" t="s">
        <v>85</v>
      </c>
      <c r="AW103" s="12" t="s">
        <v>41</v>
      </c>
      <c r="AX103" s="12" t="s">
        <v>24</v>
      </c>
      <c r="AY103" s="260" t="s">
        <v>541</v>
      </c>
    </row>
    <row r="104" s="1" customFormat="1" ht="38.25" customHeight="1">
      <c r="B104" s="46"/>
      <c r="C104" s="237" t="s">
        <v>85</v>
      </c>
      <c r="D104" s="237" t="s">
        <v>544</v>
      </c>
      <c r="E104" s="238" t="s">
        <v>1097</v>
      </c>
      <c r="F104" s="239" t="s">
        <v>1098</v>
      </c>
      <c r="G104" s="240" t="s">
        <v>1093</v>
      </c>
      <c r="H104" s="241">
        <v>4.7999999999999998</v>
      </c>
      <c r="I104" s="242"/>
      <c r="J104" s="243">
        <f>ROUND(I104*H104,2)</f>
        <v>0</v>
      </c>
      <c r="K104" s="239" t="s">
        <v>684</v>
      </c>
      <c r="L104" s="72"/>
      <c r="M104" s="244" t="s">
        <v>22</v>
      </c>
      <c r="N104" s="245" t="s">
        <v>48</v>
      </c>
      <c r="O104" s="47"/>
      <c r="P104" s="246">
        <f>O104*H104</f>
        <v>0</v>
      </c>
      <c r="Q104" s="246">
        <v>0</v>
      </c>
      <c r="R104" s="246">
        <f>Q104*H104</f>
        <v>0</v>
      </c>
      <c r="S104" s="246">
        <v>0</v>
      </c>
      <c r="T104" s="247">
        <f>S104*H104</f>
        <v>0</v>
      </c>
      <c r="AR104" s="24" t="s">
        <v>542</v>
      </c>
      <c r="AT104" s="24" t="s">
        <v>544</v>
      </c>
      <c r="AU104" s="24" t="s">
        <v>85</v>
      </c>
      <c r="AY104" s="24" t="s">
        <v>541</v>
      </c>
      <c r="BE104" s="248">
        <f>IF(N104="základní",J104,0)</f>
        <v>0</v>
      </c>
      <c r="BF104" s="248">
        <f>IF(N104="snížená",J104,0)</f>
        <v>0</v>
      </c>
      <c r="BG104" s="248">
        <f>IF(N104="zákl. přenesená",J104,0)</f>
        <v>0</v>
      </c>
      <c r="BH104" s="248">
        <f>IF(N104="sníž. přenesená",J104,0)</f>
        <v>0</v>
      </c>
      <c r="BI104" s="248">
        <f>IF(N104="nulová",J104,0)</f>
        <v>0</v>
      </c>
      <c r="BJ104" s="24" t="s">
        <v>24</v>
      </c>
      <c r="BK104" s="248">
        <f>ROUND(I104*H104,2)</f>
        <v>0</v>
      </c>
      <c r="BL104" s="24" t="s">
        <v>542</v>
      </c>
      <c r="BM104" s="24" t="s">
        <v>1099</v>
      </c>
    </row>
    <row r="105" s="1" customFormat="1">
      <c r="B105" s="46"/>
      <c r="C105" s="74"/>
      <c r="D105" s="251" t="s">
        <v>703</v>
      </c>
      <c r="E105" s="74"/>
      <c r="F105" s="274" t="s">
        <v>1100</v>
      </c>
      <c r="G105" s="74"/>
      <c r="H105" s="74"/>
      <c r="I105" s="204"/>
      <c r="J105" s="74"/>
      <c r="K105" s="74"/>
      <c r="L105" s="72"/>
      <c r="M105" s="275"/>
      <c r="N105" s="47"/>
      <c r="O105" s="47"/>
      <c r="P105" s="47"/>
      <c r="Q105" s="47"/>
      <c r="R105" s="47"/>
      <c r="S105" s="47"/>
      <c r="T105" s="95"/>
      <c r="AT105" s="24" t="s">
        <v>703</v>
      </c>
      <c r="AU105" s="24" t="s">
        <v>85</v>
      </c>
    </row>
    <row r="106" s="1" customFormat="1" ht="51" customHeight="1">
      <c r="B106" s="46"/>
      <c r="C106" s="237" t="s">
        <v>93</v>
      </c>
      <c r="D106" s="237" t="s">
        <v>544</v>
      </c>
      <c r="E106" s="238" t="s">
        <v>1101</v>
      </c>
      <c r="F106" s="239" t="s">
        <v>1102</v>
      </c>
      <c r="G106" s="240" t="s">
        <v>1093</v>
      </c>
      <c r="H106" s="241">
        <v>48</v>
      </c>
      <c r="I106" s="242"/>
      <c r="J106" s="243">
        <f>ROUND(I106*H106,2)</f>
        <v>0</v>
      </c>
      <c r="K106" s="239" t="s">
        <v>684</v>
      </c>
      <c r="L106" s="72"/>
      <c r="M106" s="244" t="s">
        <v>22</v>
      </c>
      <c r="N106" s="245" t="s">
        <v>48</v>
      </c>
      <c r="O106" s="47"/>
      <c r="P106" s="246">
        <f>O106*H106</f>
        <v>0</v>
      </c>
      <c r="Q106" s="246">
        <v>0</v>
      </c>
      <c r="R106" s="246">
        <f>Q106*H106</f>
        <v>0</v>
      </c>
      <c r="S106" s="246">
        <v>0</v>
      </c>
      <c r="T106" s="247">
        <f>S106*H106</f>
        <v>0</v>
      </c>
      <c r="AR106" s="24" t="s">
        <v>542</v>
      </c>
      <c r="AT106" s="24" t="s">
        <v>544</v>
      </c>
      <c r="AU106" s="24" t="s">
        <v>85</v>
      </c>
      <c r="AY106" s="24" t="s">
        <v>541</v>
      </c>
      <c r="BE106" s="248">
        <f>IF(N106="základní",J106,0)</f>
        <v>0</v>
      </c>
      <c r="BF106" s="248">
        <f>IF(N106="snížená",J106,0)</f>
        <v>0</v>
      </c>
      <c r="BG106" s="248">
        <f>IF(N106="zákl. přenesená",J106,0)</f>
        <v>0</v>
      </c>
      <c r="BH106" s="248">
        <f>IF(N106="sníž. přenesená",J106,0)</f>
        <v>0</v>
      </c>
      <c r="BI106" s="248">
        <f>IF(N106="nulová",J106,0)</f>
        <v>0</v>
      </c>
      <c r="BJ106" s="24" t="s">
        <v>24</v>
      </c>
      <c r="BK106" s="248">
        <f>ROUND(I106*H106,2)</f>
        <v>0</v>
      </c>
      <c r="BL106" s="24" t="s">
        <v>542</v>
      </c>
      <c r="BM106" s="24" t="s">
        <v>1103</v>
      </c>
    </row>
    <row r="107" s="1" customFormat="1">
      <c r="B107" s="46"/>
      <c r="C107" s="74"/>
      <c r="D107" s="251" t="s">
        <v>703</v>
      </c>
      <c r="E107" s="74"/>
      <c r="F107" s="274" t="s">
        <v>1100</v>
      </c>
      <c r="G107" s="74"/>
      <c r="H107" s="74"/>
      <c r="I107" s="204"/>
      <c r="J107" s="74"/>
      <c r="K107" s="74"/>
      <c r="L107" s="72"/>
      <c r="M107" s="275"/>
      <c r="N107" s="47"/>
      <c r="O107" s="47"/>
      <c r="P107" s="47"/>
      <c r="Q107" s="47"/>
      <c r="R107" s="47"/>
      <c r="S107" s="47"/>
      <c r="T107" s="95"/>
      <c r="AT107" s="24" t="s">
        <v>703</v>
      </c>
      <c r="AU107" s="24" t="s">
        <v>85</v>
      </c>
    </row>
    <row r="108" s="12" customFormat="1">
      <c r="B108" s="249"/>
      <c r="C108" s="250"/>
      <c r="D108" s="251" t="s">
        <v>549</v>
      </c>
      <c r="E108" s="252" t="s">
        <v>22</v>
      </c>
      <c r="F108" s="253" t="s">
        <v>1104</v>
      </c>
      <c r="G108" s="250"/>
      <c r="H108" s="254">
        <v>48</v>
      </c>
      <c r="I108" s="255"/>
      <c r="J108" s="250"/>
      <c r="K108" s="250"/>
      <c r="L108" s="256"/>
      <c r="M108" s="257"/>
      <c r="N108" s="258"/>
      <c r="O108" s="258"/>
      <c r="P108" s="258"/>
      <c r="Q108" s="258"/>
      <c r="R108" s="258"/>
      <c r="S108" s="258"/>
      <c r="T108" s="259"/>
      <c r="AT108" s="260" t="s">
        <v>549</v>
      </c>
      <c r="AU108" s="260" t="s">
        <v>85</v>
      </c>
      <c r="AV108" s="12" t="s">
        <v>85</v>
      </c>
      <c r="AW108" s="12" t="s">
        <v>41</v>
      </c>
      <c r="AX108" s="12" t="s">
        <v>24</v>
      </c>
      <c r="AY108" s="260" t="s">
        <v>541</v>
      </c>
    </row>
    <row r="109" s="1" customFormat="1" ht="25.5" customHeight="1">
      <c r="B109" s="46"/>
      <c r="C109" s="237" t="s">
        <v>542</v>
      </c>
      <c r="D109" s="237" t="s">
        <v>544</v>
      </c>
      <c r="E109" s="238" t="s">
        <v>1105</v>
      </c>
      <c r="F109" s="239" t="s">
        <v>1106</v>
      </c>
      <c r="G109" s="240" t="s">
        <v>569</v>
      </c>
      <c r="H109" s="241">
        <v>8.6400000000000006</v>
      </c>
      <c r="I109" s="242"/>
      <c r="J109" s="243">
        <f>ROUND(I109*H109,2)</f>
        <v>0</v>
      </c>
      <c r="K109" s="239" t="s">
        <v>684</v>
      </c>
      <c r="L109" s="72"/>
      <c r="M109" s="244" t="s">
        <v>22</v>
      </c>
      <c r="N109" s="245" t="s">
        <v>48</v>
      </c>
      <c r="O109" s="47"/>
      <c r="P109" s="246">
        <f>O109*H109</f>
        <v>0</v>
      </c>
      <c r="Q109" s="246">
        <v>0</v>
      </c>
      <c r="R109" s="246">
        <f>Q109*H109</f>
        <v>0</v>
      </c>
      <c r="S109" s="246">
        <v>0</v>
      </c>
      <c r="T109" s="247">
        <f>S109*H109</f>
        <v>0</v>
      </c>
      <c r="AR109" s="24" t="s">
        <v>542</v>
      </c>
      <c r="AT109" s="24" t="s">
        <v>544</v>
      </c>
      <c r="AU109" s="24" t="s">
        <v>85</v>
      </c>
      <c r="AY109" s="24" t="s">
        <v>541</v>
      </c>
      <c r="BE109" s="248">
        <f>IF(N109="základní",J109,0)</f>
        <v>0</v>
      </c>
      <c r="BF109" s="248">
        <f>IF(N109="snížená",J109,0)</f>
        <v>0</v>
      </c>
      <c r="BG109" s="248">
        <f>IF(N109="zákl. přenesená",J109,0)</f>
        <v>0</v>
      </c>
      <c r="BH109" s="248">
        <f>IF(N109="sníž. přenesená",J109,0)</f>
        <v>0</v>
      </c>
      <c r="BI109" s="248">
        <f>IF(N109="nulová",J109,0)</f>
        <v>0</v>
      </c>
      <c r="BJ109" s="24" t="s">
        <v>24</v>
      </c>
      <c r="BK109" s="248">
        <f>ROUND(I109*H109,2)</f>
        <v>0</v>
      </c>
      <c r="BL109" s="24" t="s">
        <v>542</v>
      </c>
      <c r="BM109" s="24" t="s">
        <v>1107</v>
      </c>
    </row>
    <row r="110" s="1" customFormat="1">
      <c r="B110" s="46"/>
      <c r="C110" s="74"/>
      <c r="D110" s="251" t="s">
        <v>703</v>
      </c>
      <c r="E110" s="74"/>
      <c r="F110" s="274" t="s">
        <v>1108</v>
      </c>
      <c r="G110" s="74"/>
      <c r="H110" s="74"/>
      <c r="I110" s="204"/>
      <c r="J110" s="74"/>
      <c r="K110" s="74"/>
      <c r="L110" s="72"/>
      <c r="M110" s="275"/>
      <c r="N110" s="47"/>
      <c r="O110" s="47"/>
      <c r="P110" s="47"/>
      <c r="Q110" s="47"/>
      <c r="R110" s="47"/>
      <c r="S110" s="47"/>
      <c r="T110" s="95"/>
      <c r="AT110" s="24" t="s">
        <v>703</v>
      </c>
      <c r="AU110" s="24" t="s">
        <v>85</v>
      </c>
    </row>
    <row r="111" s="12" customFormat="1">
      <c r="B111" s="249"/>
      <c r="C111" s="250"/>
      <c r="D111" s="251" t="s">
        <v>549</v>
      </c>
      <c r="E111" s="252" t="s">
        <v>22</v>
      </c>
      <c r="F111" s="253" t="s">
        <v>1109</v>
      </c>
      <c r="G111" s="250"/>
      <c r="H111" s="254">
        <v>8.6400000000000006</v>
      </c>
      <c r="I111" s="255"/>
      <c r="J111" s="250"/>
      <c r="K111" s="250"/>
      <c r="L111" s="256"/>
      <c r="M111" s="257"/>
      <c r="N111" s="258"/>
      <c r="O111" s="258"/>
      <c r="P111" s="258"/>
      <c r="Q111" s="258"/>
      <c r="R111" s="258"/>
      <c r="S111" s="258"/>
      <c r="T111" s="259"/>
      <c r="AT111" s="260" t="s">
        <v>549</v>
      </c>
      <c r="AU111" s="260" t="s">
        <v>85</v>
      </c>
      <c r="AV111" s="12" t="s">
        <v>85</v>
      </c>
      <c r="AW111" s="12" t="s">
        <v>41</v>
      </c>
      <c r="AX111" s="12" t="s">
        <v>24</v>
      </c>
      <c r="AY111" s="260" t="s">
        <v>541</v>
      </c>
    </row>
    <row r="112" s="1" customFormat="1" ht="38.25" customHeight="1">
      <c r="B112" s="46"/>
      <c r="C112" s="237" t="s">
        <v>562</v>
      </c>
      <c r="D112" s="237" t="s">
        <v>544</v>
      </c>
      <c r="E112" s="238" t="s">
        <v>1110</v>
      </c>
      <c r="F112" s="239" t="s">
        <v>1111</v>
      </c>
      <c r="G112" s="240" t="s">
        <v>547</v>
      </c>
      <c r="H112" s="241">
        <v>16</v>
      </c>
      <c r="I112" s="242"/>
      <c r="J112" s="243">
        <f>ROUND(I112*H112,2)</f>
        <v>0</v>
      </c>
      <c r="K112" s="239" t="s">
        <v>684</v>
      </c>
      <c r="L112" s="72"/>
      <c r="M112" s="244" t="s">
        <v>22</v>
      </c>
      <c r="N112" s="245" t="s">
        <v>48</v>
      </c>
      <c r="O112" s="47"/>
      <c r="P112" s="246">
        <f>O112*H112</f>
        <v>0</v>
      </c>
      <c r="Q112" s="246">
        <v>0</v>
      </c>
      <c r="R112" s="246">
        <f>Q112*H112</f>
        <v>0</v>
      </c>
      <c r="S112" s="246">
        <v>0</v>
      </c>
      <c r="T112" s="247">
        <f>S112*H112</f>
        <v>0</v>
      </c>
      <c r="AR112" s="24" t="s">
        <v>542</v>
      </c>
      <c r="AT112" s="24" t="s">
        <v>544</v>
      </c>
      <c r="AU112" s="24" t="s">
        <v>85</v>
      </c>
      <c r="AY112" s="24" t="s">
        <v>541</v>
      </c>
      <c r="BE112" s="248">
        <f>IF(N112="základní",J112,0)</f>
        <v>0</v>
      </c>
      <c r="BF112" s="248">
        <f>IF(N112="snížená",J112,0)</f>
        <v>0</v>
      </c>
      <c r="BG112" s="248">
        <f>IF(N112="zákl. přenesená",J112,0)</f>
        <v>0</v>
      </c>
      <c r="BH112" s="248">
        <f>IF(N112="sníž. přenesená",J112,0)</f>
        <v>0</v>
      </c>
      <c r="BI112" s="248">
        <f>IF(N112="nulová",J112,0)</f>
        <v>0</v>
      </c>
      <c r="BJ112" s="24" t="s">
        <v>24</v>
      </c>
      <c r="BK112" s="248">
        <f>ROUND(I112*H112,2)</f>
        <v>0</v>
      </c>
      <c r="BL112" s="24" t="s">
        <v>542</v>
      </c>
      <c r="BM112" s="24" t="s">
        <v>1112</v>
      </c>
    </row>
    <row r="113" s="1" customFormat="1">
      <c r="B113" s="46"/>
      <c r="C113" s="74"/>
      <c r="D113" s="251" t="s">
        <v>703</v>
      </c>
      <c r="E113" s="74"/>
      <c r="F113" s="274" t="s">
        <v>1113</v>
      </c>
      <c r="G113" s="74"/>
      <c r="H113" s="74"/>
      <c r="I113" s="204"/>
      <c r="J113" s="74"/>
      <c r="K113" s="74"/>
      <c r="L113" s="72"/>
      <c r="M113" s="275"/>
      <c r="N113" s="47"/>
      <c r="O113" s="47"/>
      <c r="P113" s="47"/>
      <c r="Q113" s="47"/>
      <c r="R113" s="47"/>
      <c r="S113" s="47"/>
      <c r="T113" s="95"/>
      <c r="AT113" s="24" t="s">
        <v>703</v>
      </c>
      <c r="AU113" s="24" t="s">
        <v>85</v>
      </c>
    </row>
    <row r="114" s="12" customFormat="1">
      <c r="B114" s="249"/>
      <c r="C114" s="250"/>
      <c r="D114" s="251" t="s">
        <v>549</v>
      </c>
      <c r="E114" s="252" t="s">
        <v>22</v>
      </c>
      <c r="F114" s="253" t="s">
        <v>1114</v>
      </c>
      <c r="G114" s="250"/>
      <c r="H114" s="254">
        <v>16</v>
      </c>
      <c r="I114" s="255"/>
      <c r="J114" s="250"/>
      <c r="K114" s="250"/>
      <c r="L114" s="256"/>
      <c r="M114" s="257"/>
      <c r="N114" s="258"/>
      <c r="O114" s="258"/>
      <c r="P114" s="258"/>
      <c r="Q114" s="258"/>
      <c r="R114" s="258"/>
      <c r="S114" s="258"/>
      <c r="T114" s="259"/>
      <c r="AT114" s="260" t="s">
        <v>549</v>
      </c>
      <c r="AU114" s="260" t="s">
        <v>85</v>
      </c>
      <c r="AV114" s="12" t="s">
        <v>85</v>
      </c>
      <c r="AW114" s="12" t="s">
        <v>41</v>
      </c>
      <c r="AX114" s="12" t="s">
        <v>24</v>
      </c>
      <c r="AY114" s="260" t="s">
        <v>541</v>
      </c>
    </row>
    <row r="115" s="11" customFormat="1" ht="29.88" customHeight="1">
      <c r="B115" s="221"/>
      <c r="C115" s="222"/>
      <c r="D115" s="223" t="s">
        <v>76</v>
      </c>
      <c r="E115" s="235" t="s">
        <v>85</v>
      </c>
      <c r="F115" s="235" t="s">
        <v>915</v>
      </c>
      <c r="G115" s="222"/>
      <c r="H115" s="222"/>
      <c r="I115" s="225"/>
      <c r="J115" s="236">
        <f>BK115</f>
        <v>0</v>
      </c>
      <c r="K115" s="222"/>
      <c r="L115" s="227"/>
      <c r="M115" s="228"/>
      <c r="N115" s="229"/>
      <c r="O115" s="229"/>
      <c r="P115" s="230">
        <f>SUM(P116:P119)</f>
        <v>0</v>
      </c>
      <c r="Q115" s="229"/>
      <c r="R115" s="230">
        <f>SUM(R116:R119)</f>
        <v>0</v>
      </c>
      <c r="S115" s="229"/>
      <c r="T115" s="231">
        <f>SUM(T116:T119)</f>
        <v>0</v>
      </c>
      <c r="AR115" s="232" t="s">
        <v>24</v>
      </c>
      <c r="AT115" s="233" t="s">
        <v>76</v>
      </c>
      <c r="AU115" s="233" t="s">
        <v>24</v>
      </c>
      <c r="AY115" s="232" t="s">
        <v>541</v>
      </c>
      <c r="BK115" s="234">
        <f>SUM(BK116:BK119)</f>
        <v>0</v>
      </c>
    </row>
    <row r="116" s="1" customFormat="1" ht="25.5" customHeight="1">
      <c r="B116" s="46"/>
      <c r="C116" s="237" t="s">
        <v>552</v>
      </c>
      <c r="D116" s="237" t="s">
        <v>544</v>
      </c>
      <c r="E116" s="238" t="s">
        <v>1115</v>
      </c>
      <c r="F116" s="239" t="s">
        <v>1116</v>
      </c>
      <c r="G116" s="240" t="s">
        <v>1093</v>
      </c>
      <c r="H116" s="241">
        <v>0.032000000000000001</v>
      </c>
      <c r="I116" s="242"/>
      <c r="J116" s="243">
        <f>ROUND(I116*H116,2)</f>
        <v>0</v>
      </c>
      <c r="K116" s="239" t="s">
        <v>684</v>
      </c>
      <c r="L116" s="72"/>
      <c r="M116" s="244" t="s">
        <v>22</v>
      </c>
      <c r="N116" s="245" t="s">
        <v>48</v>
      </c>
      <c r="O116" s="47"/>
      <c r="P116" s="246">
        <f>O116*H116</f>
        <v>0</v>
      </c>
      <c r="Q116" s="246">
        <v>0</v>
      </c>
      <c r="R116" s="246">
        <f>Q116*H116</f>
        <v>0</v>
      </c>
      <c r="S116" s="246">
        <v>0</v>
      </c>
      <c r="T116" s="247">
        <f>S116*H116</f>
        <v>0</v>
      </c>
      <c r="AR116" s="24" t="s">
        <v>542</v>
      </c>
      <c r="AT116" s="24" t="s">
        <v>544</v>
      </c>
      <c r="AU116" s="24" t="s">
        <v>85</v>
      </c>
      <c r="AY116" s="24" t="s">
        <v>541</v>
      </c>
      <c r="BE116" s="248">
        <f>IF(N116="základní",J116,0)</f>
        <v>0</v>
      </c>
      <c r="BF116" s="248">
        <f>IF(N116="snížená",J116,0)</f>
        <v>0</v>
      </c>
      <c r="BG116" s="248">
        <f>IF(N116="zákl. přenesená",J116,0)</f>
        <v>0</v>
      </c>
      <c r="BH116" s="248">
        <f>IF(N116="sníž. přenesená",J116,0)</f>
        <v>0</v>
      </c>
      <c r="BI116" s="248">
        <f>IF(N116="nulová",J116,0)</f>
        <v>0</v>
      </c>
      <c r="BJ116" s="24" t="s">
        <v>24</v>
      </c>
      <c r="BK116" s="248">
        <f>ROUND(I116*H116,2)</f>
        <v>0</v>
      </c>
      <c r="BL116" s="24" t="s">
        <v>542</v>
      </c>
      <c r="BM116" s="24" t="s">
        <v>1117</v>
      </c>
    </row>
    <row r="117" s="1" customFormat="1">
      <c r="B117" s="46"/>
      <c r="C117" s="74"/>
      <c r="D117" s="251" t="s">
        <v>703</v>
      </c>
      <c r="E117" s="74"/>
      <c r="F117" s="274" t="s">
        <v>1118</v>
      </c>
      <c r="G117" s="74"/>
      <c r="H117" s="74"/>
      <c r="I117" s="204"/>
      <c r="J117" s="74"/>
      <c r="K117" s="74"/>
      <c r="L117" s="72"/>
      <c r="M117" s="275"/>
      <c r="N117" s="47"/>
      <c r="O117" s="47"/>
      <c r="P117" s="47"/>
      <c r="Q117" s="47"/>
      <c r="R117" s="47"/>
      <c r="S117" s="47"/>
      <c r="T117" s="95"/>
      <c r="AT117" s="24" t="s">
        <v>703</v>
      </c>
      <c r="AU117" s="24" t="s">
        <v>85</v>
      </c>
    </row>
    <row r="118" s="1" customFormat="1">
      <c r="B118" s="46"/>
      <c r="C118" s="74"/>
      <c r="D118" s="251" t="s">
        <v>626</v>
      </c>
      <c r="E118" s="74"/>
      <c r="F118" s="274" t="s">
        <v>1119</v>
      </c>
      <c r="G118" s="74"/>
      <c r="H118" s="74"/>
      <c r="I118" s="204"/>
      <c r="J118" s="74"/>
      <c r="K118" s="74"/>
      <c r="L118" s="72"/>
      <c r="M118" s="275"/>
      <c r="N118" s="47"/>
      <c r="O118" s="47"/>
      <c r="P118" s="47"/>
      <c r="Q118" s="47"/>
      <c r="R118" s="47"/>
      <c r="S118" s="47"/>
      <c r="T118" s="95"/>
      <c r="AT118" s="24" t="s">
        <v>626</v>
      </c>
      <c r="AU118" s="24" t="s">
        <v>85</v>
      </c>
    </row>
    <row r="119" s="12" customFormat="1">
      <c r="B119" s="249"/>
      <c r="C119" s="250"/>
      <c r="D119" s="251" t="s">
        <v>549</v>
      </c>
      <c r="E119" s="252" t="s">
        <v>22</v>
      </c>
      <c r="F119" s="253" t="s">
        <v>1120</v>
      </c>
      <c r="G119" s="250"/>
      <c r="H119" s="254">
        <v>0.032000000000000001</v>
      </c>
      <c r="I119" s="255"/>
      <c r="J119" s="250"/>
      <c r="K119" s="250"/>
      <c r="L119" s="256"/>
      <c r="M119" s="257"/>
      <c r="N119" s="258"/>
      <c r="O119" s="258"/>
      <c r="P119" s="258"/>
      <c r="Q119" s="258"/>
      <c r="R119" s="258"/>
      <c r="S119" s="258"/>
      <c r="T119" s="259"/>
      <c r="AT119" s="260" t="s">
        <v>549</v>
      </c>
      <c r="AU119" s="260" t="s">
        <v>85</v>
      </c>
      <c r="AV119" s="12" t="s">
        <v>85</v>
      </c>
      <c r="AW119" s="12" t="s">
        <v>41</v>
      </c>
      <c r="AX119" s="12" t="s">
        <v>24</v>
      </c>
      <c r="AY119" s="260" t="s">
        <v>541</v>
      </c>
    </row>
    <row r="120" s="11" customFormat="1" ht="29.88" customHeight="1">
      <c r="B120" s="221"/>
      <c r="C120" s="222"/>
      <c r="D120" s="223" t="s">
        <v>76</v>
      </c>
      <c r="E120" s="235" t="s">
        <v>542</v>
      </c>
      <c r="F120" s="235" t="s">
        <v>543</v>
      </c>
      <c r="G120" s="222"/>
      <c r="H120" s="222"/>
      <c r="I120" s="225"/>
      <c r="J120" s="236">
        <f>BK120</f>
        <v>0</v>
      </c>
      <c r="K120" s="222"/>
      <c r="L120" s="227"/>
      <c r="M120" s="228"/>
      <c r="N120" s="229"/>
      <c r="O120" s="229"/>
      <c r="P120" s="230">
        <f>SUM(P121:P183)</f>
        <v>0</v>
      </c>
      <c r="Q120" s="229"/>
      <c r="R120" s="230">
        <f>SUM(R121:R183)</f>
        <v>0.78800000000000003</v>
      </c>
      <c r="S120" s="229"/>
      <c r="T120" s="231">
        <f>SUM(T121:T183)</f>
        <v>0</v>
      </c>
      <c r="AR120" s="232" t="s">
        <v>24</v>
      </c>
      <c r="AT120" s="233" t="s">
        <v>76</v>
      </c>
      <c r="AU120" s="233" t="s">
        <v>24</v>
      </c>
      <c r="AY120" s="232" t="s">
        <v>541</v>
      </c>
      <c r="BK120" s="234">
        <f>SUM(BK121:BK183)</f>
        <v>0</v>
      </c>
    </row>
    <row r="121" s="1" customFormat="1" ht="16.5" customHeight="1">
      <c r="B121" s="46"/>
      <c r="C121" s="237" t="s">
        <v>571</v>
      </c>
      <c r="D121" s="237" t="s">
        <v>544</v>
      </c>
      <c r="E121" s="238" t="s">
        <v>1121</v>
      </c>
      <c r="F121" s="239" t="s">
        <v>1122</v>
      </c>
      <c r="G121" s="240" t="s">
        <v>547</v>
      </c>
      <c r="H121" s="241">
        <v>54.200000000000003</v>
      </c>
      <c r="I121" s="242"/>
      <c r="J121" s="243">
        <f>ROUND(I121*H121,2)</f>
        <v>0</v>
      </c>
      <c r="K121" s="239" t="s">
        <v>684</v>
      </c>
      <c r="L121" s="72"/>
      <c r="M121" s="244" t="s">
        <v>22</v>
      </c>
      <c r="N121" s="245" t="s">
        <v>48</v>
      </c>
      <c r="O121" s="47"/>
      <c r="P121" s="246">
        <f>O121*H121</f>
        <v>0</v>
      </c>
      <c r="Q121" s="246">
        <v>0</v>
      </c>
      <c r="R121" s="246">
        <f>Q121*H121</f>
        <v>0</v>
      </c>
      <c r="S121" s="246">
        <v>0</v>
      </c>
      <c r="T121" s="247">
        <f>S121*H121</f>
        <v>0</v>
      </c>
      <c r="AR121" s="24" t="s">
        <v>542</v>
      </c>
      <c r="AT121" s="24" t="s">
        <v>544</v>
      </c>
      <c r="AU121" s="24" t="s">
        <v>85</v>
      </c>
      <c r="AY121" s="24" t="s">
        <v>541</v>
      </c>
      <c r="BE121" s="248">
        <f>IF(N121="základní",J121,0)</f>
        <v>0</v>
      </c>
      <c r="BF121" s="248">
        <f>IF(N121="snížená",J121,0)</f>
        <v>0</v>
      </c>
      <c r="BG121" s="248">
        <f>IF(N121="zákl. přenesená",J121,0)</f>
        <v>0</v>
      </c>
      <c r="BH121" s="248">
        <f>IF(N121="sníž. přenesená",J121,0)</f>
        <v>0</v>
      </c>
      <c r="BI121" s="248">
        <f>IF(N121="nulová",J121,0)</f>
        <v>0</v>
      </c>
      <c r="BJ121" s="24" t="s">
        <v>24</v>
      </c>
      <c r="BK121" s="248">
        <f>ROUND(I121*H121,2)</f>
        <v>0</v>
      </c>
      <c r="BL121" s="24" t="s">
        <v>542</v>
      </c>
      <c r="BM121" s="24" t="s">
        <v>1123</v>
      </c>
    </row>
    <row r="122" s="1" customFormat="1">
      <c r="B122" s="46"/>
      <c r="C122" s="74"/>
      <c r="D122" s="251" t="s">
        <v>703</v>
      </c>
      <c r="E122" s="74"/>
      <c r="F122" s="274" t="s">
        <v>1124</v>
      </c>
      <c r="G122" s="74"/>
      <c r="H122" s="74"/>
      <c r="I122" s="204"/>
      <c r="J122" s="74"/>
      <c r="K122" s="74"/>
      <c r="L122" s="72"/>
      <c r="M122" s="275"/>
      <c r="N122" s="47"/>
      <c r="O122" s="47"/>
      <c r="P122" s="47"/>
      <c r="Q122" s="47"/>
      <c r="R122" s="47"/>
      <c r="S122" s="47"/>
      <c r="T122" s="95"/>
      <c r="AT122" s="24" t="s">
        <v>703</v>
      </c>
      <c r="AU122" s="24" t="s">
        <v>85</v>
      </c>
    </row>
    <row r="123" s="13" customFormat="1">
      <c r="B123" s="282"/>
      <c r="C123" s="283"/>
      <c r="D123" s="251" t="s">
        <v>549</v>
      </c>
      <c r="E123" s="284" t="s">
        <v>22</v>
      </c>
      <c r="F123" s="285" t="s">
        <v>1125</v>
      </c>
      <c r="G123" s="283"/>
      <c r="H123" s="284" t="s">
        <v>22</v>
      </c>
      <c r="I123" s="286"/>
      <c r="J123" s="283"/>
      <c r="K123" s="283"/>
      <c r="L123" s="287"/>
      <c r="M123" s="288"/>
      <c r="N123" s="289"/>
      <c r="O123" s="289"/>
      <c r="P123" s="289"/>
      <c r="Q123" s="289"/>
      <c r="R123" s="289"/>
      <c r="S123" s="289"/>
      <c r="T123" s="290"/>
      <c r="AT123" s="291" t="s">
        <v>549</v>
      </c>
      <c r="AU123" s="291" t="s">
        <v>85</v>
      </c>
      <c r="AV123" s="13" t="s">
        <v>24</v>
      </c>
      <c r="AW123" s="13" t="s">
        <v>41</v>
      </c>
      <c r="AX123" s="13" t="s">
        <v>77</v>
      </c>
      <c r="AY123" s="291" t="s">
        <v>541</v>
      </c>
    </row>
    <row r="124" s="12" customFormat="1">
      <c r="B124" s="249"/>
      <c r="C124" s="250"/>
      <c r="D124" s="251" t="s">
        <v>549</v>
      </c>
      <c r="E124" s="252" t="s">
        <v>22</v>
      </c>
      <c r="F124" s="253" t="s">
        <v>1126</v>
      </c>
      <c r="G124" s="250"/>
      <c r="H124" s="254">
        <v>26</v>
      </c>
      <c r="I124" s="255"/>
      <c r="J124" s="250"/>
      <c r="K124" s="250"/>
      <c r="L124" s="256"/>
      <c r="M124" s="257"/>
      <c r="N124" s="258"/>
      <c r="O124" s="258"/>
      <c r="P124" s="258"/>
      <c r="Q124" s="258"/>
      <c r="R124" s="258"/>
      <c r="S124" s="258"/>
      <c r="T124" s="259"/>
      <c r="AT124" s="260" t="s">
        <v>549</v>
      </c>
      <c r="AU124" s="260" t="s">
        <v>85</v>
      </c>
      <c r="AV124" s="12" t="s">
        <v>85</v>
      </c>
      <c r="AW124" s="12" t="s">
        <v>41</v>
      </c>
      <c r="AX124" s="12" t="s">
        <v>77</v>
      </c>
      <c r="AY124" s="260" t="s">
        <v>541</v>
      </c>
    </row>
    <row r="125" s="13" customFormat="1">
      <c r="B125" s="282"/>
      <c r="C125" s="283"/>
      <c r="D125" s="251" t="s">
        <v>549</v>
      </c>
      <c r="E125" s="284" t="s">
        <v>22</v>
      </c>
      <c r="F125" s="285" t="s">
        <v>1127</v>
      </c>
      <c r="G125" s="283"/>
      <c r="H125" s="284" t="s">
        <v>22</v>
      </c>
      <c r="I125" s="286"/>
      <c r="J125" s="283"/>
      <c r="K125" s="283"/>
      <c r="L125" s="287"/>
      <c r="M125" s="288"/>
      <c r="N125" s="289"/>
      <c r="O125" s="289"/>
      <c r="P125" s="289"/>
      <c r="Q125" s="289"/>
      <c r="R125" s="289"/>
      <c r="S125" s="289"/>
      <c r="T125" s="290"/>
      <c r="AT125" s="291" t="s">
        <v>549</v>
      </c>
      <c r="AU125" s="291" t="s">
        <v>85</v>
      </c>
      <c r="AV125" s="13" t="s">
        <v>24</v>
      </c>
      <c r="AW125" s="13" t="s">
        <v>41</v>
      </c>
      <c r="AX125" s="13" t="s">
        <v>77</v>
      </c>
      <c r="AY125" s="291" t="s">
        <v>541</v>
      </c>
    </row>
    <row r="126" s="12" customFormat="1">
      <c r="B126" s="249"/>
      <c r="C126" s="250"/>
      <c r="D126" s="251" t="s">
        <v>549</v>
      </c>
      <c r="E126" s="252" t="s">
        <v>22</v>
      </c>
      <c r="F126" s="253" t="s">
        <v>1128</v>
      </c>
      <c r="G126" s="250"/>
      <c r="H126" s="254">
        <v>23.399999999999999</v>
      </c>
      <c r="I126" s="255"/>
      <c r="J126" s="250"/>
      <c r="K126" s="250"/>
      <c r="L126" s="256"/>
      <c r="M126" s="257"/>
      <c r="N126" s="258"/>
      <c r="O126" s="258"/>
      <c r="P126" s="258"/>
      <c r="Q126" s="258"/>
      <c r="R126" s="258"/>
      <c r="S126" s="258"/>
      <c r="T126" s="259"/>
      <c r="AT126" s="260" t="s">
        <v>549</v>
      </c>
      <c r="AU126" s="260" t="s">
        <v>85</v>
      </c>
      <c r="AV126" s="12" t="s">
        <v>85</v>
      </c>
      <c r="AW126" s="12" t="s">
        <v>41</v>
      </c>
      <c r="AX126" s="12" t="s">
        <v>77</v>
      </c>
      <c r="AY126" s="260" t="s">
        <v>541</v>
      </c>
    </row>
    <row r="127" s="12" customFormat="1">
      <c r="B127" s="249"/>
      <c r="C127" s="250"/>
      <c r="D127" s="251" t="s">
        <v>549</v>
      </c>
      <c r="E127" s="252" t="s">
        <v>22</v>
      </c>
      <c r="F127" s="253" t="s">
        <v>1129</v>
      </c>
      <c r="G127" s="250"/>
      <c r="H127" s="254">
        <v>4.7999999999999998</v>
      </c>
      <c r="I127" s="255"/>
      <c r="J127" s="250"/>
      <c r="K127" s="250"/>
      <c r="L127" s="256"/>
      <c r="M127" s="257"/>
      <c r="N127" s="258"/>
      <c r="O127" s="258"/>
      <c r="P127" s="258"/>
      <c r="Q127" s="258"/>
      <c r="R127" s="258"/>
      <c r="S127" s="258"/>
      <c r="T127" s="259"/>
      <c r="AT127" s="260" t="s">
        <v>549</v>
      </c>
      <c r="AU127" s="260" t="s">
        <v>85</v>
      </c>
      <c r="AV127" s="12" t="s">
        <v>85</v>
      </c>
      <c r="AW127" s="12" t="s">
        <v>41</v>
      </c>
      <c r="AX127" s="12" t="s">
        <v>77</v>
      </c>
      <c r="AY127" s="260" t="s">
        <v>541</v>
      </c>
    </row>
    <row r="128" s="14" customFormat="1">
      <c r="B128" s="292"/>
      <c r="C128" s="293"/>
      <c r="D128" s="251" t="s">
        <v>549</v>
      </c>
      <c r="E128" s="294" t="s">
        <v>22</v>
      </c>
      <c r="F128" s="295" t="s">
        <v>710</v>
      </c>
      <c r="G128" s="293"/>
      <c r="H128" s="296">
        <v>54.200000000000003</v>
      </c>
      <c r="I128" s="297"/>
      <c r="J128" s="293"/>
      <c r="K128" s="293"/>
      <c r="L128" s="298"/>
      <c r="M128" s="299"/>
      <c r="N128" s="300"/>
      <c r="O128" s="300"/>
      <c r="P128" s="300"/>
      <c r="Q128" s="300"/>
      <c r="R128" s="300"/>
      <c r="S128" s="300"/>
      <c r="T128" s="301"/>
      <c r="AT128" s="302" t="s">
        <v>549</v>
      </c>
      <c r="AU128" s="302" t="s">
        <v>85</v>
      </c>
      <c r="AV128" s="14" t="s">
        <v>542</v>
      </c>
      <c r="AW128" s="14" t="s">
        <v>41</v>
      </c>
      <c r="AX128" s="14" t="s">
        <v>24</v>
      </c>
      <c r="AY128" s="302" t="s">
        <v>541</v>
      </c>
    </row>
    <row r="129" s="1" customFormat="1" ht="51" customHeight="1">
      <c r="B129" s="46"/>
      <c r="C129" s="237" t="s">
        <v>561</v>
      </c>
      <c r="D129" s="237" t="s">
        <v>544</v>
      </c>
      <c r="E129" s="238" t="s">
        <v>1130</v>
      </c>
      <c r="F129" s="239" t="s">
        <v>1131</v>
      </c>
      <c r="G129" s="240" t="s">
        <v>1132</v>
      </c>
      <c r="H129" s="241">
        <v>788.06500000000005</v>
      </c>
      <c r="I129" s="242"/>
      <c r="J129" s="243">
        <f>ROUND(I129*H129,2)</f>
        <v>0</v>
      </c>
      <c r="K129" s="239" t="s">
        <v>684</v>
      </c>
      <c r="L129" s="72"/>
      <c r="M129" s="244" t="s">
        <v>22</v>
      </c>
      <c r="N129" s="245" t="s">
        <v>48</v>
      </c>
      <c r="O129" s="47"/>
      <c r="P129" s="246">
        <f>O129*H129</f>
        <v>0</v>
      </c>
      <c r="Q129" s="246">
        <v>0</v>
      </c>
      <c r="R129" s="246">
        <f>Q129*H129</f>
        <v>0</v>
      </c>
      <c r="S129" s="246">
        <v>0</v>
      </c>
      <c r="T129" s="247">
        <f>S129*H129</f>
        <v>0</v>
      </c>
      <c r="AR129" s="24" t="s">
        <v>542</v>
      </c>
      <c r="AT129" s="24" t="s">
        <v>544</v>
      </c>
      <c r="AU129" s="24" t="s">
        <v>85</v>
      </c>
      <c r="AY129" s="24" t="s">
        <v>541</v>
      </c>
      <c r="BE129" s="248">
        <f>IF(N129="základní",J129,0)</f>
        <v>0</v>
      </c>
      <c r="BF129" s="248">
        <f>IF(N129="snížená",J129,0)</f>
        <v>0</v>
      </c>
      <c r="BG129" s="248">
        <f>IF(N129="zákl. přenesená",J129,0)</f>
        <v>0</v>
      </c>
      <c r="BH129" s="248">
        <f>IF(N129="sníž. přenesená",J129,0)</f>
        <v>0</v>
      </c>
      <c r="BI129" s="248">
        <f>IF(N129="nulová",J129,0)</f>
        <v>0</v>
      </c>
      <c r="BJ129" s="24" t="s">
        <v>24</v>
      </c>
      <c r="BK129" s="248">
        <f>ROUND(I129*H129,2)</f>
        <v>0</v>
      </c>
      <c r="BL129" s="24" t="s">
        <v>542</v>
      </c>
      <c r="BM129" s="24" t="s">
        <v>1133</v>
      </c>
    </row>
    <row r="130" s="1" customFormat="1">
      <c r="B130" s="46"/>
      <c r="C130" s="74"/>
      <c r="D130" s="251" t="s">
        <v>703</v>
      </c>
      <c r="E130" s="74"/>
      <c r="F130" s="274" t="s">
        <v>1134</v>
      </c>
      <c r="G130" s="74"/>
      <c r="H130" s="74"/>
      <c r="I130" s="204"/>
      <c r="J130" s="74"/>
      <c r="K130" s="74"/>
      <c r="L130" s="72"/>
      <c r="M130" s="275"/>
      <c r="N130" s="47"/>
      <c r="O130" s="47"/>
      <c r="P130" s="47"/>
      <c r="Q130" s="47"/>
      <c r="R130" s="47"/>
      <c r="S130" s="47"/>
      <c r="T130" s="95"/>
      <c r="AT130" s="24" t="s">
        <v>703</v>
      </c>
      <c r="AU130" s="24" t="s">
        <v>85</v>
      </c>
    </row>
    <row r="131" s="13" customFormat="1">
      <c r="B131" s="282"/>
      <c r="C131" s="283"/>
      <c r="D131" s="251" t="s">
        <v>549</v>
      </c>
      <c r="E131" s="284" t="s">
        <v>22</v>
      </c>
      <c r="F131" s="285" t="s">
        <v>1135</v>
      </c>
      <c r="G131" s="283"/>
      <c r="H131" s="284" t="s">
        <v>22</v>
      </c>
      <c r="I131" s="286"/>
      <c r="J131" s="283"/>
      <c r="K131" s="283"/>
      <c r="L131" s="287"/>
      <c r="M131" s="288"/>
      <c r="N131" s="289"/>
      <c r="O131" s="289"/>
      <c r="P131" s="289"/>
      <c r="Q131" s="289"/>
      <c r="R131" s="289"/>
      <c r="S131" s="289"/>
      <c r="T131" s="290"/>
      <c r="AT131" s="291" t="s">
        <v>549</v>
      </c>
      <c r="AU131" s="291" t="s">
        <v>85</v>
      </c>
      <c r="AV131" s="13" t="s">
        <v>24</v>
      </c>
      <c r="AW131" s="13" t="s">
        <v>41</v>
      </c>
      <c r="AX131" s="13" t="s">
        <v>77</v>
      </c>
      <c r="AY131" s="291" t="s">
        <v>541</v>
      </c>
    </row>
    <row r="132" s="13" customFormat="1">
      <c r="B132" s="282"/>
      <c r="C132" s="283"/>
      <c r="D132" s="251" t="s">
        <v>549</v>
      </c>
      <c r="E132" s="284" t="s">
        <v>22</v>
      </c>
      <c r="F132" s="285" t="s">
        <v>1136</v>
      </c>
      <c r="G132" s="283"/>
      <c r="H132" s="284" t="s">
        <v>22</v>
      </c>
      <c r="I132" s="286"/>
      <c r="J132" s="283"/>
      <c r="K132" s="283"/>
      <c r="L132" s="287"/>
      <c r="M132" s="288"/>
      <c r="N132" s="289"/>
      <c r="O132" s="289"/>
      <c r="P132" s="289"/>
      <c r="Q132" s="289"/>
      <c r="R132" s="289"/>
      <c r="S132" s="289"/>
      <c r="T132" s="290"/>
      <c r="AT132" s="291" t="s">
        <v>549</v>
      </c>
      <c r="AU132" s="291" t="s">
        <v>85</v>
      </c>
      <c r="AV132" s="13" t="s">
        <v>24</v>
      </c>
      <c r="AW132" s="13" t="s">
        <v>41</v>
      </c>
      <c r="AX132" s="13" t="s">
        <v>77</v>
      </c>
      <c r="AY132" s="291" t="s">
        <v>541</v>
      </c>
    </row>
    <row r="133" s="12" customFormat="1">
      <c r="B133" s="249"/>
      <c r="C133" s="250"/>
      <c r="D133" s="251" t="s">
        <v>549</v>
      </c>
      <c r="E133" s="252" t="s">
        <v>22</v>
      </c>
      <c r="F133" s="253" t="s">
        <v>1137</v>
      </c>
      <c r="G133" s="250"/>
      <c r="H133" s="254">
        <v>577.20000000000005</v>
      </c>
      <c r="I133" s="255"/>
      <c r="J133" s="250"/>
      <c r="K133" s="250"/>
      <c r="L133" s="256"/>
      <c r="M133" s="257"/>
      <c r="N133" s="258"/>
      <c r="O133" s="258"/>
      <c r="P133" s="258"/>
      <c r="Q133" s="258"/>
      <c r="R133" s="258"/>
      <c r="S133" s="258"/>
      <c r="T133" s="259"/>
      <c r="AT133" s="260" t="s">
        <v>549</v>
      </c>
      <c r="AU133" s="260" t="s">
        <v>85</v>
      </c>
      <c r="AV133" s="12" t="s">
        <v>85</v>
      </c>
      <c r="AW133" s="12" t="s">
        <v>41</v>
      </c>
      <c r="AX133" s="12" t="s">
        <v>77</v>
      </c>
      <c r="AY133" s="260" t="s">
        <v>541</v>
      </c>
    </row>
    <row r="134" s="13" customFormat="1">
      <c r="B134" s="282"/>
      <c r="C134" s="283"/>
      <c r="D134" s="251" t="s">
        <v>549</v>
      </c>
      <c r="E134" s="284" t="s">
        <v>22</v>
      </c>
      <c r="F134" s="285" t="s">
        <v>1138</v>
      </c>
      <c r="G134" s="283"/>
      <c r="H134" s="284" t="s">
        <v>22</v>
      </c>
      <c r="I134" s="286"/>
      <c r="J134" s="283"/>
      <c r="K134" s="283"/>
      <c r="L134" s="287"/>
      <c r="M134" s="288"/>
      <c r="N134" s="289"/>
      <c r="O134" s="289"/>
      <c r="P134" s="289"/>
      <c r="Q134" s="289"/>
      <c r="R134" s="289"/>
      <c r="S134" s="289"/>
      <c r="T134" s="290"/>
      <c r="AT134" s="291" t="s">
        <v>549</v>
      </c>
      <c r="AU134" s="291" t="s">
        <v>85</v>
      </c>
      <c r="AV134" s="13" t="s">
        <v>24</v>
      </c>
      <c r="AW134" s="13" t="s">
        <v>41</v>
      </c>
      <c r="AX134" s="13" t="s">
        <v>77</v>
      </c>
      <c r="AY134" s="291" t="s">
        <v>541</v>
      </c>
    </row>
    <row r="135" s="12" customFormat="1">
      <c r="B135" s="249"/>
      <c r="C135" s="250"/>
      <c r="D135" s="251" t="s">
        <v>549</v>
      </c>
      <c r="E135" s="252" t="s">
        <v>22</v>
      </c>
      <c r="F135" s="253" t="s">
        <v>1139</v>
      </c>
      <c r="G135" s="250"/>
      <c r="H135" s="254">
        <v>66.599999999999994</v>
      </c>
      <c r="I135" s="255"/>
      <c r="J135" s="250"/>
      <c r="K135" s="250"/>
      <c r="L135" s="256"/>
      <c r="M135" s="257"/>
      <c r="N135" s="258"/>
      <c r="O135" s="258"/>
      <c r="P135" s="258"/>
      <c r="Q135" s="258"/>
      <c r="R135" s="258"/>
      <c r="S135" s="258"/>
      <c r="T135" s="259"/>
      <c r="AT135" s="260" t="s">
        <v>549</v>
      </c>
      <c r="AU135" s="260" t="s">
        <v>85</v>
      </c>
      <c r="AV135" s="12" t="s">
        <v>85</v>
      </c>
      <c r="AW135" s="12" t="s">
        <v>41</v>
      </c>
      <c r="AX135" s="12" t="s">
        <v>77</v>
      </c>
      <c r="AY135" s="260" t="s">
        <v>541</v>
      </c>
    </row>
    <row r="136" s="13" customFormat="1">
      <c r="B136" s="282"/>
      <c r="C136" s="283"/>
      <c r="D136" s="251" t="s">
        <v>549</v>
      </c>
      <c r="E136" s="284" t="s">
        <v>22</v>
      </c>
      <c r="F136" s="285" t="s">
        <v>1140</v>
      </c>
      <c r="G136" s="283"/>
      <c r="H136" s="284" t="s">
        <v>22</v>
      </c>
      <c r="I136" s="286"/>
      <c r="J136" s="283"/>
      <c r="K136" s="283"/>
      <c r="L136" s="287"/>
      <c r="M136" s="288"/>
      <c r="N136" s="289"/>
      <c r="O136" s="289"/>
      <c r="P136" s="289"/>
      <c r="Q136" s="289"/>
      <c r="R136" s="289"/>
      <c r="S136" s="289"/>
      <c r="T136" s="290"/>
      <c r="AT136" s="291" t="s">
        <v>549</v>
      </c>
      <c r="AU136" s="291" t="s">
        <v>85</v>
      </c>
      <c r="AV136" s="13" t="s">
        <v>24</v>
      </c>
      <c r="AW136" s="13" t="s">
        <v>41</v>
      </c>
      <c r="AX136" s="13" t="s">
        <v>77</v>
      </c>
      <c r="AY136" s="291" t="s">
        <v>541</v>
      </c>
    </row>
    <row r="137" s="12" customFormat="1">
      <c r="B137" s="249"/>
      <c r="C137" s="250"/>
      <c r="D137" s="251" t="s">
        <v>549</v>
      </c>
      <c r="E137" s="252" t="s">
        <v>22</v>
      </c>
      <c r="F137" s="253" t="s">
        <v>1141</v>
      </c>
      <c r="G137" s="250"/>
      <c r="H137" s="254">
        <v>103.68000000000001</v>
      </c>
      <c r="I137" s="255"/>
      <c r="J137" s="250"/>
      <c r="K137" s="250"/>
      <c r="L137" s="256"/>
      <c r="M137" s="257"/>
      <c r="N137" s="258"/>
      <c r="O137" s="258"/>
      <c r="P137" s="258"/>
      <c r="Q137" s="258"/>
      <c r="R137" s="258"/>
      <c r="S137" s="258"/>
      <c r="T137" s="259"/>
      <c r="AT137" s="260" t="s">
        <v>549</v>
      </c>
      <c r="AU137" s="260" t="s">
        <v>85</v>
      </c>
      <c r="AV137" s="12" t="s">
        <v>85</v>
      </c>
      <c r="AW137" s="12" t="s">
        <v>41</v>
      </c>
      <c r="AX137" s="12" t="s">
        <v>77</v>
      </c>
      <c r="AY137" s="260" t="s">
        <v>541</v>
      </c>
    </row>
    <row r="138" s="13" customFormat="1">
      <c r="B138" s="282"/>
      <c r="C138" s="283"/>
      <c r="D138" s="251" t="s">
        <v>549</v>
      </c>
      <c r="E138" s="284" t="s">
        <v>22</v>
      </c>
      <c r="F138" s="285" t="s">
        <v>1142</v>
      </c>
      <c r="G138" s="283"/>
      <c r="H138" s="284" t="s">
        <v>22</v>
      </c>
      <c r="I138" s="286"/>
      <c r="J138" s="283"/>
      <c r="K138" s="283"/>
      <c r="L138" s="287"/>
      <c r="M138" s="288"/>
      <c r="N138" s="289"/>
      <c r="O138" s="289"/>
      <c r="P138" s="289"/>
      <c r="Q138" s="289"/>
      <c r="R138" s="289"/>
      <c r="S138" s="289"/>
      <c r="T138" s="290"/>
      <c r="AT138" s="291" t="s">
        <v>549</v>
      </c>
      <c r="AU138" s="291" t="s">
        <v>85</v>
      </c>
      <c r="AV138" s="13" t="s">
        <v>24</v>
      </c>
      <c r="AW138" s="13" t="s">
        <v>41</v>
      </c>
      <c r="AX138" s="13" t="s">
        <v>77</v>
      </c>
      <c r="AY138" s="291" t="s">
        <v>541</v>
      </c>
    </row>
    <row r="139" s="12" customFormat="1">
      <c r="B139" s="249"/>
      <c r="C139" s="250"/>
      <c r="D139" s="251" t="s">
        <v>549</v>
      </c>
      <c r="E139" s="252" t="s">
        <v>22</v>
      </c>
      <c r="F139" s="253" t="s">
        <v>1143</v>
      </c>
      <c r="G139" s="250"/>
      <c r="H139" s="254">
        <v>5.2000000000000002</v>
      </c>
      <c r="I139" s="255"/>
      <c r="J139" s="250"/>
      <c r="K139" s="250"/>
      <c r="L139" s="256"/>
      <c r="M139" s="257"/>
      <c r="N139" s="258"/>
      <c r="O139" s="258"/>
      <c r="P139" s="258"/>
      <c r="Q139" s="258"/>
      <c r="R139" s="258"/>
      <c r="S139" s="258"/>
      <c r="T139" s="259"/>
      <c r="AT139" s="260" t="s">
        <v>549</v>
      </c>
      <c r="AU139" s="260" t="s">
        <v>85</v>
      </c>
      <c r="AV139" s="12" t="s">
        <v>85</v>
      </c>
      <c r="AW139" s="12" t="s">
        <v>41</v>
      </c>
      <c r="AX139" s="12" t="s">
        <v>77</v>
      </c>
      <c r="AY139" s="260" t="s">
        <v>541</v>
      </c>
    </row>
    <row r="140" s="13" customFormat="1">
      <c r="B140" s="282"/>
      <c r="C140" s="283"/>
      <c r="D140" s="251" t="s">
        <v>549</v>
      </c>
      <c r="E140" s="284" t="s">
        <v>22</v>
      </c>
      <c r="F140" s="285" t="s">
        <v>1144</v>
      </c>
      <c r="G140" s="283"/>
      <c r="H140" s="284" t="s">
        <v>22</v>
      </c>
      <c r="I140" s="286"/>
      <c r="J140" s="283"/>
      <c r="K140" s="283"/>
      <c r="L140" s="287"/>
      <c r="M140" s="288"/>
      <c r="N140" s="289"/>
      <c r="O140" s="289"/>
      <c r="P140" s="289"/>
      <c r="Q140" s="289"/>
      <c r="R140" s="289"/>
      <c r="S140" s="289"/>
      <c r="T140" s="290"/>
      <c r="AT140" s="291" t="s">
        <v>549</v>
      </c>
      <c r="AU140" s="291" t="s">
        <v>85</v>
      </c>
      <c r="AV140" s="13" t="s">
        <v>24</v>
      </c>
      <c r="AW140" s="13" t="s">
        <v>41</v>
      </c>
      <c r="AX140" s="13" t="s">
        <v>77</v>
      </c>
      <c r="AY140" s="291" t="s">
        <v>541</v>
      </c>
    </row>
    <row r="141" s="12" customFormat="1">
      <c r="B141" s="249"/>
      <c r="C141" s="250"/>
      <c r="D141" s="251" t="s">
        <v>549</v>
      </c>
      <c r="E141" s="252" t="s">
        <v>22</v>
      </c>
      <c r="F141" s="253" t="s">
        <v>1145</v>
      </c>
      <c r="G141" s="250"/>
      <c r="H141" s="254">
        <v>10.205</v>
      </c>
      <c r="I141" s="255"/>
      <c r="J141" s="250"/>
      <c r="K141" s="250"/>
      <c r="L141" s="256"/>
      <c r="M141" s="257"/>
      <c r="N141" s="258"/>
      <c r="O141" s="258"/>
      <c r="P141" s="258"/>
      <c r="Q141" s="258"/>
      <c r="R141" s="258"/>
      <c r="S141" s="258"/>
      <c r="T141" s="259"/>
      <c r="AT141" s="260" t="s">
        <v>549</v>
      </c>
      <c r="AU141" s="260" t="s">
        <v>85</v>
      </c>
      <c r="AV141" s="12" t="s">
        <v>85</v>
      </c>
      <c r="AW141" s="12" t="s">
        <v>41</v>
      </c>
      <c r="AX141" s="12" t="s">
        <v>77</v>
      </c>
      <c r="AY141" s="260" t="s">
        <v>541</v>
      </c>
    </row>
    <row r="142" s="13" customFormat="1">
      <c r="B142" s="282"/>
      <c r="C142" s="283"/>
      <c r="D142" s="251" t="s">
        <v>549</v>
      </c>
      <c r="E142" s="284" t="s">
        <v>22</v>
      </c>
      <c r="F142" s="285" t="s">
        <v>1146</v>
      </c>
      <c r="G142" s="283"/>
      <c r="H142" s="284" t="s">
        <v>22</v>
      </c>
      <c r="I142" s="286"/>
      <c r="J142" s="283"/>
      <c r="K142" s="283"/>
      <c r="L142" s="287"/>
      <c r="M142" s="288"/>
      <c r="N142" s="289"/>
      <c r="O142" s="289"/>
      <c r="P142" s="289"/>
      <c r="Q142" s="289"/>
      <c r="R142" s="289"/>
      <c r="S142" s="289"/>
      <c r="T142" s="290"/>
      <c r="AT142" s="291" t="s">
        <v>549</v>
      </c>
      <c r="AU142" s="291" t="s">
        <v>85</v>
      </c>
      <c r="AV142" s="13" t="s">
        <v>24</v>
      </c>
      <c r="AW142" s="13" t="s">
        <v>41</v>
      </c>
      <c r="AX142" s="13" t="s">
        <v>77</v>
      </c>
      <c r="AY142" s="291" t="s">
        <v>541</v>
      </c>
    </row>
    <row r="143" s="12" customFormat="1">
      <c r="B143" s="249"/>
      <c r="C143" s="250"/>
      <c r="D143" s="251" t="s">
        <v>549</v>
      </c>
      <c r="E143" s="252" t="s">
        <v>22</v>
      </c>
      <c r="F143" s="253" t="s">
        <v>1147</v>
      </c>
      <c r="G143" s="250"/>
      <c r="H143" s="254">
        <v>25.18</v>
      </c>
      <c r="I143" s="255"/>
      <c r="J143" s="250"/>
      <c r="K143" s="250"/>
      <c r="L143" s="256"/>
      <c r="M143" s="257"/>
      <c r="N143" s="258"/>
      <c r="O143" s="258"/>
      <c r="P143" s="258"/>
      <c r="Q143" s="258"/>
      <c r="R143" s="258"/>
      <c r="S143" s="258"/>
      <c r="T143" s="259"/>
      <c r="AT143" s="260" t="s">
        <v>549</v>
      </c>
      <c r="AU143" s="260" t="s">
        <v>85</v>
      </c>
      <c r="AV143" s="12" t="s">
        <v>85</v>
      </c>
      <c r="AW143" s="12" t="s">
        <v>41</v>
      </c>
      <c r="AX143" s="12" t="s">
        <v>77</v>
      </c>
      <c r="AY143" s="260" t="s">
        <v>541</v>
      </c>
    </row>
    <row r="144" s="14" customFormat="1">
      <c r="B144" s="292"/>
      <c r="C144" s="293"/>
      <c r="D144" s="251" t="s">
        <v>549</v>
      </c>
      <c r="E144" s="294" t="s">
        <v>22</v>
      </c>
      <c r="F144" s="295" t="s">
        <v>710</v>
      </c>
      <c r="G144" s="293"/>
      <c r="H144" s="296">
        <v>788.06500000000005</v>
      </c>
      <c r="I144" s="297"/>
      <c r="J144" s="293"/>
      <c r="K144" s="293"/>
      <c r="L144" s="298"/>
      <c r="M144" s="299"/>
      <c r="N144" s="300"/>
      <c r="O144" s="300"/>
      <c r="P144" s="300"/>
      <c r="Q144" s="300"/>
      <c r="R144" s="300"/>
      <c r="S144" s="300"/>
      <c r="T144" s="301"/>
      <c r="AT144" s="302" t="s">
        <v>549</v>
      </c>
      <c r="AU144" s="302" t="s">
        <v>85</v>
      </c>
      <c r="AV144" s="14" t="s">
        <v>542</v>
      </c>
      <c r="AW144" s="14" t="s">
        <v>41</v>
      </c>
      <c r="AX144" s="14" t="s">
        <v>24</v>
      </c>
      <c r="AY144" s="302" t="s">
        <v>541</v>
      </c>
    </row>
    <row r="145" s="1" customFormat="1" ht="16.5" customHeight="1">
      <c r="B145" s="46"/>
      <c r="C145" s="264" t="s">
        <v>557</v>
      </c>
      <c r="D145" s="264" t="s">
        <v>622</v>
      </c>
      <c r="E145" s="265" t="s">
        <v>1148</v>
      </c>
      <c r="F145" s="266" t="s">
        <v>1149</v>
      </c>
      <c r="G145" s="267" t="s">
        <v>569</v>
      </c>
      <c r="H145" s="268">
        <v>0.64400000000000002</v>
      </c>
      <c r="I145" s="269"/>
      <c r="J145" s="270">
        <f>ROUND(I145*H145,2)</f>
        <v>0</v>
      </c>
      <c r="K145" s="266" t="s">
        <v>684</v>
      </c>
      <c r="L145" s="271"/>
      <c r="M145" s="272" t="s">
        <v>22</v>
      </c>
      <c r="N145" s="273" t="s">
        <v>48</v>
      </c>
      <c r="O145" s="47"/>
      <c r="P145" s="246">
        <f>O145*H145</f>
        <v>0</v>
      </c>
      <c r="Q145" s="246">
        <v>1</v>
      </c>
      <c r="R145" s="246">
        <f>Q145*H145</f>
        <v>0.64400000000000002</v>
      </c>
      <c r="S145" s="246">
        <v>0</v>
      </c>
      <c r="T145" s="247">
        <f>S145*H145</f>
        <v>0</v>
      </c>
      <c r="AR145" s="24" t="s">
        <v>561</v>
      </c>
      <c r="AT145" s="24" t="s">
        <v>622</v>
      </c>
      <c r="AU145" s="24" t="s">
        <v>85</v>
      </c>
      <c r="AY145" s="24" t="s">
        <v>541</v>
      </c>
      <c r="BE145" s="248">
        <f>IF(N145="základní",J145,0)</f>
        <v>0</v>
      </c>
      <c r="BF145" s="248">
        <f>IF(N145="snížená",J145,0)</f>
        <v>0</v>
      </c>
      <c r="BG145" s="248">
        <f>IF(N145="zákl. přenesená",J145,0)</f>
        <v>0</v>
      </c>
      <c r="BH145" s="248">
        <f>IF(N145="sníž. přenesená",J145,0)</f>
        <v>0</v>
      </c>
      <c r="BI145" s="248">
        <f>IF(N145="nulová",J145,0)</f>
        <v>0</v>
      </c>
      <c r="BJ145" s="24" t="s">
        <v>24</v>
      </c>
      <c r="BK145" s="248">
        <f>ROUND(I145*H145,2)</f>
        <v>0</v>
      </c>
      <c r="BL145" s="24" t="s">
        <v>542</v>
      </c>
      <c r="BM145" s="24" t="s">
        <v>1150</v>
      </c>
    </row>
    <row r="146" s="1" customFormat="1">
      <c r="B146" s="46"/>
      <c r="C146" s="74"/>
      <c r="D146" s="251" t="s">
        <v>626</v>
      </c>
      <c r="E146" s="74"/>
      <c r="F146" s="274" t="s">
        <v>1151</v>
      </c>
      <c r="G146" s="74"/>
      <c r="H146" s="74"/>
      <c r="I146" s="204"/>
      <c r="J146" s="74"/>
      <c r="K146" s="74"/>
      <c r="L146" s="72"/>
      <c r="M146" s="275"/>
      <c r="N146" s="47"/>
      <c r="O146" s="47"/>
      <c r="P146" s="47"/>
      <c r="Q146" s="47"/>
      <c r="R146" s="47"/>
      <c r="S146" s="47"/>
      <c r="T146" s="95"/>
      <c r="AT146" s="24" t="s">
        <v>626</v>
      </c>
      <c r="AU146" s="24" t="s">
        <v>85</v>
      </c>
    </row>
    <row r="147" s="13" customFormat="1">
      <c r="B147" s="282"/>
      <c r="C147" s="283"/>
      <c r="D147" s="251" t="s">
        <v>549</v>
      </c>
      <c r="E147" s="284" t="s">
        <v>22</v>
      </c>
      <c r="F147" s="285" t="s">
        <v>1152</v>
      </c>
      <c r="G147" s="283"/>
      <c r="H147" s="284" t="s">
        <v>22</v>
      </c>
      <c r="I147" s="286"/>
      <c r="J147" s="283"/>
      <c r="K147" s="283"/>
      <c r="L147" s="287"/>
      <c r="M147" s="288"/>
      <c r="N147" s="289"/>
      <c r="O147" s="289"/>
      <c r="P147" s="289"/>
      <c r="Q147" s="289"/>
      <c r="R147" s="289"/>
      <c r="S147" s="289"/>
      <c r="T147" s="290"/>
      <c r="AT147" s="291" t="s">
        <v>549</v>
      </c>
      <c r="AU147" s="291" t="s">
        <v>85</v>
      </c>
      <c r="AV147" s="13" t="s">
        <v>24</v>
      </c>
      <c r="AW147" s="13" t="s">
        <v>41</v>
      </c>
      <c r="AX147" s="13" t="s">
        <v>77</v>
      </c>
      <c r="AY147" s="291" t="s">
        <v>541</v>
      </c>
    </row>
    <row r="148" s="12" customFormat="1">
      <c r="B148" s="249"/>
      <c r="C148" s="250"/>
      <c r="D148" s="251" t="s">
        <v>549</v>
      </c>
      <c r="E148" s="252" t="s">
        <v>22</v>
      </c>
      <c r="F148" s="253" t="s">
        <v>1153</v>
      </c>
      <c r="G148" s="250"/>
      <c r="H148" s="254">
        <v>0.57699999999999996</v>
      </c>
      <c r="I148" s="255"/>
      <c r="J148" s="250"/>
      <c r="K148" s="250"/>
      <c r="L148" s="256"/>
      <c r="M148" s="257"/>
      <c r="N148" s="258"/>
      <c r="O148" s="258"/>
      <c r="P148" s="258"/>
      <c r="Q148" s="258"/>
      <c r="R148" s="258"/>
      <c r="S148" s="258"/>
      <c r="T148" s="259"/>
      <c r="AT148" s="260" t="s">
        <v>549</v>
      </c>
      <c r="AU148" s="260" t="s">
        <v>85</v>
      </c>
      <c r="AV148" s="12" t="s">
        <v>85</v>
      </c>
      <c r="AW148" s="12" t="s">
        <v>41</v>
      </c>
      <c r="AX148" s="12" t="s">
        <v>77</v>
      </c>
      <c r="AY148" s="260" t="s">
        <v>541</v>
      </c>
    </row>
    <row r="149" s="13" customFormat="1">
      <c r="B149" s="282"/>
      <c r="C149" s="283"/>
      <c r="D149" s="251" t="s">
        <v>549</v>
      </c>
      <c r="E149" s="284" t="s">
        <v>22</v>
      </c>
      <c r="F149" s="285" t="s">
        <v>1154</v>
      </c>
      <c r="G149" s="283"/>
      <c r="H149" s="284" t="s">
        <v>22</v>
      </c>
      <c r="I149" s="286"/>
      <c r="J149" s="283"/>
      <c r="K149" s="283"/>
      <c r="L149" s="287"/>
      <c r="M149" s="288"/>
      <c r="N149" s="289"/>
      <c r="O149" s="289"/>
      <c r="P149" s="289"/>
      <c r="Q149" s="289"/>
      <c r="R149" s="289"/>
      <c r="S149" s="289"/>
      <c r="T149" s="290"/>
      <c r="AT149" s="291" t="s">
        <v>549</v>
      </c>
      <c r="AU149" s="291" t="s">
        <v>85</v>
      </c>
      <c r="AV149" s="13" t="s">
        <v>24</v>
      </c>
      <c r="AW149" s="13" t="s">
        <v>41</v>
      </c>
      <c r="AX149" s="13" t="s">
        <v>77</v>
      </c>
      <c r="AY149" s="291" t="s">
        <v>541</v>
      </c>
    </row>
    <row r="150" s="12" customFormat="1">
      <c r="B150" s="249"/>
      <c r="C150" s="250"/>
      <c r="D150" s="251" t="s">
        <v>549</v>
      </c>
      <c r="E150" s="252" t="s">
        <v>22</v>
      </c>
      <c r="F150" s="253" t="s">
        <v>1155</v>
      </c>
      <c r="G150" s="250"/>
      <c r="H150" s="254">
        <v>0.067000000000000004</v>
      </c>
      <c r="I150" s="255"/>
      <c r="J150" s="250"/>
      <c r="K150" s="250"/>
      <c r="L150" s="256"/>
      <c r="M150" s="257"/>
      <c r="N150" s="258"/>
      <c r="O150" s="258"/>
      <c r="P150" s="258"/>
      <c r="Q150" s="258"/>
      <c r="R150" s="258"/>
      <c r="S150" s="258"/>
      <c r="T150" s="259"/>
      <c r="AT150" s="260" t="s">
        <v>549</v>
      </c>
      <c r="AU150" s="260" t="s">
        <v>85</v>
      </c>
      <c r="AV150" s="12" t="s">
        <v>85</v>
      </c>
      <c r="AW150" s="12" t="s">
        <v>41</v>
      </c>
      <c r="AX150" s="12" t="s">
        <v>77</v>
      </c>
      <c r="AY150" s="260" t="s">
        <v>541</v>
      </c>
    </row>
    <row r="151" s="14" customFormat="1">
      <c r="B151" s="292"/>
      <c r="C151" s="293"/>
      <c r="D151" s="251" t="s">
        <v>549</v>
      </c>
      <c r="E151" s="294" t="s">
        <v>22</v>
      </c>
      <c r="F151" s="295" t="s">
        <v>710</v>
      </c>
      <c r="G151" s="293"/>
      <c r="H151" s="296">
        <v>0.64400000000000002</v>
      </c>
      <c r="I151" s="297"/>
      <c r="J151" s="293"/>
      <c r="K151" s="293"/>
      <c r="L151" s="298"/>
      <c r="M151" s="299"/>
      <c r="N151" s="300"/>
      <c r="O151" s="300"/>
      <c r="P151" s="300"/>
      <c r="Q151" s="300"/>
      <c r="R151" s="300"/>
      <c r="S151" s="300"/>
      <c r="T151" s="301"/>
      <c r="AT151" s="302" t="s">
        <v>549</v>
      </c>
      <c r="AU151" s="302" t="s">
        <v>85</v>
      </c>
      <c r="AV151" s="14" t="s">
        <v>542</v>
      </c>
      <c r="AW151" s="14" t="s">
        <v>41</v>
      </c>
      <c r="AX151" s="14" t="s">
        <v>24</v>
      </c>
      <c r="AY151" s="302" t="s">
        <v>541</v>
      </c>
    </row>
    <row r="152" s="1" customFormat="1" ht="16.5" customHeight="1">
      <c r="B152" s="46"/>
      <c r="C152" s="264" t="s">
        <v>29</v>
      </c>
      <c r="D152" s="264" t="s">
        <v>622</v>
      </c>
      <c r="E152" s="265" t="s">
        <v>1156</v>
      </c>
      <c r="F152" s="266" t="s">
        <v>1157</v>
      </c>
      <c r="G152" s="267" t="s">
        <v>569</v>
      </c>
      <c r="H152" s="268">
        <v>0.104</v>
      </c>
      <c r="I152" s="269"/>
      <c r="J152" s="270">
        <f>ROUND(I152*H152,2)</f>
        <v>0</v>
      </c>
      <c r="K152" s="266" t="s">
        <v>684</v>
      </c>
      <c r="L152" s="271"/>
      <c r="M152" s="272" t="s">
        <v>22</v>
      </c>
      <c r="N152" s="273" t="s">
        <v>48</v>
      </c>
      <c r="O152" s="47"/>
      <c r="P152" s="246">
        <f>O152*H152</f>
        <v>0</v>
      </c>
      <c r="Q152" s="246">
        <v>1</v>
      </c>
      <c r="R152" s="246">
        <f>Q152*H152</f>
        <v>0.104</v>
      </c>
      <c r="S152" s="246">
        <v>0</v>
      </c>
      <c r="T152" s="247">
        <f>S152*H152</f>
        <v>0</v>
      </c>
      <c r="AR152" s="24" t="s">
        <v>561</v>
      </c>
      <c r="AT152" s="24" t="s">
        <v>622</v>
      </c>
      <c r="AU152" s="24" t="s">
        <v>85</v>
      </c>
      <c r="AY152" s="24" t="s">
        <v>541</v>
      </c>
      <c r="BE152" s="248">
        <f>IF(N152="základní",J152,0)</f>
        <v>0</v>
      </c>
      <c r="BF152" s="248">
        <f>IF(N152="snížená",J152,0)</f>
        <v>0</v>
      </c>
      <c r="BG152" s="248">
        <f>IF(N152="zákl. přenesená",J152,0)</f>
        <v>0</v>
      </c>
      <c r="BH152" s="248">
        <f>IF(N152="sníž. přenesená",J152,0)</f>
        <v>0</v>
      </c>
      <c r="BI152" s="248">
        <f>IF(N152="nulová",J152,0)</f>
        <v>0</v>
      </c>
      <c r="BJ152" s="24" t="s">
        <v>24</v>
      </c>
      <c r="BK152" s="248">
        <f>ROUND(I152*H152,2)</f>
        <v>0</v>
      </c>
      <c r="BL152" s="24" t="s">
        <v>542</v>
      </c>
      <c r="BM152" s="24" t="s">
        <v>1158</v>
      </c>
    </row>
    <row r="153" s="1" customFormat="1">
      <c r="B153" s="46"/>
      <c r="C153" s="74"/>
      <c r="D153" s="251" t="s">
        <v>626</v>
      </c>
      <c r="E153" s="74"/>
      <c r="F153" s="274" t="s">
        <v>1159</v>
      </c>
      <c r="G153" s="74"/>
      <c r="H153" s="74"/>
      <c r="I153" s="204"/>
      <c r="J153" s="74"/>
      <c r="K153" s="74"/>
      <c r="L153" s="72"/>
      <c r="M153" s="275"/>
      <c r="N153" s="47"/>
      <c r="O153" s="47"/>
      <c r="P153" s="47"/>
      <c r="Q153" s="47"/>
      <c r="R153" s="47"/>
      <c r="S153" s="47"/>
      <c r="T153" s="95"/>
      <c r="AT153" s="24" t="s">
        <v>626</v>
      </c>
      <c r="AU153" s="24" t="s">
        <v>85</v>
      </c>
    </row>
    <row r="154" s="13" customFormat="1">
      <c r="B154" s="282"/>
      <c r="C154" s="283"/>
      <c r="D154" s="251" t="s">
        <v>549</v>
      </c>
      <c r="E154" s="284" t="s">
        <v>22</v>
      </c>
      <c r="F154" s="285" t="s">
        <v>1160</v>
      </c>
      <c r="G154" s="283"/>
      <c r="H154" s="284" t="s">
        <v>22</v>
      </c>
      <c r="I154" s="286"/>
      <c r="J154" s="283"/>
      <c r="K154" s="283"/>
      <c r="L154" s="287"/>
      <c r="M154" s="288"/>
      <c r="N154" s="289"/>
      <c r="O154" s="289"/>
      <c r="P154" s="289"/>
      <c r="Q154" s="289"/>
      <c r="R154" s="289"/>
      <c r="S154" s="289"/>
      <c r="T154" s="290"/>
      <c r="AT154" s="291" t="s">
        <v>549</v>
      </c>
      <c r="AU154" s="291" t="s">
        <v>85</v>
      </c>
      <c r="AV154" s="13" t="s">
        <v>24</v>
      </c>
      <c r="AW154" s="13" t="s">
        <v>41</v>
      </c>
      <c r="AX154" s="13" t="s">
        <v>77</v>
      </c>
      <c r="AY154" s="291" t="s">
        <v>541</v>
      </c>
    </row>
    <row r="155" s="12" customFormat="1">
      <c r="B155" s="249"/>
      <c r="C155" s="250"/>
      <c r="D155" s="251" t="s">
        <v>549</v>
      </c>
      <c r="E155" s="252" t="s">
        <v>22</v>
      </c>
      <c r="F155" s="253" t="s">
        <v>1161</v>
      </c>
      <c r="G155" s="250"/>
      <c r="H155" s="254">
        <v>0.104</v>
      </c>
      <c r="I155" s="255"/>
      <c r="J155" s="250"/>
      <c r="K155" s="250"/>
      <c r="L155" s="256"/>
      <c r="M155" s="257"/>
      <c r="N155" s="258"/>
      <c r="O155" s="258"/>
      <c r="P155" s="258"/>
      <c r="Q155" s="258"/>
      <c r="R155" s="258"/>
      <c r="S155" s="258"/>
      <c r="T155" s="259"/>
      <c r="AT155" s="260" t="s">
        <v>549</v>
      </c>
      <c r="AU155" s="260" t="s">
        <v>85</v>
      </c>
      <c r="AV155" s="12" t="s">
        <v>85</v>
      </c>
      <c r="AW155" s="12" t="s">
        <v>41</v>
      </c>
      <c r="AX155" s="12" t="s">
        <v>24</v>
      </c>
      <c r="AY155" s="260" t="s">
        <v>541</v>
      </c>
    </row>
    <row r="156" s="1" customFormat="1" ht="16.5" customHeight="1">
      <c r="B156" s="46"/>
      <c r="C156" s="264" t="s">
        <v>590</v>
      </c>
      <c r="D156" s="264" t="s">
        <v>622</v>
      </c>
      <c r="E156" s="265" t="s">
        <v>1162</v>
      </c>
      <c r="F156" s="266" t="s">
        <v>1163</v>
      </c>
      <c r="G156" s="267" t="s">
        <v>569</v>
      </c>
      <c r="H156" s="268">
        <v>0.0050000000000000001</v>
      </c>
      <c r="I156" s="269"/>
      <c r="J156" s="270">
        <f>ROUND(I156*H156,2)</f>
        <v>0</v>
      </c>
      <c r="K156" s="266" t="s">
        <v>22</v>
      </c>
      <c r="L156" s="271"/>
      <c r="M156" s="272" t="s">
        <v>22</v>
      </c>
      <c r="N156" s="273" t="s">
        <v>48</v>
      </c>
      <c r="O156" s="47"/>
      <c r="P156" s="246">
        <f>O156*H156</f>
        <v>0</v>
      </c>
      <c r="Q156" s="246">
        <v>1</v>
      </c>
      <c r="R156" s="246">
        <f>Q156*H156</f>
        <v>0.0050000000000000001</v>
      </c>
      <c r="S156" s="246">
        <v>0</v>
      </c>
      <c r="T156" s="247">
        <f>S156*H156</f>
        <v>0</v>
      </c>
      <c r="AR156" s="24" t="s">
        <v>561</v>
      </c>
      <c r="AT156" s="24" t="s">
        <v>622</v>
      </c>
      <c r="AU156" s="24" t="s">
        <v>85</v>
      </c>
      <c r="AY156" s="24" t="s">
        <v>541</v>
      </c>
      <c r="BE156" s="248">
        <f>IF(N156="základní",J156,0)</f>
        <v>0</v>
      </c>
      <c r="BF156" s="248">
        <f>IF(N156="snížená",J156,0)</f>
        <v>0</v>
      </c>
      <c r="BG156" s="248">
        <f>IF(N156="zákl. přenesená",J156,0)</f>
        <v>0</v>
      </c>
      <c r="BH156" s="248">
        <f>IF(N156="sníž. přenesená",J156,0)</f>
        <v>0</v>
      </c>
      <c r="BI156" s="248">
        <f>IF(N156="nulová",J156,0)</f>
        <v>0</v>
      </c>
      <c r="BJ156" s="24" t="s">
        <v>24</v>
      </c>
      <c r="BK156" s="248">
        <f>ROUND(I156*H156,2)</f>
        <v>0</v>
      </c>
      <c r="BL156" s="24" t="s">
        <v>542</v>
      </c>
      <c r="BM156" s="24" t="s">
        <v>1164</v>
      </c>
    </row>
    <row r="157" s="1" customFormat="1">
      <c r="B157" s="46"/>
      <c r="C157" s="74"/>
      <c r="D157" s="251" t="s">
        <v>626</v>
      </c>
      <c r="E157" s="74"/>
      <c r="F157" s="274" t="s">
        <v>1165</v>
      </c>
      <c r="G157" s="74"/>
      <c r="H157" s="74"/>
      <c r="I157" s="204"/>
      <c r="J157" s="74"/>
      <c r="K157" s="74"/>
      <c r="L157" s="72"/>
      <c r="M157" s="275"/>
      <c r="N157" s="47"/>
      <c r="O157" s="47"/>
      <c r="P157" s="47"/>
      <c r="Q157" s="47"/>
      <c r="R157" s="47"/>
      <c r="S157" s="47"/>
      <c r="T157" s="95"/>
      <c r="AT157" s="24" t="s">
        <v>626</v>
      </c>
      <c r="AU157" s="24" t="s">
        <v>85</v>
      </c>
    </row>
    <row r="158" s="13" customFormat="1">
      <c r="B158" s="282"/>
      <c r="C158" s="283"/>
      <c r="D158" s="251" t="s">
        <v>549</v>
      </c>
      <c r="E158" s="284" t="s">
        <v>22</v>
      </c>
      <c r="F158" s="285" t="s">
        <v>1166</v>
      </c>
      <c r="G158" s="283"/>
      <c r="H158" s="284" t="s">
        <v>22</v>
      </c>
      <c r="I158" s="286"/>
      <c r="J158" s="283"/>
      <c r="K158" s="283"/>
      <c r="L158" s="287"/>
      <c r="M158" s="288"/>
      <c r="N158" s="289"/>
      <c r="O158" s="289"/>
      <c r="P158" s="289"/>
      <c r="Q158" s="289"/>
      <c r="R158" s="289"/>
      <c r="S158" s="289"/>
      <c r="T158" s="290"/>
      <c r="AT158" s="291" t="s">
        <v>549</v>
      </c>
      <c r="AU158" s="291" t="s">
        <v>85</v>
      </c>
      <c r="AV158" s="13" t="s">
        <v>24</v>
      </c>
      <c r="AW158" s="13" t="s">
        <v>41</v>
      </c>
      <c r="AX158" s="13" t="s">
        <v>77</v>
      </c>
      <c r="AY158" s="291" t="s">
        <v>541</v>
      </c>
    </row>
    <row r="159" s="12" customFormat="1">
      <c r="B159" s="249"/>
      <c r="C159" s="250"/>
      <c r="D159" s="251" t="s">
        <v>549</v>
      </c>
      <c r="E159" s="252" t="s">
        <v>22</v>
      </c>
      <c r="F159" s="253" t="s">
        <v>1167</v>
      </c>
      <c r="G159" s="250"/>
      <c r="H159" s="254">
        <v>0.0050000000000000001</v>
      </c>
      <c r="I159" s="255"/>
      <c r="J159" s="250"/>
      <c r="K159" s="250"/>
      <c r="L159" s="256"/>
      <c r="M159" s="257"/>
      <c r="N159" s="258"/>
      <c r="O159" s="258"/>
      <c r="P159" s="258"/>
      <c r="Q159" s="258"/>
      <c r="R159" s="258"/>
      <c r="S159" s="258"/>
      <c r="T159" s="259"/>
      <c r="AT159" s="260" t="s">
        <v>549</v>
      </c>
      <c r="AU159" s="260" t="s">
        <v>85</v>
      </c>
      <c r="AV159" s="12" t="s">
        <v>85</v>
      </c>
      <c r="AW159" s="12" t="s">
        <v>41</v>
      </c>
      <c r="AX159" s="12" t="s">
        <v>24</v>
      </c>
      <c r="AY159" s="260" t="s">
        <v>541</v>
      </c>
    </row>
    <row r="160" s="1" customFormat="1" ht="16.5" customHeight="1">
      <c r="B160" s="46"/>
      <c r="C160" s="264" t="s">
        <v>570</v>
      </c>
      <c r="D160" s="264" t="s">
        <v>622</v>
      </c>
      <c r="E160" s="265" t="s">
        <v>1168</v>
      </c>
      <c r="F160" s="266" t="s">
        <v>1169</v>
      </c>
      <c r="G160" s="267" t="s">
        <v>569</v>
      </c>
      <c r="H160" s="268">
        <v>0.01</v>
      </c>
      <c r="I160" s="269"/>
      <c r="J160" s="270">
        <f>ROUND(I160*H160,2)</f>
        <v>0</v>
      </c>
      <c r="K160" s="266" t="s">
        <v>684</v>
      </c>
      <c r="L160" s="271"/>
      <c r="M160" s="272" t="s">
        <v>22</v>
      </c>
      <c r="N160" s="273" t="s">
        <v>48</v>
      </c>
      <c r="O160" s="47"/>
      <c r="P160" s="246">
        <f>O160*H160</f>
        <v>0</v>
      </c>
      <c r="Q160" s="246">
        <v>1</v>
      </c>
      <c r="R160" s="246">
        <f>Q160*H160</f>
        <v>0.01</v>
      </c>
      <c r="S160" s="246">
        <v>0</v>
      </c>
      <c r="T160" s="247">
        <f>S160*H160</f>
        <v>0</v>
      </c>
      <c r="AR160" s="24" t="s">
        <v>561</v>
      </c>
      <c r="AT160" s="24" t="s">
        <v>622</v>
      </c>
      <c r="AU160" s="24" t="s">
        <v>85</v>
      </c>
      <c r="AY160" s="24" t="s">
        <v>541</v>
      </c>
      <c r="BE160" s="248">
        <f>IF(N160="základní",J160,0)</f>
        <v>0</v>
      </c>
      <c r="BF160" s="248">
        <f>IF(N160="snížená",J160,0)</f>
        <v>0</v>
      </c>
      <c r="BG160" s="248">
        <f>IF(N160="zákl. přenesená",J160,0)</f>
        <v>0</v>
      </c>
      <c r="BH160" s="248">
        <f>IF(N160="sníž. přenesená",J160,0)</f>
        <v>0</v>
      </c>
      <c r="BI160" s="248">
        <f>IF(N160="nulová",J160,0)</f>
        <v>0</v>
      </c>
      <c r="BJ160" s="24" t="s">
        <v>24</v>
      </c>
      <c r="BK160" s="248">
        <f>ROUND(I160*H160,2)</f>
        <v>0</v>
      </c>
      <c r="BL160" s="24" t="s">
        <v>542</v>
      </c>
      <c r="BM160" s="24" t="s">
        <v>1170</v>
      </c>
    </row>
    <row r="161" s="1" customFormat="1">
      <c r="B161" s="46"/>
      <c r="C161" s="74"/>
      <c r="D161" s="251" t="s">
        <v>626</v>
      </c>
      <c r="E161" s="74"/>
      <c r="F161" s="274" t="s">
        <v>1171</v>
      </c>
      <c r="G161" s="74"/>
      <c r="H161" s="74"/>
      <c r="I161" s="204"/>
      <c r="J161" s="74"/>
      <c r="K161" s="74"/>
      <c r="L161" s="72"/>
      <c r="M161" s="275"/>
      <c r="N161" s="47"/>
      <c r="O161" s="47"/>
      <c r="P161" s="47"/>
      <c r="Q161" s="47"/>
      <c r="R161" s="47"/>
      <c r="S161" s="47"/>
      <c r="T161" s="95"/>
      <c r="AT161" s="24" t="s">
        <v>626</v>
      </c>
      <c r="AU161" s="24" t="s">
        <v>85</v>
      </c>
    </row>
    <row r="162" s="13" customFormat="1">
      <c r="B162" s="282"/>
      <c r="C162" s="283"/>
      <c r="D162" s="251" t="s">
        <v>549</v>
      </c>
      <c r="E162" s="284" t="s">
        <v>22</v>
      </c>
      <c r="F162" s="285" t="s">
        <v>1172</v>
      </c>
      <c r="G162" s="283"/>
      <c r="H162" s="284" t="s">
        <v>22</v>
      </c>
      <c r="I162" s="286"/>
      <c r="J162" s="283"/>
      <c r="K162" s="283"/>
      <c r="L162" s="287"/>
      <c r="M162" s="288"/>
      <c r="N162" s="289"/>
      <c r="O162" s="289"/>
      <c r="P162" s="289"/>
      <c r="Q162" s="289"/>
      <c r="R162" s="289"/>
      <c r="S162" s="289"/>
      <c r="T162" s="290"/>
      <c r="AT162" s="291" t="s">
        <v>549</v>
      </c>
      <c r="AU162" s="291" t="s">
        <v>85</v>
      </c>
      <c r="AV162" s="13" t="s">
        <v>24</v>
      </c>
      <c r="AW162" s="13" t="s">
        <v>41</v>
      </c>
      <c r="AX162" s="13" t="s">
        <v>77</v>
      </c>
      <c r="AY162" s="291" t="s">
        <v>541</v>
      </c>
    </row>
    <row r="163" s="12" customFormat="1">
      <c r="B163" s="249"/>
      <c r="C163" s="250"/>
      <c r="D163" s="251" t="s">
        <v>549</v>
      </c>
      <c r="E163" s="252" t="s">
        <v>22</v>
      </c>
      <c r="F163" s="253" t="s">
        <v>1173</v>
      </c>
      <c r="G163" s="250"/>
      <c r="H163" s="254">
        <v>0.01</v>
      </c>
      <c r="I163" s="255"/>
      <c r="J163" s="250"/>
      <c r="K163" s="250"/>
      <c r="L163" s="256"/>
      <c r="M163" s="257"/>
      <c r="N163" s="258"/>
      <c r="O163" s="258"/>
      <c r="P163" s="258"/>
      <c r="Q163" s="258"/>
      <c r="R163" s="258"/>
      <c r="S163" s="258"/>
      <c r="T163" s="259"/>
      <c r="AT163" s="260" t="s">
        <v>549</v>
      </c>
      <c r="AU163" s="260" t="s">
        <v>85</v>
      </c>
      <c r="AV163" s="12" t="s">
        <v>85</v>
      </c>
      <c r="AW163" s="12" t="s">
        <v>41</v>
      </c>
      <c r="AX163" s="12" t="s">
        <v>24</v>
      </c>
      <c r="AY163" s="260" t="s">
        <v>541</v>
      </c>
    </row>
    <row r="164" s="1" customFormat="1" ht="16.5" customHeight="1">
      <c r="B164" s="46"/>
      <c r="C164" s="264" t="s">
        <v>653</v>
      </c>
      <c r="D164" s="264" t="s">
        <v>622</v>
      </c>
      <c r="E164" s="265" t="s">
        <v>1174</v>
      </c>
      <c r="F164" s="266" t="s">
        <v>1175</v>
      </c>
      <c r="G164" s="267" t="s">
        <v>569</v>
      </c>
      <c r="H164" s="268">
        <v>0.025000000000000001</v>
      </c>
      <c r="I164" s="269"/>
      <c r="J164" s="270">
        <f>ROUND(I164*H164,2)</f>
        <v>0</v>
      </c>
      <c r="K164" s="266" t="s">
        <v>684</v>
      </c>
      <c r="L164" s="271"/>
      <c r="M164" s="272" t="s">
        <v>22</v>
      </c>
      <c r="N164" s="273" t="s">
        <v>48</v>
      </c>
      <c r="O164" s="47"/>
      <c r="P164" s="246">
        <f>O164*H164</f>
        <v>0</v>
      </c>
      <c r="Q164" s="246">
        <v>1</v>
      </c>
      <c r="R164" s="246">
        <f>Q164*H164</f>
        <v>0.025000000000000001</v>
      </c>
      <c r="S164" s="246">
        <v>0</v>
      </c>
      <c r="T164" s="247">
        <f>S164*H164</f>
        <v>0</v>
      </c>
      <c r="AR164" s="24" t="s">
        <v>561</v>
      </c>
      <c r="AT164" s="24" t="s">
        <v>622</v>
      </c>
      <c r="AU164" s="24" t="s">
        <v>85</v>
      </c>
      <c r="AY164" s="24" t="s">
        <v>541</v>
      </c>
      <c r="BE164" s="248">
        <f>IF(N164="základní",J164,0)</f>
        <v>0</v>
      </c>
      <c r="BF164" s="248">
        <f>IF(N164="snížená",J164,0)</f>
        <v>0</v>
      </c>
      <c r="BG164" s="248">
        <f>IF(N164="zákl. přenesená",J164,0)</f>
        <v>0</v>
      </c>
      <c r="BH164" s="248">
        <f>IF(N164="sníž. přenesená",J164,0)</f>
        <v>0</v>
      </c>
      <c r="BI164" s="248">
        <f>IF(N164="nulová",J164,0)</f>
        <v>0</v>
      </c>
      <c r="BJ164" s="24" t="s">
        <v>24</v>
      </c>
      <c r="BK164" s="248">
        <f>ROUND(I164*H164,2)</f>
        <v>0</v>
      </c>
      <c r="BL164" s="24" t="s">
        <v>542</v>
      </c>
      <c r="BM164" s="24" t="s">
        <v>1176</v>
      </c>
    </row>
    <row r="165" s="1" customFormat="1">
      <c r="B165" s="46"/>
      <c r="C165" s="74"/>
      <c r="D165" s="251" t="s">
        <v>626</v>
      </c>
      <c r="E165" s="74"/>
      <c r="F165" s="274" t="s">
        <v>1177</v>
      </c>
      <c r="G165" s="74"/>
      <c r="H165" s="74"/>
      <c r="I165" s="204"/>
      <c r="J165" s="74"/>
      <c r="K165" s="74"/>
      <c r="L165" s="72"/>
      <c r="M165" s="275"/>
      <c r="N165" s="47"/>
      <c r="O165" s="47"/>
      <c r="P165" s="47"/>
      <c r="Q165" s="47"/>
      <c r="R165" s="47"/>
      <c r="S165" s="47"/>
      <c r="T165" s="95"/>
      <c r="AT165" s="24" t="s">
        <v>626</v>
      </c>
      <c r="AU165" s="24" t="s">
        <v>85</v>
      </c>
    </row>
    <row r="166" s="13" customFormat="1">
      <c r="B166" s="282"/>
      <c r="C166" s="283"/>
      <c r="D166" s="251" t="s">
        <v>549</v>
      </c>
      <c r="E166" s="284" t="s">
        <v>22</v>
      </c>
      <c r="F166" s="285" t="s">
        <v>1178</v>
      </c>
      <c r="G166" s="283"/>
      <c r="H166" s="284" t="s">
        <v>22</v>
      </c>
      <c r="I166" s="286"/>
      <c r="J166" s="283"/>
      <c r="K166" s="283"/>
      <c r="L166" s="287"/>
      <c r="M166" s="288"/>
      <c r="N166" s="289"/>
      <c r="O166" s="289"/>
      <c r="P166" s="289"/>
      <c r="Q166" s="289"/>
      <c r="R166" s="289"/>
      <c r="S166" s="289"/>
      <c r="T166" s="290"/>
      <c r="AT166" s="291" t="s">
        <v>549</v>
      </c>
      <c r="AU166" s="291" t="s">
        <v>85</v>
      </c>
      <c r="AV166" s="13" t="s">
        <v>24</v>
      </c>
      <c r="AW166" s="13" t="s">
        <v>41</v>
      </c>
      <c r="AX166" s="13" t="s">
        <v>77</v>
      </c>
      <c r="AY166" s="291" t="s">
        <v>541</v>
      </c>
    </row>
    <row r="167" s="12" customFormat="1">
      <c r="B167" s="249"/>
      <c r="C167" s="250"/>
      <c r="D167" s="251" t="s">
        <v>549</v>
      </c>
      <c r="E167" s="252" t="s">
        <v>22</v>
      </c>
      <c r="F167" s="253" t="s">
        <v>1179</v>
      </c>
      <c r="G167" s="250"/>
      <c r="H167" s="254">
        <v>0.025000000000000001</v>
      </c>
      <c r="I167" s="255"/>
      <c r="J167" s="250"/>
      <c r="K167" s="250"/>
      <c r="L167" s="256"/>
      <c r="M167" s="257"/>
      <c r="N167" s="258"/>
      <c r="O167" s="258"/>
      <c r="P167" s="258"/>
      <c r="Q167" s="258"/>
      <c r="R167" s="258"/>
      <c r="S167" s="258"/>
      <c r="T167" s="259"/>
      <c r="AT167" s="260" t="s">
        <v>549</v>
      </c>
      <c r="AU167" s="260" t="s">
        <v>85</v>
      </c>
      <c r="AV167" s="12" t="s">
        <v>85</v>
      </c>
      <c r="AW167" s="12" t="s">
        <v>41</v>
      </c>
      <c r="AX167" s="12" t="s">
        <v>24</v>
      </c>
      <c r="AY167" s="260" t="s">
        <v>541</v>
      </c>
    </row>
    <row r="168" s="1" customFormat="1" ht="51" customHeight="1">
      <c r="B168" s="46"/>
      <c r="C168" s="237" t="s">
        <v>574</v>
      </c>
      <c r="D168" s="237" t="s">
        <v>544</v>
      </c>
      <c r="E168" s="238" t="s">
        <v>1180</v>
      </c>
      <c r="F168" s="239" t="s">
        <v>1181</v>
      </c>
      <c r="G168" s="240" t="s">
        <v>1132</v>
      </c>
      <c r="H168" s="241">
        <v>788.06500000000005</v>
      </c>
      <c r="I168" s="242"/>
      <c r="J168" s="243">
        <f>ROUND(I168*H168,2)</f>
        <v>0</v>
      </c>
      <c r="K168" s="239" t="s">
        <v>684</v>
      </c>
      <c r="L168" s="72"/>
      <c r="M168" s="244" t="s">
        <v>22</v>
      </c>
      <c r="N168" s="245" t="s">
        <v>48</v>
      </c>
      <c r="O168" s="47"/>
      <c r="P168" s="246">
        <f>O168*H168</f>
        <v>0</v>
      </c>
      <c r="Q168" s="246">
        <v>0</v>
      </c>
      <c r="R168" s="246">
        <f>Q168*H168</f>
        <v>0</v>
      </c>
      <c r="S168" s="246">
        <v>0</v>
      </c>
      <c r="T168" s="247">
        <f>S168*H168</f>
        <v>0</v>
      </c>
      <c r="AR168" s="24" t="s">
        <v>542</v>
      </c>
      <c r="AT168" s="24" t="s">
        <v>544</v>
      </c>
      <c r="AU168" s="24" t="s">
        <v>85</v>
      </c>
      <c r="AY168" s="24" t="s">
        <v>541</v>
      </c>
      <c r="BE168" s="248">
        <f>IF(N168="základní",J168,0)</f>
        <v>0</v>
      </c>
      <c r="BF168" s="248">
        <f>IF(N168="snížená",J168,0)</f>
        <v>0</v>
      </c>
      <c r="BG168" s="248">
        <f>IF(N168="zákl. přenesená",J168,0)</f>
        <v>0</v>
      </c>
      <c r="BH168" s="248">
        <f>IF(N168="sníž. přenesená",J168,0)</f>
        <v>0</v>
      </c>
      <c r="BI168" s="248">
        <f>IF(N168="nulová",J168,0)</f>
        <v>0</v>
      </c>
      <c r="BJ168" s="24" t="s">
        <v>24</v>
      </c>
      <c r="BK168" s="248">
        <f>ROUND(I168*H168,2)</f>
        <v>0</v>
      </c>
      <c r="BL168" s="24" t="s">
        <v>542</v>
      </c>
      <c r="BM168" s="24" t="s">
        <v>1182</v>
      </c>
    </row>
    <row r="169" s="1" customFormat="1">
      <c r="B169" s="46"/>
      <c r="C169" s="74"/>
      <c r="D169" s="251" t="s">
        <v>703</v>
      </c>
      <c r="E169" s="74"/>
      <c r="F169" s="274" t="s">
        <v>1134</v>
      </c>
      <c r="G169" s="74"/>
      <c r="H169" s="74"/>
      <c r="I169" s="204"/>
      <c r="J169" s="74"/>
      <c r="K169" s="74"/>
      <c r="L169" s="72"/>
      <c r="M169" s="275"/>
      <c r="N169" s="47"/>
      <c r="O169" s="47"/>
      <c r="P169" s="47"/>
      <c r="Q169" s="47"/>
      <c r="R169" s="47"/>
      <c r="S169" s="47"/>
      <c r="T169" s="95"/>
      <c r="AT169" s="24" t="s">
        <v>703</v>
      </c>
      <c r="AU169" s="24" t="s">
        <v>85</v>
      </c>
    </row>
    <row r="170" s="13" customFormat="1">
      <c r="B170" s="282"/>
      <c r="C170" s="283"/>
      <c r="D170" s="251" t="s">
        <v>549</v>
      </c>
      <c r="E170" s="284" t="s">
        <v>22</v>
      </c>
      <c r="F170" s="285" t="s">
        <v>1135</v>
      </c>
      <c r="G170" s="283"/>
      <c r="H170" s="284" t="s">
        <v>22</v>
      </c>
      <c r="I170" s="286"/>
      <c r="J170" s="283"/>
      <c r="K170" s="283"/>
      <c r="L170" s="287"/>
      <c r="M170" s="288"/>
      <c r="N170" s="289"/>
      <c r="O170" s="289"/>
      <c r="P170" s="289"/>
      <c r="Q170" s="289"/>
      <c r="R170" s="289"/>
      <c r="S170" s="289"/>
      <c r="T170" s="290"/>
      <c r="AT170" s="291" t="s">
        <v>549</v>
      </c>
      <c r="AU170" s="291" t="s">
        <v>85</v>
      </c>
      <c r="AV170" s="13" t="s">
        <v>24</v>
      </c>
      <c r="AW170" s="13" t="s">
        <v>41</v>
      </c>
      <c r="AX170" s="13" t="s">
        <v>77</v>
      </c>
      <c r="AY170" s="291" t="s">
        <v>541</v>
      </c>
    </row>
    <row r="171" s="13" customFormat="1">
      <c r="B171" s="282"/>
      <c r="C171" s="283"/>
      <c r="D171" s="251" t="s">
        <v>549</v>
      </c>
      <c r="E171" s="284" t="s">
        <v>22</v>
      </c>
      <c r="F171" s="285" t="s">
        <v>1136</v>
      </c>
      <c r="G171" s="283"/>
      <c r="H171" s="284" t="s">
        <v>22</v>
      </c>
      <c r="I171" s="286"/>
      <c r="J171" s="283"/>
      <c r="K171" s="283"/>
      <c r="L171" s="287"/>
      <c r="M171" s="288"/>
      <c r="N171" s="289"/>
      <c r="O171" s="289"/>
      <c r="P171" s="289"/>
      <c r="Q171" s="289"/>
      <c r="R171" s="289"/>
      <c r="S171" s="289"/>
      <c r="T171" s="290"/>
      <c r="AT171" s="291" t="s">
        <v>549</v>
      </c>
      <c r="AU171" s="291" t="s">
        <v>85</v>
      </c>
      <c r="AV171" s="13" t="s">
        <v>24</v>
      </c>
      <c r="AW171" s="13" t="s">
        <v>41</v>
      </c>
      <c r="AX171" s="13" t="s">
        <v>77</v>
      </c>
      <c r="AY171" s="291" t="s">
        <v>541</v>
      </c>
    </row>
    <row r="172" s="12" customFormat="1">
      <c r="B172" s="249"/>
      <c r="C172" s="250"/>
      <c r="D172" s="251" t="s">
        <v>549</v>
      </c>
      <c r="E172" s="252" t="s">
        <v>22</v>
      </c>
      <c r="F172" s="253" t="s">
        <v>1137</v>
      </c>
      <c r="G172" s="250"/>
      <c r="H172" s="254">
        <v>577.20000000000005</v>
      </c>
      <c r="I172" s="255"/>
      <c r="J172" s="250"/>
      <c r="K172" s="250"/>
      <c r="L172" s="256"/>
      <c r="M172" s="257"/>
      <c r="N172" s="258"/>
      <c r="O172" s="258"/>
      <c r="P172" s="258"/>
      <c r="Q172" s="258"/>
      <c r="R172" s="258"/>
      <c r="S172" s="258"/>
      <c r="T172" s="259"/>
      <c r="AT172" s="260" t="s">
        <v>549</v>
      </c>
      <c r="AU172" s="260" t="s">
        <v>85</v>
      </c>
      <c r="AV172" s="12" t="s">
        <v>85</v>
      </c>
      <c r="AW172" s="12" t="s">
        <v>41</v>
      </c>
      <c r="AX172" s="12" t="s">
        <v>77</v>
      </c>
      <c r="AY172" s="260" t="s">
        <v>541</v>
      </c>
    </row>
    <row r="173" s="13" customFormat="1">
      <c r="B173" s="282"/>
      <c r="C173" s="283"/>
      <c r="D173" s="251" t="s">
        <v>549</v>
      </c>
      <c r="E173" s="284" t="s">
        <v>22</v>
      </c>
      <c r="F173" s="285" t="s">
        <v>1183</v>
      </c>
      <c r="G173" s="283"/>
      <c r="H173" s="284" t="s">
        <v>22</v>
      </c>
      <c r="I173" s="286"/>
      <c r="J173" s="283"/>
      <c r="K173" s="283"/>
      <c r="L173" s="287"/>
      <c r="M173" s="288"/>
      <c r="N173" s="289"/>
      <c r="O173" s="289"/>
      <c r="P173" s="289"/>
      <c r="Q173" s="289"/>
      <c r="R173" s="289"/>
      <c r="S173" s="289"/>
      <c r="T173" s="290"/>
      <c r="AT173" s="291" t="s">
        <v>549</v>
      </c>
      <c r="AU173" s="291" t="s">
        <v>85</v>
      </c>
      <c r="AV173" s="13" t="s">
        <v>24</v>
      </c>
      <c r="AW173" s="13" t="s">
        <v>41</v>
      </c>
      <c r="AX173" s="13" t="s">
        <v>77</v>
      </c>
      <c r="AY173" s="291" t="s">
        <v>541</v>
      </c>
    </row>
    <row r="174" s="12" customFormat="1">
      <c r="B174" s="249"/>
      <c r="C174" s="250"/>
      <c r="D174" s="251" t="s">
        <v>549</v>
      </c>
      <c r="E174" s="252" t="s">
        <v>22</v>
      </c>
      <c r="F174" s="253" t="s">
        <v>1139</v>
      </c>
      <c r="G174" s="250"/>
      <c r="H174" s="254">
        <v>66.599999999999994</v>
      </c>
      <c r="I174" s="255"/>
      <c r="J174" s="250"/>
      <c r="K174" s="250"/>
      <c r="L174" s="256"/>
      <c r="M174" s="257"/>
      <c r="N174" s="258"/>
      <c r="O174" s="258"/>
      <c r="P174" s="258"/>
      <c r="Q174" s="258"/>
      <c r="R174" s="258"/>
      <c r="S174" s="258"/>
      <c r="T174" s="259"/>
      <c r="AT174" s="260" t="s">
        <v>549</v>
      </c>
      <c r="AU174" s="260" t="s">
        <v>85</v>
      </c>
      <c r="AV174" s="12" t="s">
        <v>85</v>
      </c>
      <c r="AW174" s="12" t="s">
        <v>41</v>
      </c>
      <c r="AX174" s="12" t="s">
        <v>77</v>
      </c>
      <c r="AY174" s="260" t="s">
        <v>541</v>
      </c>
    </row>
    <row r="175" s="13" customFormat="1">
      <c r="B175" s="282"/>
      <c r="C175" s="283"/>
      <c r="D175" s="251" t="s">
        <v>549</v>
      </c>
      <c r="E175" s="284" t="s">
        <v>22</v>
      </c>
      <c r="F175" s="285" t="s">
        <v>1184</v>
      </c>
      <c r="G175" s="283"/>
      <c r="H175" s="284" t="s">
        <v>22</v>
      </c>
      <c r="I175" s="286"/>
      <c r="J175" s="283"/>
      <c r="K175" s="283"/>
      <c r="L175" s="287"/>
      <c r="M175" s="288"/>
      <c r="N175" s="289"/>
      <c r="O175" s="289"/>
      <c r="P175" s="289"/>
      <c r="Q175" s="289"/>
      <c r="R175" s="289"/>
      <c r="S175" s="289"/>
      <c r="T175" s="290"/>
      <c r="AT175" s="291" t="s">
        <v>549</v>
      </c>
      <c r="AU175" s="291" t="s">
        <v>85</v>
      </c>
      <c r="AV175" s="13" t="s">
        <v>24</v>
      </c>
      <c r="AW175" s="13" t="s">
        <v>41</v>
      </c>
      <c r="AX175" s="13" t="s">
        <v>77</v>
      </c>
      <c r="AY175" s="291" t="s">
        <v>541</v>
      </c>
    </row>
    <row r="176" s="12" customFormat="1">
      <c r="B176" s="249"/>
      <c r="C176" s="250"/>
      <c r="D176" s="251" t="s">
        <v>549</v>
      </c>
      <c r="E176" s="252" t="s">
        <v>22</v>
      </c>
      <c r="F176" s="253" t="s">
        <v>1141</v>
      </c>
      <c r="G176" s="250"/>
      <c r="H176" s="254">
        <v>103.68000000000001</v>
      </c>
      <c r="I176" s="255"/>
      <c r="J176" s="250"/>
      <c r="K176" s="250"/>
      <c r="L176" s="256"/>
      <c r="M176" s="257"/>
      <c r="N176" s="258"/>
      <c r="O176" s="258"/>
      <c r="P176" s="258"/>
      <c r="Q176" s="258"/>
      <c r="R176" s="258"/>
      <c r="S176" s="258"/>
      <c r="T176" s="259"/>
      <c r="AT176" s="260" t="s">
        <v>549</v>
      </c>
      <c r="AU176" s="260" t="s">
        <v>85</v>
      </c>
      <c r="AV176" s="12" t="s">
        <v>85</v>
      </c>
      <c r="AW176" s="12" t="s">
        <v>41</v>
      </c>
      <c r="AX176" s="12" t="s">
        <v>77</v>
      </c>
      <c r="AY176" s="260" t="s">
        <v>541</v>
      </c>
    </row>
    <row r="177" s="13" customFormat="1">
      <c r="B177" s="282"/>
      <c r="C177" s="283"/>
      <c r="D177" s="251" t="s">
        <v>549</v>
      </c>
      <c r="E177" s="284" t="s">
        <v>22</v>
      </c>
      <c r="F177" s="285" t="s">
        <v>1185</v>
      </c>
      <c r="G177" s="283"/>
      <c r="H177" s="284" t="s">
        <v>22</v>
      </c>
      <c r="I177" s="286"/>
      <c r="J177" s="283"/>
      <c r="K177" s="283"/>
      <c r="L177" s="287"/>
      <c r="M177" s="288"/>
      <c r="N177" s="289"/>
      <c r="O177" s="289"/>
      <c r="P177" s="289"/>
      <c r="Q177" s="289"/>
      <c r="R177" s="289"/>
      <c r="S177" s="289"/>
      <c r="T177" s="290"/>
      <c r="AT177" s="291" t="s">
        <v>549</v>
      </c>
      <c r="AU177" s="291" t="s">
        <v>85</v>
      </c>
      <c r="AV177" s="13" t="s">
        <v>24</v>
      </c>
      <c r="AW177" s="13" t="s">
        <v>41</v>
      </c>
      <c r="AX177" s="13" t="s">
        <v>77</v>
      </c>
      <c r="AY177" s="291" t="s">
        <v>541</v>
      </c>
    </row>
    <row r="178" s="12" customFormat="1">
      <c r="B178" s="249"/>
      <c r="C178" s="250"/>
      <c r="D178" s="251" t="s">
        <v>549</v>
      </c>
      <c r="E178" s="252" t="s">
        <v>22</v>
      </c>
      <c r="F178" s="253" t="s">
        <v>1143</v>
      </c>
      <c r="G178" s="250"/>
      <c r="H178" s="254">
        <v>5.2000000000000002</v>
      </c>
      <c r="I178" s="255"/>
      <c r="J178" s="250"/>
      <c r="K178" s="250"/>
      <c r="L178" s="256"/>
      <c r="M178" s="257"/>
      <c r="N178" s="258"/>
      <c r="O178" s="258"/>
      <c r="P178" s="258"/>
      <c r="Q178" s="258"/>
      <c r="R178" s="258"/>
      <c r="S178" s="258"/>
      <c r="T178" s="259"/>
      <c r="AT178" s="260" t="s">
        <v>549</v>
      </c>
      <c r="AU178" s="260" t="s">
        <v>85</v>
      </c>
      <c r="AV178" s="12" t="s">
        <v>85</v>
      </c>
      <c r="AW178" s="12" t="s">
        <v>41</v>
      </c>
      <c r="AX178" s="12" t="s">
        <v>77</v>
      </c>
      <c r="AY178" s="260" t="s">
        <v>541</v>
      </c>
    </row>
    <row r="179" s="13" customFormat="1">
      <c r="B179" s="282"/>
      <c r="C179" s="283"/>
      <c r="D179" s="251" t="s">
        <v>549</v>
      </c>
      <c r="E179" s="284" t="s">
        <v>22</v>
      </c>
      <c r="F179" s="285" t="s">
        <v>1186</v>
      </c>
      <c r="G179" s="283"/>
      <c r="H179" s="284" t="s">
        <v>22</v>
      </c>
      <c r="I179" s="286"/>
      <c r="J179" s="283"/>
      <c r="K179" s="283"/>
      <c r="L179" s="287"/>
      <c r="M179" s="288"/>
      <c r="N179" s="289"/>
      <c r="O179" s="289"/>
      <c r="P179" s="289"/>
      <c r="Q179" s="289"/>
      <c r="R179" s="289"/>
      <c r="S179" s="289"/>
      <c r="T179" s="290"/>
      <c r="AT179" s="291" t="s">
        <v>549</v>
      </c>
      <c r="AU179" s="291" t="s">
        <v>85</v>
      </c>
      <c r="AV179" s="13" t="s">
        <v>24</v>
      </c>
      <c r="AW179" s="13" t="s">
        <v>41</v>
      </c>
      <c r="AX179" s="13" t="s">
        <v>77</v>
      </c>
      <c r="AY179" s="291" t="s">
        <v>541</v>
      </c>
    </row>
    <row r="180" s="12" customFormat="1">
      <c r="B180" s="249"/>
      <c r="C180" s="250"/>
      <c r="D180" s="251" t="s">
        <v>549</v>
      </c>
      <c r="E180" s="252" t="s">
        <v>22</v>
      </c>
      <c r="F180" s="253" t="s">
        <v>1145</v>
      </c>
      <c r="G180" s="250"/>
      <c r="H180" s="254">
        <v>10.205</v>
      </c>
      <c r="I180" s="255"/>
      <c r="J180" s="250"/>
      <c r="K180" s="250"/>
      <c r="L180" s="256"/>
      <c r="M180" s="257"/>
      <c r="N180" s="258"/>
      <c r="O180" s="258"/>
      <c r="P180" s="258"/>
      <c r="Q180" s="258"/>
      <c r="R180" s="258"/>
      <c r="S180" s="258"/>
      <c r="T180" s="259"/>
      <c r="AT180" s="260" t="s">
        <v>549</v>
      </c>
      <c r="AU180" s="260" t="s">
        <v>85</v>
      </c>
      <c r="AV180" s="12" t="s">
        <v>85</v>
      </c>
      <c r="AW180" s="12" t="s">
        <v>41</v>
      </c>
      <c r="AX180" s="12" t="s">
        <v>77</v>
      </c>
      <c r="AY180" s="260" t="s">
        <v>541</v>
      </c>
    </row>
    <row r="181" s="13" customFormat="1">
      <c r="B181" s="282"/>
      <c r="C181" s="283"/>
      <c r="D181" s="251" t="s">
        <v>549</v>
      </c>
      <c r="E181" s="284" t="s">
        <v>22</v>
      </c>
      <c r="F181" s="285" t="s">
        <v>1187</v>
      </c>
      <c r="G181" s="283"/>
      <c r="H181" s="284" t="s">
        <v>22</v>
      </c>
      <c r="I181" s="286"/>
      <c r="J181" s="283"/>
      <c r="K181" s="283"/>
      <c r="L181" s="287"/>
      <c r="M181" s="288"/>
      <c r="N181" s="289"/>
      <c r="O181" s="289"/>
      <c r="P181" s="289"/>
      <c r="Q181" s="289"/>
      <c r="R181" s="289"/>
      <c r="S181" s="289"/>
      <c r="T181" s="290"/>
      <c r="AT181" s="291" t="s">
        <v>549</v>
      </c>
      <c r="AU181" s="291" t="s">
        <v>85</v>
      </c>
      <c r="AV181" s="13" t="s">
        <v>24</v>
      </c>
      <c r="AW181" s="13" t="s">
        <v>41</v>
      </c>
      <c r="AX181" s="13" t="s">
        <v>77</v>
      </c>
      <c r="AY181" s="291" t="s">
        <v>541</v>
      </c>
    </row>
    <row r="182" s="12" customFormat="1">
      <c r="B182" s="249"/>
      <c r="C182" s="250"/>
      <c r="D182" s="251" t="s">
        <v>549</v>
      </c>
      <c r="E182" s="252" t="s">
        <v>22</v>
      </c>
      <c r="F182" s="253" t="s">
        <v>1147</v>
      </c>
      <c r="G182" s="250"/>
      <c r="H182" s="254">
        <v>25.18</v>
      </c>
      <c r="I182" s="255"/>
      <c r="J182" s="250"/>
      <c r="K182" s="250"/>
      <c r="L182" s="256"/>
      <c r="M182" s="257"/>
      <c r="N182" s="258"/>
      <c r="O182" s="258"/>
      <c r="P182" s="258"/>
      <c r="Q182" s="258"/>
      <c r="R182" s="258"/>
      <c r="S182" s="258"/>
      <c r="T182" s="259"/>
      <c r="AT182" s="260" t="s">
        <v>549</v>
      </c>
      <c r="AU182" s="260" t="s">
        <v>85</v>
      </c>
      <c r="AV182" s="12" t="s">
        <v>85</v>
      </c>
      <c r="AW182" s="12" t="s">
        <v>41</v>
      </c>
      <c r="AX182" s="12" t="s">
        <v>77</v>
      </c>
      <c r="AY182" s="260" t="s">
        <v>541</v>
      </c>
    </row>
    <row r="183" s="14" customFormat="1">
      <c r="B183" s="292"/>
      <c r="C183" s="293"/>
      <c r="D183" s="251" t="s">
        <v>549</v>
      </c>
      <c r="E183" s="294" t="s">
        <v>22</v>
      </c>
      <c r="F183" s="295" t="s">
        <v>710</v>
      </c>
      <c r="G183" s="293"/>
      <c r="H183" s="296">
        <v>788.06500000000005</v>
      </c>
      <c r="I183" s="297"/>
      <c r="J183" s="293"/>
      <c r="K183" s="293"/>
      <c r="L183" s="298"/>
      <c r="M183" s="299"/>
      <c r="N183" s="300"/>
      <c r="O183" s="300"/>
      <c r="P183" s="300"/>
      <c r="Q183" s="300"/>
      <c r="R183" s="300"/>
      <c r="S183" s="300"/>
      <c r="T183" s="301"/>
      <c r="AT183" s="302" t="s">
        <v>549</v>
      </c>
      <c r="AU183" s="302" t="s">
        <v>85</v>
      </c>
      <c r="AV183" s="14" t="s">
        <v>542</v>
      </c>
      <c r="AW183" s="14" t="s">
        <v>41</v>
      </c>
      <c r="AX183" s="14" t="s">
        <v>24</v>
      </c>
      <c r="AY183" s="302" t="s">
        <v>541</v>
      </c>
    </row>
    <row r="184" s="11" customFormat="1" ht="29.88" customHeight="1">
      <c r="B184" s="221"/>
      <c r="C184" s="222"/>
      <c r="D184" s="223" t="s">
        <v>76</v>
      </c>
      <c r="E184" s="235" t="s">
        <v>552</v>
      </c>
      <c r="F184" s="235" t="s">
        <v>553</v>
      </c>
      <c r="G184" s="222"/>
      <c r="H184" s="222"/>
      <c r="I184" s="225"/>
      <c r="J184" s="236">
        <f>BK184</f>
        <v>0</v>
      </c>
      <c r="K184" s="222"/>
      <c r="L184" s="227"/>
      <c r="M184" s="228"/>
      <c r="N184" s="229"/>
      <c r="O184" s="229"/>
      <c r="P184" s="230">
        <f>SUM(P185:P197)</f>
        <v>0</v>
      </c>
      <c r="Q184" s="229"/>
      <c r="R184" s="230">
        <f>SUM(R185:R197)</f>
        <v>19.281193089599999</v>
      </c>
      <c r="S184" s="229"/>
      <c r="T184" s="231">
        <f>SUM(T185:T197)</f>
        <v>22.011599999999998</v>
      </c>
      <c r="AR184" s="232" t="s">
        <v>24</v>
      </c>
      <c r="AT184" s="233" t="s">
        <v>76</v>
      </c>
      <c r="AU184" s="233" t="s">
        <v>24</v>
      </c>
      <c r="AY184" s="232" t="s">
        <v>541</v>
      </c>
      <c r="BK184" s="234">
        <f>SUM(BK185:BK197)</f>
        <v>0</v>
      </c>
    </row>
    <row r="185" s="1" customFormat="1" ht="38.25" customHeight="1">
      <c r="B185" s="46"/>
      <c r="C185" s="237" t="s">
        <v>10</v>
      </c>
      <c r="D185" s="237" t="s">
        <v>544</v>
      </c>
      <c r="E185" s="238" t="s">
        <v>1188</v>
      </c>
      <c r="F185" s="239" t="s">
        <v>1189</v>
      </c>
      <c r="G185" s="240" t="s">
        <v>547</v>
      </c>
      <c r="H185" s="241">
        <v>293.488</v>
      </c>
      <c r="I185" s="242"/>
      <c r="J185" s="243">
        <f>ROUND(I185*H185,2)</f>
        <v>0</v>
      </c>
      <c r="K185" s="239" t="s">
        <v>684</v>
      </c>
      <c r="L185" s="72"/>
      <c r="M185" s="244" t="s">
        <v>22</v>
      </c>
      <c r="N185" s="245" t="s">
        <v>48</v>
      </c>
      <c r="O185" s="47"/>
      <c r="P185" s="246">
        <f>O185*H185</f>
        <v>0</v>
      </c>
      <c r="Q185" s="246">
        <v>0.065696699999999997</v>
      </c>
      <c r="R185" s="246">
        <f>Q185*H185</f>
        <v>19.281193089599999</v>
      </c>
      <c r="S185" s="246">
        <v>0.074999999999999997</v>
      </c>
      <c r="T185" s="247">
        <f>S185*H185</f>
        <v>22.011599999999998</v>
      </c>
      <c r="AR185" s="24" t="s">
        <v>542</v>
      </c>
      <c r="AT185" s="24" t="s">
        <v>544</v>
      </c>
      <c r="AU185" s="24" t="s">
        <v>85</v>
      </c>
      <c r="AY185" s="24" t="s">
        <v>541</v>
      </c>
      <c r="BE185" s="248">
        <f>IF(N185="základní",J185,0)</f>
        <v>0</v>
      </c>
      <c r="BF185" s="248">
        <f>IF(N185="snížená",J185,0)</f>
        <v>0</v>
      </c>
      <c r="BG185" s="248">
        <f>IF(N185="zákl. přenesená",J185,0)</f>
        <v>0</v>
      </c>
      <c r="BH185" s="248">
        <f>IF(N185="sníž. přenesená",J185,0)</f>
        <v>0</v>
      </c>
      <c r="BI185" s="248">
        <f>IF(N185="nulová",J185,0)</f>
        <v>0</v>
      </c>
      <c r="BJ185" s="24" t="s">
        <v>24</v>
      </c>
      <c r="BK185" s="248">
        <f>ROUND(I185*H185,2)</f>
        <v>0</v>
      </c>
      <c r="BL185" s="24" t="s">
        <v>542</v>
      </c>
      <c r="BM185" s="24" t="s">
        <v>1190</v>
      </c>
    </row>
    <row r="186" s="1" customFormat="1">
      <c r="B186" s="46"/>
      <c r="C186" s="74"/>
      <c r="D186" s="251" t="s">
        <v>703</v>
      </c>
      <c r="E186" s="74"/>
      <c r="F186" s="274" t="s">
        <v>1191</v>
      </c>
      <c r="G186" s="74"/>
      <c r="H186" s="74"/>
      <c r="I186" s="204"/>
      <c r="J186" s="74"/>
      <c r="K186" s="74"/>
      <c r="L186" s="72"/>
      <c r="M186" s="275"/>
      <c r="N186" s="47"/>
      <c r="O186" s="47"/>
      <c r="P186" s="47"/>
      <c r="Q186" s="47"/>
      <c r="R186" s="47"/>
      <c r="S186" s="47"/>
      <c r="T186" s="95"/>
      <c r="AT186" s="24" t="s">
        <v>703</v>
      </c>
      <c r="AU186" s="24" t="s">
        <v>85</v>
      </c>
    </row>
    <row r="187" s="1" customFormat="1">
      <c r="B187" s="46"/>
      <c r="C187" s="74"/>
      <c r="D187" s="251" t="s">
        <v>626</v>
      </c>
      <c r="E187" s="74"/>
      <c r="F187" s="274" t="s">
        <v>1192</v>
      </c>
      <c r="G187" s="74"/>
      <c r="H187" s="74"/>
      <c r="I187" s="204"/>
      <c r="J187" s="74"/>
      <c r="K187" s="74"/>
      <c r="L187" s="72"/>
      <c r="M187" s="275"/>
      <c r="N187" s="47"/>
      <c r="O187" s="47"/>
      <c r="P187" s="47"/>
      <c r="Q187" s="47"/>
      <c r="R187" s="47"/>
      <c r="S187" s="47"/>
      <c r="T187" s="95"/>
      <c r="AT187" s="24" t="s">
        <v>626</v>
      </c>
      <c r="AU187" s="24" t="s">
        <v>85</v>
      </c>
    </row>
    <row r="188" s="13" customFormat="1">
      <c r="B188" s="282"/>
      <c r="C188" s="283"/>
      <c r="D188" s="251" t="s">
        <v>549</v>
      </c>
      <c r="E188" s="284" t="s">
        <v>22</v>
      </c>
      <c r="F188" s="285" t="s">
        <v>1193</v>
      </c>
      <c r="G188" s="283"/>
      <c r="H188" s="284" t="s">
        <v>22</v>
      </c>
      <c r="I188" s="286"/>
      <c r="J188" s="283"/>
      <c r="K188" s="283"/>
      <c r="L188" s="287"/>
      <c r="M188" s="288"/>
      <c r="N188" s="289"/>
      <c r="O188" s="289"/>
      <c r="P188" s="289"/>
      <c r="Q188" s="289"/>
      <c r="R188" s="289"/>
      <c r="S188" s="289"/>
      <c r="T188" s="290"/>
      <c r="AT188" s="291" t="s">
        <v>549</v>
      </c>
      <c r="AU188" s="291" t="s">
        <v>85</v>
      </c>
      <c r="AV188" s="13" t="s">
        <v>24</v>
      </c>
      <c r="AW188" s="13" t="s">
        <v>41</v>
      </c>
      <c r="AX188" s="13" t="s">
        <v>77</v>
      </c>
      <c r="AY188" s="291" t="s">
        <v>541</v>
      </c>
    </row>
    <row r="189" s="12" customFormat="1">
      <c r="B189" s="249"/>
      <c r="C189" s="250"/>
      <c r="D189" s="251" t="s">
        <v>549</v>
      </c>
      <c r="E189" s="252" t="s">
        <v>22</v>
      </c>
      <c r="F189" s="253" t="s">
        <v>1194</v>
      </c>
      <c r="G189" s="250"/>
      <c r="H189" s="254">
        <v>106.05</v>
      </c>
      <c r="I189" s="255"/>
      <c r="J189" s="250"/>
      <c r="K189" s="250"/>
      <c r="L189" s="256"/>
      <c r="M189" s="257"/>
      <c r="N189" s="258"/>
      <c r="O189" s="258"/>
      <c r="P189" s="258"/>
      <c r="Q189" s="258"/>
      <c r="R189" s="258"/>
      <c r="S189" s="258"/>
      <c r="T189" s="259"/>
      <c r="AT189" s="260" t="s">
        <v>549</v>
      </c>
      <c r="AU189" s="260" t="s">
        <v>85</v>
      </c>
      <c r="AV189" s="12" t="s">
        <v>85</v>
      </c>
      <c r="AW189" s="12" t="s">
        <v>41</v>
      </c>
      <c r="AX189" s="12" t="s">
        <v>77</v>
      </c>
      <c r="AY189" s="260" t="s">
        <v>541</v>
      </c>
    </row>
    <row r="190" s="13" customFormat="1">
      <c r="B190" s="282"/>
      <c r="C190" s="283"/>
      <c r="D190" s="251" t="s">
        <v>549</v>
      </c>
      <c r="E190" s="284" t="s">
        <v>22</v>
      </c>
      <c r="F190" s="285" t="s">
        <v>1195</v>
      </c>
      <c r="G190" s="283"/>
      <c r="H190" s="284" t="s">
        <v>22</v>
      </c>
      <c r="I190" s="286"/>
      <c r="J190" s="283"/>
      <c r="K190" s="283"/>
      <c r="L190" s="287"/>
      <c r="M190" s="288"/>
      <c r="N190" s="289"/>
      <c r="O190" s="289"/>
      <c r="P190" s="289"/>
      <c r="Q190" s="289"/>
      <c r="R190" s="289"/>
      <c r="S190" s="289"/>
      <c r="T190" s="290"/>
      <c r="AT190" s="291" t="s">
        <v>549</v>
      </c>
      <c r="AU190" s="291" t="s">
        <v>85</v>
      </c>
      <c r="AV190" s="13" t="s">
        <v>24</v>
      </c>
      <c r="AW190" s="13" t="s">
        <v>41</v>
      </c>
      <c r="AX190" s="13" t="s">
        <v>77</v>
      </c>
      <c r="AY190" s="291" t="s">
        <v>541</v>
      </c>
    </row>
    <row r="191" s="12" customFormat="1">
      <c r="B191" s="249"/>
      <c r="C191" s="250"/>
      <c r="D191" s="251" t="s">
        <v>549</v>
      </c>
      <c r="E191" s="252" t="s">
        <v>22</v>
      </c>
      <c r="F191" s="253" t="s">
        <v>1196</v>
      </c>
      <c r="G191" s="250"/>
      <c r="H191" s="254">
        <v>21.289999999999999</v>
      </c>
      <c r="I191" s="255"/>
      <c r="J191" s="250"/>
      <c r="K191" s="250"/>
      <c r="L191" s="256"/>
      <c r="M191" s="257"/>
      <c r="N191" s="258"/>
      <c r="O191" s="258"/>
      <c r="P191" s="258"/>
      <c r="Q191" s="258"/>
      <c r="R191" s="258"/>
      <c r="S191" s="258"/>
      <c r="T191" s="259"/>
      <c r="AT191" s="260" t="s">
        <v>549</v>
      </c>
      <c r="AU191" s="260" t="s">
        <v>85</v>
      </c>
      <c r="AV191" s="12" t="s">
        <v>85</v>
      </c>
      <c r="AW191" s="12" t="s">
        <v>41</v>
      </c>
      <c r="AX191" s="12" t="s">
        <v>77</v>
      </c>
      <c r="AY191" s="260" t="s">
        <v>541</v>
      </c>
    </row>
    <row r="192" s="13" customFormat="1">
      <c r="B192" s="282"/>
      <c r="C192" s="283"/>
      <c r="D192" s="251" t="s">
        <v>549</v>
      </c>
      <c r="E192" s="284" t="s">
        <v>22</v>
      </c>
      <c r="F192" s="285" t="s">
        <v>1125</v>
      </c>
      <c r="G192" s="283"/>
      <c r="H192" s="284" t="s">
        <v>22</v>
      </c>
      <c r="I192" s="286"/>
      <c r="J192" s="283"/>
      <c r="K192" s="283"/>
      <c r="L192" s="287"/>
      <c r="M192" s="288"/>
      <c r="N192" s="289"/>
      <c r="O192" s="289"/>
      <c r="P192" s="289"/>
      <c r="Q192" s="289"/>
      <c r="R192" s="289"/>
      <c r="S192" s="289"/>
      <c r="T192" s="290"/>
      <c r="AT192" s="291" t="s">
        <v>549</v>
      </c>
      <c r="AU192" s="291" t="s">
        <v>85</v>
      </c>
      <c r="AV192" s="13" t="s">
        <v>24</v>
      </c>
      <c r="AW192" s="13" t="s">
        <v>41</v>
      </c>
      <c r="AX192" s="13" t="s">
        <v>77</v>
      </c>
      <c r="AY192" s="291" t="s">
        <v>541</v>
      </c>
    </row>
    <row r="193" s="12" customFormat="1">
      <c r="B193" s="249"/>
      <c r="C193" s="250"/>
      <c r="D193" s="251" t="s">
        <v>549</v>
      </c>
      <c r="E193" s="252" t="s">
        <v>22</v>
      </c>
      <c r="F193" s="253" t="s">
        <v>1197</v>
      </c>
      <c r="G193" s="250"/>
      <c r="H193" s="254">
        <v>90.120000000000005</v>
      </c>
      <c r="I193" s="255"/>
      <c r="J193" s="250"/>
      <c r="K193" s="250"/>
      <c r="L193" s="256"/>
      <c r="M193" s="257"/>
      <c r="N193" s="258"/>
      <c r="O193" s="258"/>
      <c r="P193" s="258"/>
      <c r="Q193" s="258"/>
      <c r="R193" s="258"/>
      <c r="S193" s="258"/>
      <c r="T193" s="259"/>
      <c r="AT193" s="260" t="s">
        <v>549</v>
      </c>
      <c r="AU193" s="260" t="s">
        <v>85</v>
      </c>
      <c r="AV193" s="12" t="s">
        <v>85</v>
      </c>
      <c r="AW193" s="12" t="s">
        <v>41</v>
      </c>
      <c r="AX193" s="12" t="s">
        <v>77</v>
      </c>
      <c r="AY193" s="260" t="s">
        <v>541</v>
      </c>
    </row>
    <row r="194" s="12" customFormat="1">
      <c r="B194" s="249"/>
      <c r="C194" s="250"/>
      <c r="D194" s="251" t="s">
        <v>549</v>
      </c>
      <c r="E194" s="252" t="s">
        <v>22</v>
      </c>
      <c r="F194" s="253" t="s">
        <v>1198</v>
      </c>
      <c r="G194" s="250"/>
      <c r="H194" s="254">
        <v>22.827999999999999</v>
      </c>
      <c r="I194" s="255"/>
      <c r="J194" s="250"/>
      <c r="K194" s="250"/>
      <c r="L194" s="256"/>
      <c r="M194" s="257"/>
      <c r="N194" s="258"/>
      <c r="O194" s="258"/>
      <c r="P194" s="258"/>
      <c r="Q194" s="258"/>
      <c r="R194" s="258"/>
      <c r="S194" s="258"/>
      <c r="T194" s="259"/>
      <c r="AT194" s="260" t="s">
        <v>549</v>
      </c>
      <c r="AU194" s="260" t="s">
        <v>85</v>
      </c>
      <c r="AV194" s="12" t="s">
        <v>85</v>
      </c>
      <c r="AW194" s="12" t="s">
        <v>41</v>
      </c>
      <c r="AX194" s="12" t="s">
        <v>77</v>
      </c>
      <c r="AY194" s="260" t="s">
        <v>541</v>
      </c>
    </row>
    <row r="195" s="13" customFormat="1">
      <c r="B195" s="282"/>
      <c r="C195" s="283"/>
      <c r="D195" s="251" t="s">
        <v>549</v>
      </c>
      <c r="E195" s="284" t="s">
        <v>22</v>
      </c>
      <c r="F195" s="285" t="s">
        <v>1199</v>
      </c>
      <c r="G195" s="283"/>
      <c r="H195" s="284" t="s">
        <v>22</v>
      </c>
      <c r="I195" s="286"/>
      <c r="J195" s="283"/>
      <c r="K195" s="283"/>
      <c r="L195" s="287"/>
      <c r="M195" s="288"/>
      <c r="N195" s="289"/>
      <c r="O195" s="289"/>
      <c r="P195" s="289"/>
      <c r="Q195" s="289"/>
      <c r="R195" s="289"/>
      <c r="S195" s="289"/>
      <c r="T195" s="290"/>
      <c r="AT195" s="291" t="s">
        <v>549</v>
      </c>
      <c r="AU195" s="291" t="s">
        <v>85</v>
      </c>
      <c r="AV195" s="13" t="s">
        <v>24</v>
      </c>
      <c r="AW195" s="13" t="s">
        <v>41</v>
      </c>
      <c r="AX195" s="13" t="s">
        <v>77</v>
      </c>
      <c r="AY195" s="291" t="s">
        <v>541</v>
      </c>
    </row>
    <row r="196" s="12" customFormat="1">
      <c r="B196" s="249"/>
      <c r="C196" s="250"/>
      <c r="D196" s="251" t="s">
        <v>549</v>
      </c>
      <c r="E196" s="252" t="s">
        <v>22</v>
      </c>
      <c r="F196" s="253" t="s">
        <v>1200</v>
      </c>
      <c r="G196" s="250"/>
      <c r="H196" s="254">
        <v>53.200000000000003</v>
      </c>
      <c r="I196" s="255"/>
      <c r="J196" s="250"/>
      <c r="K196" s="250"/>
      <c r="L196" s="256"/>
      <c r="M196" s="257"/>
      <c r="N196" s="258"/>
      <c r="O196" s="258"/>
      <c r="P196" s="258"/>
      <c r="Q196" s="258"/>
      <c r="R196" s="258"/>
      <c r="S196" s="258"/>
      <c r="T196" s="259"/>
      <c r="AT196" s="260" t="s">
        <v>549</v>
      </c>
      <c r="AU196" s="260" t="s">
        <v>85</v>
      </c>
      <c r="AV196" s="12" t="s">
        <v>85</v>
      </c>
      <c r="AW196" s="12" t="s">
        <v>41</v>
      </c>
      <c r="AX196" s="12" t="s">
        <v>77</v>
      </c>
      <c r="AY196" s="260" t="s">
        <v>541</v>
      </c>
    </row>
    <row r="197" s="14" customFormat="1">
      <c r="B197" s="292"/>
      <c r="C197" s="293"/>
      <c r="D197" s="251" t="s">
        <v>549</v>
      </c>
      <c r="E197" s="294" t="s">
        <v>22</v>
      </c>
      <c r="F197" s="295" t="s">
        <v>710</v>
      </c>
      <c r="G197" s="293"/>
      <c r="H197" s="296">
        <v>293.488</v>
      </c>
      <c r="I197" s="297"/>
      <c r="J197" s="293"/>
      <c r="K197" s="293"/>
      <c r="L197" s="298"/>
      <c r="M197" s="299"/>
      <c r="N197" s="300"/>
      <c r="O197" s="300"/>
      <c r="P197" s="300"/>
      <c r="Q197" s="300"/>
      <c r="R197" s="300"/>
      <c r="S197" s="300"/>
      <c r="T197" s="301"/>
      <c r="AT197" s="302" t="s">
        <v>549</v>
      </c>
      <c r="AU197" s="302" t="s">
        <v>85</v>
      </c>
      <c r="AV197" s="14" t="s">
        <v>542</v>
      </c>
      <c r="AW197" s="14" t="s">
        <v>41</v>
      </c>
      <c r="AX197" s="14" t="s">
        <v>24</v>
      </c>
      <c r="AY197" s="302" t="s">
        <v>541</v>
      </c>
    </row>
    <row r="198" s="11" customFormat="1" ht="29.88" customHeight="1">
      <c r="B198" s="221"/>
      <c r="C198" s="222"/>
      <c r="D198" s="223" t="s">
        <v>76</v>
      </c>
      <c r="E198" s="235" t="s">
        <v>557</v>
      </c>
      <c r="F198" s="235" t="s">
        <v>1201</v>
      </c>
      <c r="G198" s="222"/>
      <c r="H198" s="222"/>
      <c r="I198" s="225"/>
      <c r="J198" s="236">
        <f>BK198</f>
        <v>0</v>
      </c>
      <c r="K198" s="222"/>
      <c r="L198" s="227"/>
      <c r="M198" s="228"/>
      <c r="N198" s="229"/>
      <c r="O198" s="229"/>
      <c r="P198" s="230">
        <f>SUM(P199:P273)</f>
        <v>0</v>
      </c>
      <c r="Q198" s="229"/>
      <c r="R198" s="230">
        <f>SUM(R199:R273)</f>
        <v>2.0435796000000002</v>
      </c>
      <c r="S198" s="229"/>
      <c r="T198" s="231">
        <f>SUM(T199:T273)</f>
        <v>3.9563290000000002</v>
      </c>
      <c r="AR198" s="232" t="s">
        <v>24</v>
      </c>
      <c r="AT198" s="233" t="s">
        <v>76</v>
      </c>
      <c r="AU198" s="233" t="s">
        <v>24</v>
      </c>
      <c r="AY198" s="232" t="s">
        <v>541</v>
      </c>
      <c r="BK198" s="234">
        <f>SUM(BK199:BK273)</f>
        <v>0</v>
      </c>
    </row>
    <row r="199" s="1" customFormat="1" ht="25.5" customHeight="1">
      <c r="B199" s="46"/>
      <c r="C199" s="237" t="s">
        <v>577</v>
      </c>
      <c r="D199" s="237" t="s">
        <v>544</v>
      </c>
      <c r="E199" s="238" t="s">
        <v>1202</v>
      </c>
      <c r="F199" s="239" t="s">
        <v>1203</v>
      </c>
      <c r="G199" s="240" t="s">
        <v>547</v>
      </c>
      <c r="H199" s="241">
        <v>364</v>
      </c>
      <c r="I199" s="242"/>
      <c r="J199" s="243">
        <f>ROUND(I199*H199,2)</f>
        <v>0</v>
      </c>
      <c r="K199" s="239" t="s">
        <v>22</v>
      </c>
      <c r="L199" s="72"/>
      <c r="M199" s="244" t="s">
        <v>22</v>
      </c>
      <c r="N199" s="245" t="s">
        <v>48</v>
      </c>
      <c r="O199" s="47"/>
      <c r="P199" s="246">
        <f>O199*H199</f>
        <v>0</v>
      </c>
      <c r="Q199" s="246">
        <v>0</v>
      </c>
      <c r="R199" s="246">
        <f>Q199*H199</f>
        <v>0</v>
      </c>
      <c r="S199" s="246">
        <v>0</v>
      </c>
      <c r="T199" s="247">
        <f>S199*H199</f>
        <v>0</v>
      </c>
      <c r="AR199" s="24" t="s">
        <v>542</v>
      </c>
      <c r="AT199" s="24" t="s">
        <v>544</v>
      </c>
      <c r="AU199" s="24" t="s">
        <v>85</v>
      </c>
      <c r="AY199" s="24" t="s">
        <v>541</v>
      </c>
      <c r="BE199" s="248">
        <f>IF(N199="základní",J199,0)</f>
        <v>0</v>
      </c>
      <c r="BF199" s="248">
        <f>IF(N199="snížená",J199,0)</f>
        <v>0</v>
      </c>
      <c r="BG199" s="248">
        <f>IF(N199="zákl. přenesená",J199,0)</f>
        <v>0</v>
      </c>
      <c r="BH199" s="248">
        <f>IF(N199="sníž. přenesená",J199,0)</f>
        <v>0</v>
      </c>
      <c r="BI199" s="248">
        <f>IF(N199="nulová",J199,0)</f>
        <v>0</v>
      </c>
      <c r="BJ199" s="24" t="s">
        <v>24</v>
      </c>
      <c r="BK199" s="248">
        <f>ROUND(I199*H199,2)</f>
        <v>0</v>
      </c>
      <c r="BL199" s="24" t="s">
        <v>542</v>
      </c>
      <c r="BM199" s="24" t="s">
        <v>1204</v>
      </c>
    </row>
    <row r="200" s="1" customFormat="1">
      <c r="B200" s="46"/>
      <c r="C200" s="74"/>
      <c r="D200" s="251" t="s">
        <v>626</v>
      </c>
      <c r="E200" s="74"/>
      <c r="F200" s="274" t="s">
        <v>1205</v>
      </c>
      <c r="G200" s="74"/>
      <c r="H200" s="74"/>
      <c r="I200" s="204"/>
      <c r="J200" s="74"/>
      <c r="K200" s="74"/>
      <c r="L200" s="72"/>
      <c r="M200" s="275"/>
      <c r="N200" s="47"/>
      <c r="O200" s="47"/>
      <c r="P200" s="47"/>
      <c r="Q200" s="47"/>
      <c r="R200" s="47"/>
      <c r="S200" s="47"/>
      <c r="T200" s="95"/>
      <c r="AT200" s="24" t="s">
        <v>626</v>
      </c>
      <c r="AU200" s="24" t="s">
        <v>85</v>
      </c>
    </row>
    <row r="201" s="13" customFormat="1">
      <c r="B201" s="282"/>
      <c r="C201" s="283"/>
      <c r="D201" s="251" t="s">
        <v>549</v>
      </c>
      <c r="E201" s="284" t="s">
        <v>22</v>
      </c>
      <c r="F201" s="285" t="s">
        <v>1206</v>
      </c>
      <c r="G201" s="283"/>
      <c r="H201" s="284" t="s">
        <v>22</v>
      </c>
      <c r="I201" s="286"/>
      <c r="J201" s="283"/>
      <c r="K201" s="283"/>
      <c r="L201" s="287"/>
      <c r="M201" s="288"/>
      <c r="N201" s="289"/>
      <c r="O201" s="289"/>
      <c r="P201" s="289"/>
      <c r="Q201" s="289"/>
      <c r="R201" s="289"/>
      <c r="S201" s="289"/>
      <c r="T201" s="290"/>
      <c r="AT201" s="291" t="s">
        <v>549</v>
      </c>
      <c r="AU201" s="291" t="s">
        <v>85</v>
      </c>
      <c r="AV201" s="13" t="s">
        <v>24</v>
      </c>
      <c r="AW201" s="13" t="s">
        <v>41</v>
      </c>
      <c r="AX201" s="13" t="s">
        <v>77</v>
      </c>
      <c r="AY201" s="291" t="s">
        <v>541</v>
      </c>
    </row>
    <row r="202" s="12" customFormat="1">
      <c r="B202" s="249"/>
      <c r="C202" s="250"/>
      <c r="D202" s="251" t="s">
        <v>549</v>
      </c>
      <c r="E202" s="252" t="s">
        <v>22</v>
      </c>
      <c r="F202" s="253" t="s">
        <v>1207</v>
      </c>
      <c r="G202" s="250"/>
      <c r="H202" s="254">
        <v>117</v>
      </c>
      <c r="I202" s="255"/>
      <c r="J202" s="250"/>
      <c r="K202" s="250"/>
      <c r="L202" s="256"/>
      <c r="M202" s="257"/>
      <c r="N202" s="258"/>
      <c r="O202" s="258"/>
      <c r="P202" s="258"/>
      <c r="Q202" s="258"/>
      <c r="R202" s="258"/>
      <c r="S202" s="258"/>
      <c r="T202" s="259"/>
      <c r="AT202" s="260" t="s">
        <v>549</v>
      </c>
      <c r="AU202" s="260" t="s">
        <v>85</v>
      </c>
      <c r="AV202" s="12" t="s">
        <v>85</v>
      </c>
      <c r="AW202" s="12" t="s">
        <v>41</v>
      </c>
      <c r="AX202" s="12" t="s">
        <v>77</v>
      </c>
      <c r="AY202" s="260" t="s">
        <v>541</v>
      </c>
    </row>
    <row r="203" s="12" customFormat="1">
      <c r="B203" s="249"/>
      <c r="C203" s="250"/>
      <c r="D203" s="251" t="s">
        <v>549</v>
      </c>
      <c r="E203" s="252" t="s">
        <v>22</v>
      </c>
      <c r="F203" s="253" t="s">
        <v>1208</v>
      </c>
      <c r="G203" s="250"/>
      <c r="H203" s="254">
        <v>52</v>
      </c>
      <c r="I203" s="255"/>
      <c r="J203" s="250"/>
      <c r="K203" s="250"/>
      <c r="L203" s="256"/>
      <c r="M203" s="257"/>
      <c r="N203" s="258"/>
      <c r="O203" s="258"/>
      <c r="P203" s="258"/>
      <c r="Q203" s="258"/>
      <c r="R203" s="258"/>
      <c r="S203" s="258"/>
      <c r="T203" s="259"/>
      <c r="AT203" s="260" t="s">
        <v>549</v>
      </c>
      <c r="AU203" s="260" t="s">
        <v>85</v>
      </c>
      <c r="AV203" s="12" t="s">
        <v>85</v>
      </c>
      <c r="AW203" s="12" t="s">
        <v>41</v>
      </c>
      <c r="AX203" s="12" t="s">
        <v>77</v>
      </c>
      <c r="AY203" s="260" t="s">
        <v>541</v>
      </c>
    </row>
    <row r="204" s="13" customFormat="1">
      <c r="B204" s="282"/>
      <c r="C204" s="283"/>
      <c r="D204" s="251" t="s">
        <v>549</v>
      </c>
      <c r="E204" s="284" t="s">
        <v>22</v>
      </c>
      <c r="F204" s="285" t="s">
        <v>1209</v>
      </c>
      <c r="G204" s="283"/>
      <c r="H204" s="284" t="s">
        <v>22</v>
      </c>
      <c r="I204" s="286"/>
      <c r="J204" s="283"/>
      <c r="K204" s="283"/>
      <c r="L204" s="287"/>
      <c r="M204" s="288"/>
      <c r="N204" s="289"/>
      <c r="O204" s="289"/>
      <c r="P204" s="289"/>
      <c r="Q204" s="289"/>
      <c r="R204" s="289"/>
      <c r="S204" s="289"/>
      <c r="T204" s="290"/>
      <c r="AT204" s="291" t="s">
        <v>549</v>
      </c>
      <c r="AU204" s="291" t="s">
        <v>85</v>
      </c>
      <c r="AV204" s="13" t="s">
        <v>24</v>
      </c>
      <c r="AW204" s="13" t="s">
        <v>41</v>
      </c>
      <c r="AX204" s="13" t="s">
        <v>77</v>
      </c>
      <c r="AY204" s="291" t="s">
        <v>541</v>
      </c>
    </row>
    <row r="205" s="12" customFormat="1">
      <c r="B205" s="249"/>
      <c r="C205" s="250"/>
      <c r="D205" s="251" t="s">
        <v>549</v>
      </c>
      <c r="E205" s="252" t="s">
        <v>22</v>
      </c>
      <c r="F205" s="253" t="s">
        <v>1210</v>
      </c>
      <c r="G205" s="250"/>
      <c r="H205" s="254">
        <v>135</v>
      </c>
      <c r="I205" s="255"/>
      <c r="J205" s="250"/>
      <c r="K205" s="250"/>
      <c r="L205" s="256"/>
      <c r="M205" s="257"/>
      <c r="N205" s="258"/>
      <c r="O205" s="258"/>
      <c r="P205" s="258"/>
      <c r="Q205" s="258"/>
      <c r="R205" s="258"/>
      <c r="S205" s="258"/>
      <c r="T205" s="259"/>
      <c r="AT205" s="260" t="s">
        <v>549</v>
      </c>
      <c r="AU205" s="260" t="s">
        <v>85</v>
      </c>
      <c r="AV205" s="12" t="s">
        <v>85</v>
      </c>
      <c r="AW205" s="12" t="s">
        <v>41</v>
      </c>
      <c r="AX205" s="12" t="s">
        <v>77</v>
      </c>
      <c r="AY205" s="260" t="s">
        <v>541</v>
      </c>
    </row>
    <row r="206" s="12" customFormat="1">
      <c r="B206" s="249"/>
      <c r="C206" s="250"/>
      <c r="D206" s="251" t="s">
        <v>549</v>
      </c>
      <c r="E206" s="252" t="s">
        <v>22</v>
      </c>
      <c r="F206" s="253" t="s">
        <v>1211</v>
      </c>
      <c r="G206" s="250"/>
      <c r="H206" s="254">
        <v>60</v>
      </c>
      <c r="I206" s="255"/>
      <c r="J206" s="250"/>
      <c r="K206" s="250"/>
      <c r="L206" s="256"/>
      <c r="M206" s="257"/>
      <c r="N206" s="258"/>
      <c r="O206" s="258"/>
      <c r="P206" s="258"/>
      <c r="Q206" s="258"/>
      <c r="R206" s="258"/>
      <c r="S206" s="258"/>
      <c r="T206" s="259"/>
      <c r="AT206" s="260" t="s">
        <v>549</v>
      </c>
      <c r="AU206" s="260" t="s">
        <v>85</v>
      </c>
      <c r="AV206" s="12" t="s">
        <v>85</v>
      </c>
      <c r="AW206" s="12" t="s">
        <v>41</v>
      </c>
      <c r="AX206" s="12" t="s">
        <v>77</v>
      </c>
      <c r="AY206" s="260" t="s">
        <v>541</v>
      </c>
    </row>
    <row r="207" s="14" customFormat="1">
      <c r="B207" s="292"/>
      <c r="C207" s="293"/>
      <c r="D207" s="251" t="s">
        <v>549</v>
      </c>
      <c r="E207" s="294" t="s">
        <v>22</v>
      </c>
      <c r="F207" s="295" t="s">
        <v>710</v>
      </c>
      <c r="G207" s="293"/>
      <c r="H207" s="296">
        <v>364</v>
      </c>
      <c r="I207" s="297"/>
      <c r="J207" s="293"/>
      <c r="K207" s="293"/>
      <c r="L207" s="298"/>
      <c r="M207" s="299"/>
      <c r="N207" s="300"/>
      <c r="O207" s="300"/>
      <c r="P207" s="300"/>
      <c r="Q207" s="300"/>
      <c r="R207" s="300"/>
      <c r="S207" s="300"/>
      <c r="T207" s="301"/>
      <c r="AT207" s="302" t="s">
        <v>549</v>
      </c>
      <c r="AU207" s="302" t="s">
        <v>85</v>
      </c>
      <c r="AV207" s="14" t="s">
        <v>542</v>
      </c>
      <c r="AW207" s="14" t="s">
        <v>41</v>
      </c>
      <c r="AX207" s="14" t="s">
        <v>24</v>
      </c>
      <c r="AY207" s="302" t="s">
        <v>541</v>
      </c>
    </row>
    <row r="208" s="1" customFormat="1" ht="25.5" customHeight="1">
      <c r="B208" s="46"/>
      <c r="C208" s="237" t="s">
        <v>750</v>
      </c>
      <c r="D208" s="237" t="s">
        <v>544</v>
      </c>
      <c r="E208" s="238" t="s">
        <v>1212</v>
      </c>
      <c r="F208" s="239" t="s">
        <v>1213</v>
      </c>
      <c r="G208" s="240" t="s">
        <v>547</v>
      </c>
      <c r="H208" s="241">
        <v>15.288</v>
      </c>
      <c r="I208" s="242"/>
      <c r="J208" s="243">
        <f>ROUND(I208*H208,2)</f>
        <v>0</v>
      </c>
      <c r="K208" s="239" t="s">
        <v>684</v>
      </c>
      <c r="L208" s="72"/>
      <c r="M208" s="244" t="s">
        <v>22</v>
      </c>
      <c r="N208" s="245" t="s">
        <v>48</v>
      </c>
      <c r="O208" s="47"/>
      <c r="P208" s="246">
        <f>O208*H208</f>
        <v>0</v>
      </c>
      <c r="Q208" s="246">
        <v>0</v>
      </c>
      <c r="R208" s="246">
        <f>Q208*H208</f>
        <v>0</v>
      </c>
      <c r="S208" s="246">
        <v>0</v>
      </c>
      <c r="T208" s="247">
        <f>S208*H208</f>
        <v>0</v>
      </c>
      <c r="AR208" s="24" t="s">
        <v>542</v>
      </c>
      <c r="AT208" s="24" t="s">
        <v>544</v>
      </c>
      <c r="AU208" s="24" t="s">
        <v>85</v>
      </c>
      <c r="AY208" s="24" t="s">
        <v>541</v>
      </c>
      <c r="BE208" s="248">
        <f>IF(N208="základní",J208,0)</f>
        <v>0</v>
      </c>
      <c r="BF208" s="248">
        <f>IF(N208="snížená",J208,0)</f>
        <v>0</v>
      </c>
      <c r="BG208" s="248">
        <f>IF(N208="zákl. přenesená",J208,0)</f>
        <v>0</v>
      </c>
      <c r="BH208" s="248">
        <f>IF(N208="sníž. přenesená",J208,0)</f>
        <v>0</v>
      </c>
      <c r="BI208" s="248">
        <f>IF(N208="nulová",J208,0)</f>
        <v>0</v>
      </c>
      <c r="BJ208" s="24" t="s">
        <v>24</v>
      </c>
      <c r="BK208" s="248">
        <f>ROUND(I208*H208,2)</f>
        <v>0</v>
      </c>
      <c r="BL208" s="24" t="s">
        <v>542</v>
      </c>
      <c r="BM208" s="24" t="s">
        <v>1214</v>
      </c>
    </row>
    <row r="209" s="1" customFormat="1">
      <c r="B209" s="46"/>
      <c r="C209" s="74"/>
      <c r="D209" s="251" t="s">
        <v>703</v>
      </c>
      <c r="E209" s="74"/>
      <c r="F209" s="274" t="s">
        <v>1215</v>
      </c>
      <c r="G209" s="74"/>
      <c r="H209" s="74"/>
      <c r="I209" s="204"/>
      <c r="J209" s="74"/>
      <c r="K209" s="74"/>
      <c r="L209" s="72"/>
      <c r="M209" s="275"/>
      <c r="N209" s="47"/>
      <c r="O209" s="47"/>
      <c r="P209" s="47"/>
      <c r="Q209" s="47"/>
      <c r="R209" s="47"/>
      <c r="S209" s="47"/>
      <c r="T209" s="95"/>
      <c r="AT209" s="24" t="s">
        <v>703</v>
      </c>
      <c r="AU209" s="24" t="s">
        <v>85</v>
      </c>
    </row>
    <row r="210" s="12" customFormat="1">
      <c r="B210" s="249"/>
      <c r="C210" s="250"/>
      <c r="D210" s="251" t="s">
        <v>549</v>
      </c>
      <c r="E210" s="252" t="s">
        <v>22</v>
      </c>
      <c r="F210" s="253" t="s">
        <v>1216</v>
      </c>
      <c r="G210" s="250"/>
      <c r="H210" s="254">
        <v>15.288</v>
      </c>
      <c r="I210" s="255"/>
      <c r="J210" s="250"/>
      <c r="K210" s="250"/>
      <c r="L210" s="256"/>
      <c r="M210" s="257"/>
      <c r="N210" s="258"/>
      <c r="O210" s="258"/>
      <c r="P210" s="258"/>
      <c r="Q210" s="258"/>
      <c r="R210" s="258"/>
      <c r="S210" s="258"/>
      <c r="T210" s="259"/>
      <c r="AT210" s="260" t="s">
        <v>549</v>
      </c>
      <c r="AU210" s="260" t="s">
        <v>85</v>
      </c>
      <c r="AV210" s="12" t="s">
        <v>85</v>
      </c>
      <c r="AW210" s="12" t="s">
        <v>41</v>
      </c>
      <c r="AX210" s="12" t="s">
        <v>24</v>
      </c>
      <c r="AY210" s="260" t="s">
        <v>541</v>
      </c>
    </row>
    <row r="211" s="1" customFormat="1" ht="16.5" customHeight="1">
      <c r="B211" s="46"/>
      <c r="C211" s="264" t="s">
        <v>580</v>
      </c>
      <c r="D211" s="264" t="s">
        <v>622</v>
      </c>
      <c r="E211" s="265" t="s">
        <v>1217</v>
      </c>
      <c r="F211" s="266" t="s">
        <v>1218</v>
      </c>
      <c r="G211" s="267" t="s">
        <v>547</v>
      </c>
      <c r="H211" s="268">
        <v>15.288</v>
      </c>
      <c r="I211" s="269"/>
      <c r="J211" s="270">
        <f>ROUND(I211*H211,2)</f>
        <v>0</v>
      </c>
      <c r="K211" s="266" t="s">
        <v>684</v>
      </c>
      <c r="L211" s="271"/>
      <c r="M211" s="272" t="s">
        <v>22</v>
      </c>
      <c r="N211" s="273" t="s">
        <v>48</v>
      </c>
      <c r="O211" s="47"/>
      <c r="P211" s="246">
        <f>O211*H211</f>
        <v>0</v>
      </c>
      <c r="Q211" s="246">
        <v>0.0091500000000000001</v>
      </c>
      <c r="R211" s="246">
        <f>Q211*H211</f>
        <v>0.13988520000000002</v>
      </c>
      <c r="S211" s="246">
        <v>0</v>
      </c>
      <c r="T211" s="247">
        <f>S211*H211</f>
        <v>0</v>
      </c>
      <c r="AR211" s="24" t="s">
        <v>561</v>
      </c>
      <c r="AT211" s="24" t="s">
        <v>622</v>
      </c>
      <c r="AU211" s="24" t="s">
        <v>85</v>
      </c>
      <c r="AY211" s="24" t="s">
        <v>541</v>
      </c>
      <c r="BE211" s="248">
        <f>IF(N211="základní",J211,0)</f>
        <v>0</v>
      </c>
      <c r="BF211" s="248">
        <f>IF(N211="snížená",J211,0)</f>
        <v>0</v>
      </c>
      <c r="BG211" s="248">
        <f>IF(N211="zákl. přenesená",J211,0)</f>
        <v>0</v>
      </c>
      <c r="BH211" s="248">
        <f>IF(N211="sníž. přenesená",J211,0)</f>
        <v>0</v>
      </c>
      <c r="BI211" s="248">
        <f>IF(N211="nulová",J211,0)</f>
        <v>0</v>
      </c>
      <c r="BJ211" s="24" t="s">
        <v>24</v>
      </c>
      <c r="BK211" s="248">
        <f>ROUND(I211*H211,2)</f>
        <v>0</v>
      </c>
      <c r="BL211" s="24" t="s">
        <v>542</v>
      </c>
      <c r="BM211" s="24" t="s">
        <v>1219</v>
      </c>
    </row>
    <row r="212" s="1" customFormat="1" ht="16.5" customHeight="1">
      <c r="B212" s="46"/>
      <c r="C212" s="237" t="s">
        <v>759</v>
      </c>
      <c r="D212" s="237" t="s">
        <v>544</v>
      </c>
      <c r="E212" s="238" t="s">
        <v>1220</v>
      </c>
      <c r="F212" s="239" t="s">
        <v>1221</v>
      </c>
      <c r="G212" s="240" t="s">
        <v>616</v>
      </c>
      <c r="H212" s="241">
        <v>2</v>
      </c>
      <c r="I212" s="242"/>
      <c r="J212" s="243">
        <f>ROUND(I212*H212,2)</f>
        <v>0</v>
      </c>
      <c r="K212" s="239" t="s">
        <v>684</v>
      </c>
      <c r="L212" s="72"/>
      <c r="M212" s="244" t="s">
        <v>22</v>
      </c>
      <c r="N212" s="245" t="s">
        <v>48</v>
      </c>
      <c r="O212" s="47"/>
      <c r="P212" s="246">
        <f>O212*H212</f>
        <v>0</v>
      </c>
      <c r="Q212" s="246">
        <v>6.0000000000000002E-05</v>
      </c>
      <c r="R212" s="246">
        <f>Q212*H212</f>
        <v>0.00012</v>
      </c>
      <c r="S212" s="246">
        <v>0</v>
      </c>
      <c r="T212" s="247">
        <f>S212*H212</f>
        <v>0</v>
      </c>
      <c r="AR212" s="24" t="s">
        <v>542</v>
      </c>
      <c r="AT212" s="24" t="s">
        <v>544</v>
      </c>
      <c r="AU212" s="24" t="s">
        <v>85</v>
      </c>
      <c r="AY212" s="24" t="s">
        <v>541</v>
      </c>
      <c r="BE212" s="248">
        <f>IF(N212="základní",J212,0)</f>
        <v>0</v>
      </c>
      <c r="BF212" s="248">
        <f>IF(N212="snížená",J212,0)</f>
        <v>0</v>
      </c>
      <c r="BG212" s="248">
        <f>IF(N212="zákl. přenesená",J212,0)</f>
        <v>0</v>
      </c>
      <c r="BH212" s="248">
        <f>IF(N212="sníž. přenesená",J212,0)</f>
        <v>0</v>
      </c>
      <c r="BI212" s="248">
        <f>IF(N212="nulová",J212,0)</f>
        <v>0</v>
      </c>
      <c r="BJ212" s="24" t="s">
        <v>24</v>
      </c>
      <c r="BK212" s="248">
        <f>ROUND(I212*H212,2)</f>
        <v>0</v>
      </c>
      <c r="BL212" s="24" t="s">
        <v>542</v>
      </c>
      <c r="BM212" s="24" t="s">
        <v>1222</v>
      </c>
    </row>
    <row r="213" s="1" customFormat="1">
      <c r="B213" s="46"/>
      <c r="C213" s="74"/>
      <c r="D213" s="251" t="s">
        <v>703</v>
      </c>
      <c r="E213" s="74"/>
      <c r="F213" s="274" t="s">
        <v>1223</v>
      </c>
      <c r="G213" s="74"/>
      <c r="H213" s="74"/>
      <c r="I213" s="204"/>
      <c r="J213" s="74"/>
      <c r="K213" s="74"/>
      <c r="L213" s="72"/>
      <c r="M213" s="275"/>
      <c r="N213" s="47"/>
      <c r="O213" s="47"/>
      <c r="P213" s="47"/>
      <c r="Q213" s="47"/>
      <c r="R213" s="47"/>
      <c r="S213" s="47"/>
      <c r="T213" s="95"/>
      <c r="AT213" s="24" t="s">
        <v>703</v>
      </c>
      <c r="AU213" s="24" t="s">
        <v>85</v>
      </c>
    </row>
    <row r="214" s="1" customFormat="1" ht="38.25" customHeight="1">
      <c r="B214" s="46"/>
      <c r="C214" s="237" t="s">
        <v>585</v>
      </c>
      <c r="D214" s="237" t="s">
        <v>544</v>
      </c>
      <c r="E214" s="238" t="s">
        <v>1224</v>
      </c>
      <c r="F214" s="239" t="s">
        <v>1225</v>
      </c>
      <c r="G214" s="240" t="s">
        <v>547</v>
      </c>
      <c r="H214" s="241">
        <v>40.5</v>
      </c>
      <c r="I214" s="242"/>
      <c r="J214" s="243">
        <f>ROUND(I214*H214,2)</f>
        <v>0</v>
      </c>
      <c r="K214" s="239" t="s">
        <v>684</v>
      </c>
      <c r="L214" s="72"/>
      <c r="M214" s="244" t="s">
        <v>22</v>
      </c>
      <c r="N214" s="245" t="s">
        <v>48</v>
      </c>
      <c r="O214" s="47"/>
      <c r="P214" s="246">
        <f>O214*H214</f>
        <v>0</v>
      </c>
      <c r="Q214" s="246">
        <v>0</v>
      </c>
      <c r="R214" s="246">
        <f>Q214*H214</f>
        <v>0</v>
      </c>
      <c r="S214" s="246">
        <v>0</v>
      </c>
      <c r="T214" s="247">
        <f>S214*H214</f>
        <v>0</v>
      </c>
      <c r="AR214" s="24" t="s">
        <v>542</v>
      </c>
      <c r="AT214" s="24" t="s">
        <v>544</v>
      </c>
      <c r="AU214" s="24" t="s">
        <v>85</v>
      </c>
      <c r="AY214" s="24" t="s">
        <v>541</v>
      </c>
      <c r="BE214" s="248">
        <f>IF(N214="základní",J214,0)</f>
        <v>0</v>
      </c>
      <c r="BF214" s="248">
        <f>IF(N214="snížená",J214,0)</f>
        <v>0</v>
      </c>
      <c r="BG214" s="248">
        <f>IF(N214="zákl. přenesená",J214,0)</f>
        <v>0</v>
      </c>
      <c r="BH214" s="248">
        <f>IF(N214="sníž. přenesená",J214,0)</f>
        <v>0</v>
      </c>
      <c r="BI214" s="248">
        <f>IF(N214="nulová",J214,0)</f>
        <v>0</v>
      </c>
      <c r="BJ214" s="24" t="s">
        <v>24</v>
      </c>
      <c r="BK214" s="248">
        <f>ROUND(I214*H214,2)</f>
        <v>0</v>
      </c>
      <c r="BL214" s="24" t="s">
        <v>542</v>
      </c>
      <c r="BM214" s="24" t="s">
        <v>1226</v>
      </c>
    </row>
    <row r="215" s="1" customFormat="1">
      <c r="B215" s="46"/>
      <c r="C215" s="74"/>
      <c r="D215" s="251" t="s">
        <v>703</v>
      </c>
      <c r="E215" s="74"/>
      <c r="F215" s="274" t="s">
        <v>1227</v>
      </c>
      <c r="G215" s="74"/>
      <c r="H215" s="74"/>
      <c r="I215" s="204"/>
      <c r="J215" s="74"/>
      <c r="K215" s="74"/>
      <c r="L215" s="72"/>
      <c r="M215" s="275"/>
      <c r="N215" s="47"/>
      <c r="O215" s="47"/>
      <c r="P215" s="47"/>
      <c r="Q215" s="47"/>
      <c r="R215" s="47"/>
      <c r="S215" s="47"/>
      <c r="T215" s="95"/>
      <c r="AT215" s="24" t="s">
        <v>703</v>
      </c>
      <c r="AU215" s="24" t="s">
        <v>85</v>
      </c>
    </row>
    <row r="216" s="1" customFormat="1">
      <c r="B216" s="46"/>
      <c r="C216" s="74"/>
      <c r="D216" s="251" t="s">
        <v>626</v>
      </c>
      <c r="E216" s="74"/>
      <c r="F216" s="274" t="s">
        <v>1228</v>
      </c>
      <c r="G216" s="74"/>
      <c r="H216" s="74"/>
      <c r="I216" s="204"/>
      <c r="J216" s="74"/>
      <c r="K216" s="74"/>
      <c r="L216" s="72"/>
      <c r="M216" s="275"/>
      <c r="N216" s="47"/>
      <c r="O216" s="47"/>
      <c r="P216" s="47"/>
      <c r="Q216" s="47"/>
      <c r="R216" s="47"/>
      <c r="S216" s="47"/>
      <c r="T216" s="95"/>
      <c r="AT216" s="24" t="s">
        <v>626</v>
      </c>
      <c r="AU216" s="24" t="s">
        <v>85</v>
      </c>
    </row>
    <row r="217" s="13" customFormat="1">
      <c r="B217" s="282"/>
      <c r="C217" s="283"/>
      <c r="D217" s="251" t="s">
        <v>549</v>
      </c>
      <c r="E217" s="284" t="s">
        <v>22</v>
      </c>
      <c r="F217" s="285" t="s">
        <v>1229</v>
      </c>
      <c r="G217" s="283"/>
      <c r="H217" s="284" t="s">
        <v>22</v>
      </c>
      <c r="I217" s="286"/>
      <c r="J217" s="283"/>
      <c r="K217" s="283"/>
      <c r="L217" s="287"/>
      <c r="M217" s="288"/>
      <c r="N217" s="289"/>
      <c r="O217" s="289"/>
      <c r="P217" s="289"/>
      <c r="Q217" s="289"/>
      <c r="R217" s="289"/>
      <c r="S217" s="289"/>
      <c r="T217" s="290"/>
      <c r="AT217" s="291" t="s">
        <v>549</v>
      </c>
      <c r="AU217" s="291" t="s">
        <v>85</v>
      </c>
      <c r="AV217" s="13" t="s">
        <v>24</v>
      </c>
      <c r="AW217" s="13" t="s">
        <v>41</v>
      </c>
      <c r="AX217" s="13" t="s">
        <v>77</v>
      </c>
      <c r="AY217" s="291" t="s">
        <v>541</v>
      </c>
    </row>
    <row r="218" s="12" customFormat="1">
      <c r="B218" s="249"/>
      <c r="C218" s="250"/>
      <c r="D218" s="251" t="s">
        <v>549</v>
      </c>
      <c r="E218" s="252" t="s">
        <v>22</v>
      </c>
      <c r="F218" s="253" t="s">
        <v>1230</v>
      </c>
      <c r="G218" s="250"/>
      <c r="H218" s="254">
        <v>40.5</v>
      </c>
      <c r="I218" s="255"/>
      <c r="J218" s="250"/>
      <c r="K218" s="250"/>
      <c r="L218" s="256"/>
      <c r="M218" s="257"/>
      <c r="N218" s="258"/>
      <c r="O218" s="258"/>
      <c r="P218" s="258"/>
      <c r="Q218" s="258"/>
      <c r="R218" s="258"/>
      <c r="S218" s="258"/>
      <c r="T218" s="259"/>
      <c r="AT218" s="260" t="s">
        <v>549</v>
      </c>
      <c r="AU218" s="260" t="s">
        <v>85</v>
      </c>
      <c r="AV218" s="12" t="s">
        <v>85</v>
      </c>
      <c r="AW218" s="12" t="s">
        <v>41</v>
      </c>
      <c r="AX218" s="12" t="s">
        <v>24</v>
      </c>
      <c r="AY218" s="260" t="s">
        <v>541</v>
      </c>
    </row>
    <row r="219" s="1" customFormat="1" ht="38.25" customHeight="1">
      <c r="B219" s="46"/>
      <c r="C219" s="237" t="s">
        <v>9</v>
      </c>
      <c r="D219" s="237" t="s">
        <v>544</v>
      </c>
      <c r="E219" s="238" t="s">
        <v>1231</v>
      </c>
      <c r="F219" s="239" t="s">
        <v>1232</v>
      </c>
      <c r="G219" s="240" t="s">
        <v>547</v>
      </c>
      <c r="H219" s="241">
        <v>1215</v>
      </c>
      <c r="I219" s="242"/>
      <c r="J219" s="243">
        <f>ROUND(I219*H219,2)</f>
        <v>0</v>
      </c>
      <c r="K219" s="239" t="s">
        <v>684</v>
      </c>
      <c r="L219" s="72"/>
      <c r="M219" s="244" t="s">
        <v>22</v>
      </c>
      <c r="N219" s="245" t="s">
        <v>48</v>
      </c>
      <c r="O219" s="47"/>
      <c r="P219" s="246">
        <f>O219*H219</f>
        <v>0</v>
      </c>
      <c r="Q219" s="246">
        <v>0</v>
      </c>
      <c r="R219" s="246">
        <f>Q219*H219</f>
        <v>0</v>
      </c>
      <c r="S219" s="246">
        <v>0</v>
      </c>
      <c r="T219" s="247">
        <f>S219*H219</f>
        <v>0</v>
      </c>
      <c r="AR219" s="24" t="s">
        <v>542</v>
      </c>
      <c r="AT219" s="24" t="s">
        <v>544</v>
      </c>
      <c r="AU219" s="24" t="s">
        <v>85</v>
      </c>
      <c r="AY219" s="24" t="s">
        <v>541</v>
      </c>
      <c r="BE219" s="248">
        <f>IF(N219="základní",J219,0)</f>
        <v>0</v>
      </c>
      <c r="BF219" s="248">
        <f>IF(N219="snížená",J219,0)</f>
        <v>0</v>
      </c>
      <c r="BG219" s="248">
        <f>IF(N219="zákl. přenesená",J219,0)</f>
        <v>0</v>
      </c>
      <c r="BH219" s="248">
        <f>IF(N219="sníž. přenesená",J219,0)</f>
        <v>0</v>
      </c>
      <c r="BI219" s="248">
        <f>IF(N219="nulová",J219,0)</f>
        <v>0</v>
      </c>
      <c r="BJ219" s="24" t="s">
        <v>24</v>
      </c>
      <c r="BK219" s="248">
        <f>ROUND(I219*H219,2)</f>
        <v>0</v>
      </c>
      <c r="BL219" s="24" t="s">
        <v>542</v>
      </c>
      <c r="BM219" s="24" t="s">
        <v>1233</v>
      </c>
    </row>
    <row r="220" s="1" customFormat="1">
      <c r="B220" s="46"/>
      <c r="C220" s="74"/>
      <c r="D220" s="251" t="s">
        <v>703</v>
      </c>
      <c r="E220" s="74"/>
      <c r="F220" s="274" t="s">
        <v>1227</v>
      </c>
      <c r="G220" s="74"/>
      <c r="H220" s="74"/>
      <c r="I220" s="204"/>
      <c r="J220" s="74"/>
      <c r="K220" s="74"/>
      <c r="L220" s="72"/>
      <c r="M220" s="275"/>
      <c r="N220" s="47"/>
      <c r="O220" s="47"/>
      <c r="P220" s="47"/>
      <c r="Q220" s="47"/>
      <c r="R220" s="47"/>
      <c r="S220" s="47"/>
      <c r="T220" s="95"/>
      <c r="AT220" s="24" t="s">
        <v>703</v>
      </c>
      <c r="AU220" s="24" t="s">
        <v>85</v>
      </c>
    </row>
    <row r="221" s="12" customFormat="1">
      <c r="B221" s="249"/>
      <c r="C221" s="250"/>
      <c r="D221" s="251" t="s">
        <v>549</v>
      </c>
      <c r="E221" s="252" t="s">
        <v>22</v>
      </c>
      <c r="F221" s="253" t="s">
        <v>1234</v>
      </c>
      <c r="G221" s="250"/>
      <c r="H221" s="254">
        <v>1215</v>
      </c>
      <c r="I221" s="255"/>
      <c r="J221" s="250"/>
      <c r="K221" s="250"/>
      <c r="L221" s="256"/>
      <c r="M221" s="257"/>
      <c r="N221" s="258"/>
      <c r="O221" s="258"/>
      <c r="P221" s="258"/>
      <c r="Q221" s="258"/>
      <c r="R221" s="258"/>
      <c r="S221" s="258"/>
      <c r="T221" s="259"/>
      <c r="AT221" s="260" t="s">
        <v>549</v>
      </c>
      <c r="AU221" s="260" t="s">
        <v>85</v>
      </c>
      <c r="AV221" s="12" t="s">
        <v>85</v>
      </c>
      <c r="AW221" s="12" t="s">
        <v>41</v>
      </c>
      <c r="AX221" s="12" t="s">
        <v>24</v>
      </c>
      <c r="AY221" s="260" t="s">
        <v>541</v>
      </c>
    </row>
    <row r="222" s="1" customFormat="1" ht="38.25" customHeight="1">
      <c r="B222" s="46"/>
      <c r="C222" s="237" t="s">
        <v>593</v>
      </c>
      <c r="D222" s="237" t="s">
        <v>544</v>
      </c>
      <c r="E222" s="238" t="s">
        <v>1235</v>
      </c>
      <c r="F222" s="239" t="s">
        <v>1236</v>
      </c>
      <c r="G222" s="240" t="s">
        <v>547</v>
      </c>
      <c r="H222" s="241">
        <v>40.5</v>
      </c>
      <c r="I222" s="242"/>
      <c r="J222" s="243">
        <f>ROUND(I222*H222,2)</f>
        <v>0</v>
      </c>
      <c r="K222" s="239" t="s">
        <v>684</v>
      </c>
      <c r="L222" s="72"/>
      <c r="M222" s="244" t="s">
        <v>22</v>
      </c>
      <c r="N222" s="245" t="s">
        <v>48</v>
      </c>
      <c r="O222" s="47"/>
      <c r="P222" s="246">
        <f>O222*H222</f>
        <v>0</v>
      </c>
      <c r="Q222" s="246">
        <v>0</v>
      </c>
      <c r="R222" s="246">
        <f>Q222*H222</f>
        <v>0</v>
      </c>
      <c r="S222" s="246">
        <v>0</v>
      </c>
      <c r="T222" s="247">
        <f>S222*H222</f>
        <v>0</v>
      </c>
      <c r="AR222" s="24" t="s">
        <v>542</v>
      </c>
      <c r="AT222" s="24" t="s">
        <v>544</v>
      </c>
      <c r="AU222" s="24" t="s">
        <v>85</v>
      </c>
      <c r="AY222" s="24" t="s">
        <v>541</v>
      </c>
      <c r="BE222" s="248">
        <f>IF(N222="základní",J222,0)</f>
        <v>0</v>
      </c>
      <c r="BF222" s="248">
        <f>IF(N222="snížená",J222,0)</f>
        <v>0</v>
      </c>
      <c r="BG222" s="248">
        <f>IF(N222="zákl. přenesená",J222,0)</f>
        <v>0</v>
      </c>
      <c r="BH222" s="248">
        <f>IF(N222="sníž. přenesená",J222,0)</f>
        <v>0</v>
      </c>
      <c r="BI222" s="248">
        <f>IF(N222="nulová",J222,0)</f>
        <v>0</v>
      </c>
      <c r="BJ222" s="24" t="s">
        <v>24</v>
      </c>
      <c r="BK222" s="248">
        <f>ROUND(I222*H222,2)</f>
        <v>0</v>
      </c>
      <c r="BL222" s="24" t="s">
        <v>542</v>
      </c>
      <c r="BM222" s="24" t="s">
        <v>1237</v>
      </c>
    </row>
    <row r="223" s="1" customFormat="1">
      <c r="B223" s="46"/>
      <c r="C223" s="74"/>
      <c r="D223" s="251" t="s">
        <v>703</v>
      </c>
      <c r="E223" s="74"/>
      <c r="F223" s="274" t="s">
        <v>1238</v>
      </c>
      <c r="G223" s="74"/>
      <c r="H223" s="74"/>
      <c r="I223" s="204"/>
      <c r="J223" s="74"/>
      <c r="K223" s="74"/>
      <c r="L223" s="72"/>
      <c r="M223" s="275"/>
      <c r="N223" s="47"/>
      <c r="O223" s="47"/>
      <c r="P223" s="47"/>
      <c r="Q223" s="47"/>
      <c r="R223" s="47"/>
      <c r="S223" s="47"/>
      <c r="T223" s="95"/>
      <c r="AT223" s="24" t="s">
        <v>703</v>
      </c>
      <c r="AU223" s="24" t="s">
        <v>85</v>
      </c>
    </row>
    <row r="224" s="1" customFormat="1" ht="25.5" customHeight="1">
      <c r="B224" s="46"/>
      <c r="C224" s="237" t="s">
        <v>942</v>
      </c>
      <c r="D224" s="237" t="s">
        <v>544</v>
      </c>
      <c r="E224" s="238" t="s">
        <v>1239</v>
      </c>
      <c r="F224" s="239" t="s">
        <v>1240</v>
      </c>
      <c r="G224" s="240" t="s">
        <v>651</v>
      </c>
      <c r="H224" s="241">
        <v>10.85</v>
      </c>
      <c r="I224" s="242"/>
      <c r="J224" s="243">
        <f>ROUND(I224*H224,2)</f>
        <v>0</v>
      </c>
      <c r="K224" s="239" t="s">
        <v>684</v>
      </c>
      <c r="L224" s="72"/>
      <c r="M224" s="244" t="s">
        <v>22</v>
      </c>
      <c r="N224" s="245" t="s">
        <v>48</v>
      </c>
      <c r="O224" s="47"/>
      <c r="P224" s="246">
        <f>O224*H224</f>
        <v>0</v>
      </c>
      <c r="Q224" s="246">
        <v>0</v>
      </c>
      <c r="R224" s="246">
        <f>Q224*H224</f>
        <v>0</v>
      </c>
      <c r="S224" s="246">
        <v>0</v>
      </c>
      <c r="T224" s="247">
        <f>S224*H224</f>
        <v>0</v>
      </c>
      <c r="AR224" s="24" t="s">
        <v>542</v>
      </c>
      <c r="AT224" s="24" t="s">
        <v>544</v>
      </c>
      <c r="AU224" s="24" t="s">
        <v>85</v>
      </c>
      <c r="AY224" s="24" t="s">
        <v>541</v>
      </c>
      <c r="BE224" s="248">
        <f>IF(N224="základní",J224,0)</f>
        <v>0</v>
      </c>
      <c r="BF224" s="248">
        <f>IF(N224="snížená",J224,0)</f>
        <v>0</v>
      </c>
      <c r="BG224" s="248">
        <f>IF(N224="zákl. přenesená",J224,0)</f>
        <v>0</v>
      </c>
      <c r="BH224" s="248">
        <f>IF(N224="sníž. přenesená",J224,0)</f>
        <v>0</v>
      </c>
      <c r="BI224" s="248">
        <f>IF(N224="nulová",J224,0)</f>
        <v>0</v>
      </c>
      <c r="BJ224" s="24" t="s">
        <v>24</v>
      </c>
      <c r="BK224" s="248">
        <f>ROUND(I224*H224,2)</f>
        <v>0</v>
      </c>
      <c r="BL224" s="24" t="s">
        <v>542</v>
      </c>
      <c r="BM224" s="24" t="s">
        <v>1241</v>
      </c>
    </row>
    <row r="225" s="1" customFormat="1">
      <c r="B225" s="46"/>
      <c r="C225" s="74"/>
      <c r="D225" s="251" t="s">
        <v>703</v>
      </c>
      <c r="E225" s="74"/>
      <c r="F225" s="274" t="s">
        <v>1242</v>
      </c>
      <c r="G225" s="74"/>
      <c r="H225" s="74"/>
      <c r="I225" s="204"/>
      <c r="J225" s="74"/>
      <c r="K225" s="74"/>
      <c r="L225" s="72"/>
      <c r="M225" s="275"/>
      <c r="N225" s="47"/>
      <c r="O225" s="47"/>
      <c r="P225" s="47"/>
      <c r="Q225" s="47"/>
      <c r="R225" s="47"/>
      <c r="S225" s="47"/>
      <c r="T225" s="95"/>
      <c r="AT225" s="24" t="s">
        <v>703</v>
      </c>
      <c r="AU225" s="24" t="s">
        <v>85</v>
      </c>
    </row>
    <row r="226" s="12" customFormat="1">
      <c r="B226" s="249"/>
      <c r="C226" s="250"/>
      <c r="D226" s="251" t="s">
        <v>549</v>
      </c>
      <c r="E226" s="252" t="s">
        <v>22</v>
      </c>
      <c r="F226" s="253" t="s">
        <v>1243</v>
      </c>
      <c r="G226" s="250"/>
      <c r="H226" s="254">
        <v>10.85</v>
      </c>
      <c r="I226" s="255"/>
      <c r="J226" s="250"/>
      <c r="K226" s="250"/>
      <c r="L226" s="256"/>
      <c r="M226" s="257"/>
      <c r="N226" s="258"/>
      <c r="O226" s="258"/>
      <c r="P226" s="258"/>
      <c r="Q226" s="258"/>
      <c r="R226" s="258"/>
      <c r="S226" s="258"/>
      <c r="T226" s="259"/>
      <c r="AT226" s="260" t="s">
        <v>549</v>
      </c>
      <c r="AU226" s="260" t="s">
        <v>85</v>
      </c>
      <c r="AV226" s="12" t="s">
        <v>85</v>
      </c>
      <c r="AW226" s="12" t="s">
        <v>41</v>
      </c>
      <c r="AX226" s="12" t="s">
        <v>24</v>
      </c>
      <c r="AY226" s="260" t="s">
        <v>541</v>
      </c>
    </row>
    <row r="227" s="1" customFormat="1" ht="25.5" customHeight="1">
      <c r="B227" s="46"/>
      <c r="C227" s="237" t="s">
        <v>596</v>
      </c>
      <c r="D227" s="237" t="s">
        <v>544</v>
      </c>
      <c r="E227" s="238" t="s">
        <v>1244</v>
      </c>
      <c r="F227" s="239" t="s">
        <v>1245</v>
      </c>
      <c r="G227" s="240" t="s">
        <v>651</v>
      </c>
      <c r="H227" s="241">
        <v>325.5</v>
      </c>
      <c r="I227" s="242"/>
      <c r="J227" s="243">
        <f>ROUND(I227*H227,2)</f>
        <v>0</v>
      </c>
      <c r="K227" s="239" t="s">
        <v>684</v>
      </c>
      <c r="L227" s="72"/>
      <c r="M227" s="244" t="s">
        <v>22</v>
      </c>
      <c r="N227" s="245" t="s">
        <v>48</v>
      </c>
      <c r="O227" s="47"/>
      <c r="P227" s="246">
        <f>O227*H227</f>
        <v>0</v>
      </c>
      <c r="Q227" s="246">
        <v>0</v>
      </c>
      <c r="R227" s="246">
        <f>Q227*H227</f>
        <v>0</v>
      </c>
      <c r="S227" s="246">
        <v>0</v>
      </c>
      <c r="T227" s="247">
        <f>S227*H227</f>
        <v>0</v>
      </c>
      <c r="AR227" s="24" t="s">
        <v>542</v>
      </c>
      <c r="AT227" s="24" t="s">
        <v>544</v>
      </c>
      <c r="AU227" s="24" t="s">
        <v>85</v>
      </c>
      <c r="AY227" s="24" t="s">
        <v>541</v>
      </c>
      <c r="BE227" s="248">
        <f>IF(N227="základní",J227,0)</f>
        <v>0</v>
      </c>
      <c r="BF227" s="248">
        <f>IF(N227="snížená",J227,0)</f>
        <v>0</v>
      </c>
      <c r="BG227" s="248">
        <f>IF(N227="zákl. přenesená",J227,0)</f>
        <v>0</v>
      </c>
      <c r="BH227" s="248">
        <f>IF(N227="sníž. přenesená",J227,0)</f>
        <v>0</v>
      </c>
      <c r="BI227" s="248">
        <f>IF(N227="nulová",J227,0)</f>
        <v>0</v>
      </c>
      <c r="BJ227" s="24" t="s">
        <v>24</v>
      </c>
      <c r="BK227" s="248">
        <f>ROUND(I227*H227,2)</f>
        <v>0</v>
      </c>
      <c r="BL227" s="24" t="s">
        <v>542</v>
      </c>
      <c r="BM227" s="24" t="s">
        <v>1246</v>
      </c>
    </row>
    <row r="228" s="1" customFormat="1">
      <c r="B228" s="46"/>
      <c r="C228" s="74"/>
      <c r="D228" s="251" t="s">
        <v>703</v>
      </c>
      <c r="E228" s="74"/>
      <c r="F228" s="274" t="s">
        <v>1242</v>
      </c>
      <c r="G228" s="74"/>
      <c r="H228" s="74"/>
      <c r="I228" s="204"/>
      <c r="J228" s="74"/>
      <c r="K228" s="74"/>
      <c r="L228" s="72"/>
      <c r="M228" s="275"/>
      <c r="N228" s="47"/>
      <c r="O228" s="47"/>
      <c r="P228" s="47"/>
      <c r="Q228" s="47"/>
      <c r="R228" s="47"/>
      <c r="S228" s="47"/>
      <c r="T228" s="95"/>
      <c r="AT228" s="24" t="s">
        <v>703</v>
      </c>
      <c r="AU228" s="24" t="s">
        <v>85</v>
      </c>
    </row>
    <row r="229" s="12" customFormat="1">
      <c r="B229" s="249"/>
      <c r="C229" s="250"/>
      <c r="D229" s="251" t="s">
        <v>549</v>
      </c>
      <c r="E229" s="252" t="s">
        <v>22</v>
      </c>
      <c r="F229" s="253" t="s">
        <v>1247</v>
      </c>
      <c r="G229" s="250"/>
      <c r="H229" s="254">
        <v>325.5</v>
      </c>
      <c r="I229" s="255"/>
      <c r="J229" s="250"/>
      <c r="K229" s="250"/>
      <c r="L229" s="256"/>
      <c r="M229" s="257"/>
      <c r="N229" s="258"/>
      <c r="O229" s="258"/>
      <c r="P229" s="258"/>
      <c r="Q229" s="258"/>
      <c r="R229" s="258"/>
      <c r="S229" s="258"/>
      <c r="T229" s="259"/>
      <c r="AT229" s="260" t="s">
        <v>549</v>
      </c>
      <c r="AU229" s="260" t="s">
        <v>85</v>
      </c>
      <c r="AV229" s="12" t="s">
        <v>85</v>
      </c>
      <c r="AW229" s="12" t="s">
        <v>41</v>
      </c>
      <c r="AX229" s="12" t="s">
        <v>24</v>
      </c>
      <c r="AY229" s="260" t="s">
        <v>541</v>
      </c>
    </row>
    <row r="230" s="1" customFormat="1" ht="25.5" customHeight="1">
      <c r="B230" s="46"/>
      <c r="C230" s="237" t="s">
        <v>1248</v>
      </c>
      <c r="D230" s="237" t="s">
        <v>544</v>
      </c>
      <c r="E230" s="238" t="s">
        <v>1249</v>
      </c>
      <c r="F230" s="239" t="s">
        <v>1250</v>
      </c>
      <c r="G230" s="240" t="s">
        <v>651</v>
      </c>
      <c r="H230" s="241">
        <v>10.85</v>
      </c>
      <c r="I230" s="242"/>
      <c r="J230" s="243">
        <f>ROUND(I230*H230,2)</f>
        <v>0</v>
      </c>
      <c r="K230" s="239" t="s">
        <v>684</v>
      </c>
      <c r="L230" s="72"/>
      <c r="M230" s="244" t="s">
        <v>22</v>
      </c>
      <c r="N230" s="245" t="s">
        <v>48</v>
      </c>
      <c r="O230" s="47"/>
      <c r="P230" s="246">
        <f>O230*H230</f>
        <v>0</v>
      </c>
      <c r="Q230" s="246">
        <v>0</v>
      </c>
      <c r="R230" s="246">
        <f>Q230*H230</f>
        <v>0</v>
      </c>
      <c r="S230" s="246">
        <v>0</v>
      </c>
      <c r="T230" s="247">
        <f>S230*H230</f>
        <v>0</v>
      </c>
      <c r="AR230" s="24" t="s">
        <v>542</v>
      </c>
      <c r="AT230" s="24" t="s">
        <v>544</v>
      </c>
      <c r="AU230" s="24" t="s">
        <v>85</v>
      </c>
      <c r="AY230" s="24" t="s">
        <v>541</v>
      </c>
      <c r="BE230" s="248">
        <f>IF(N230="základní",J230,0)</f>
        <v>0</v>
      </c>
      <c r="BF230" s="248">
        <f>IF(N230="snížená",J230,0)</f>
        <v>0</v>
      </c>
      <c r="BG230" s="248">
        <f>IF(N230="zákl. přenesená",J230,0)</f>
        <v>0</v>
      </c>
      <c r="BH230" s="248">
        <f>IF(N230="sníž. přenesená",J230,0)</f>
        <v>0</v>
      </c>
      <c r="BI230" s="248">
        <f>IF(N230="nulová",J230,0)</f>
        <v>0</v>
      </c>
      <c r="BJ230" s="24" t="s">
        <v>24</v>
      </c>
      <c r="BK230" s="248">
        <f>ROUND(I230*H230,2)</f>
        <v>0</v>
      </c>
      <c r="BL230" s="24" t="s">
        <v>542</v>
      </c>
      <c r="BM230" s="24" t="s">
        <v>1251</v>
      </c>
    </row>
    <row r="231" s="1" customFormat="1">
      <c r="B231" s="46"/>
      <c r="C231" s="74"/>
      <c r="D231" s="251" t="s">
        <v>703</v>
      </c>
      <c r="E231" s="74"/>
      <c r="F231" s="274" t="s">
        <v>1252</v>
      </c>
      <c r="G231" s="74"/>
      <c r="H231" s="74"/>
      <c r="I231" s="204"/>
      <c r="J231" s="74"/>
      <c r="K231" s="74"/>
      <c r="L231" s="72"/>
      <c r="M231" s="275"/>
      <c r="N231" s="47"/>
      <c r="O231" s="47"/>
      <c r="P231" s="47"/>
      <c r="Q231" s="47"/>
      <c r="R231" s="47"/>
      <c r="S231" s="47"/>
      <c r="T231" s="95"/>
      <c r="AT231" s="24" t="s">
        <v>703</v>
      </c>
      <c r="AU231" s="24" t="s">
        <v>85</v>
      </c>
    </row>
    <row r="232" s="1" customFormat="1" ht="51" customHeight="1">
      <c r="B232" s="46"/>
      <c r="C232" s="237" t="s">
        <v>1253</v>
      </c>
      <c r="D232" s="237" t="s">
        <v>544</v>
      </c>
      <c r="E232" s="238" t="s">
        <v>1254</v>
      </c>
      <c r="F232" s="239" t="s">
        <v>1255</v>
      </c>
      <c r="G232" s="240" t="s">
        <v>1132</v>
      </c>
      <c r="H232" s="241">
        <v>199.84899999999999</v>
      </c>
      <c r="I232" s="242"/>
      <c r="J232" s="243">
        <f>ROUND(I232*H232,2)</f>
        <v>0</v>
      </c>
      <c r="K232" s="239" t="s">
        <v>684</v>
      </c>
      <c r="L232" s="72"/>
      <c r="M232" s="244" t="s">
        <v>22</v>
      </c>
      <c r="N232" s="245" t="s">
        <v>48</v>
      </c>
      <c r="O232" s="47"/>
      <c r="P232" s="246">
        <f>O232*H232</f>
        <v>0</v>
      </c>
      <c r="Q232" s="246">
        <v>0</v>
      </c>
      <c r="R232" s="246">
        <f>Q232*H232</f>
        <v>0</v>
      </c>
      <c r="S232" s="246">
        <v>0.001</v>
      </c>
      <c r="T232" s="247">
        <f>S232*H232</f>
        <v>0.199849</v>
      </c>
      <c r="AR232" s="24" t="s">
        <v>542</v>
      </c>
      <c r="AT232" s="24" t="s">
        <v>544</v>
      </c>
      <c r="AU232" s="24" t="s">
        <v>85</v>
      </c>
      <c r="AY232" s="24" t="s">
        <v>541</v>
      </c>
      <c r="BE232" s="248">
        <f>IF(N232="základní",J232,0)</f>
        <v>0</v>
      </c>
      <c r="BF232" s="248">
        <f>IF(N232="snížená",J232,0)</f>
        <v>0</v>
      </c>
      <c r="BG232" s="248">
        <f>IF(N232="zákl. přenesená",J232,0)</f>
        <v>0</v>
      </c>
      <c r="BH232" s="248">
        <f>IF(N232="sníž. přenesená",J232,0)</f>
        <v>0</v>
      </c>
      <c r="BI232" s="248">
        <f>IF(N232="nulová",J232,0)</f>
        <v>0</v>
      </c>
      <c r="BJ232" s="24" t="s">
        <v>24</v>
      </c>
      <c r="BK232" s="248">
        <f>ROUND(I232*H232,2)</f>
        <v>0</v>
      </c>
      <c r="BL232" s="24" t="s">
        <v>542</v>
      </c>
      <c r="BM232" s="24" t="s">
        <v>1256</v>
      </c>
    </row>
    <row r="233" s="1" customFormat="1">
      <c r="B233" s="46"/>
      <c r="C233" s="74"/>
      <c r="D233" s="251" t="s">
        <v>626</v>
      </c>
      <c r="E233" s="74"/>
      <c r="F233" s="274" t="s">
        <v>1257</v>
      </c>
      <c r="G233" s="74"/>
      <c r="H233" s="74"/>
      <c r="I233" s="204"/>
      <c r="J233" s="74"/>
      <c r="K233" s="74"/>
      <c r="L233" s="72"/>
      <c r="M233" s="275"/>
      <c r="N233" s="47"/>
      <c r="O233" s="47"/>
      <c r="P233" s="47"/>
      <c r="Q233" s="47"/>
      <c r="R233" s="47"/>
      <c r="S233" s="47"/>
      <c r="T233" s="95"/>
      <c r="AT233" s="24" t="s">
        <v>626</v>
      </c>
      <c r="AU233" s="24" t="s">
        <v>85</v>
      </c>
    </row>
    <row r="234" s="13" customFormat="1">
      <c r="B234" s="282"/>
      <c r="C234" s="283"/>
      <c r="D234" s="251" t="s">
        <v>549</v>
      </c>
      <c r="E234" s="284" t="s">
        <v>22</v>
      </c>
      <c r="F234" s="285" t="s">
        <v>1258</v>
      </c>
      <c r="G234" s="283"/>
      <c r="H234" s="284" t="s">
        <v>22</v>
      </c>
      <c r="I234" s="286"/>
      <c r="J234" s="283"/>
      <c r="K234" s="283"/>
      <c r="L234" s="287"/>
      <c r="M234" s="288"/>
      <c r="N234" s="289"/>
      <c r="O234" s="289"/>
      <c r="P234" s="289"/>
      <c r="Q234" s="289"/>
      <c r="R234" s="289"/>
      <c r="S234" s="289"/>
      <c r="T234" s="290"/>
      <c r="AT234" s="291" t="s">
        <v>549</v>
      </c>
      <c r="AU234" s="291" t="s">
        <v>85</v>
      </c>
      <c r="AV234" s="13" t="s">
        <v>24</v>
      </c>
      <c r="AW234" s="13" t="s">
        <v>41</v>
      </c>
      <c r="AX234" s="13" t="s">
        <v>77</v>
      </c>
      <c r="AY234" s="291" t="s">
        <v>541</v>
      </c>
    </row>
    <row r="235" s="12" customFormat="1">
      <c r="B235" s="249"/>
      <c r="C235" s="250"/>
      <c r="D235" s="251" t="s">
        <v>549</v>
      </c>
      <c r="E235" s="252" t="s">
        <v>22</v>
      </c>
      <c r="F235" s="253" t="s">
        <v>1139</v>
      </c>
      <c r="G235" s="250"/>
      <c r="H235" s="254">
        <v>66.599999999999994</v>
      </c>
      <c r="I235" s="255"/>
      <c r="J235" s="250"/>
      <c r="K235" s="250"/>
      <c r="L235" s="256"/>
      <c r="M235" s="257"/>
      <c r="N235" s="258"/>
      <c r="O235" s="258"/>
      <c r="P235" s="258"/>
      <c r="Q235" s="258"/>
      <c r="R235" s="258"/>
      <c r="S235" s="258"/>
      <c r="T235" s="259"/>
      <c r="AT235" s="260" t="s">
        <v>549</v>
      </c>
      <c r="AU235" s="260" t="s">
        <v>85</v>
      </c>
      <c r="AV235" s="12" t="s">
        <v>85</v>
      </c>
      <c r="AW235" s="12" t="s">
        <v>41</v>
      </c>
      <c r="AX235" s="12" t="s">
        <v>77</v>
      </c>
      <c r="AY235" s="260" t="s">
        <v>541</v>
      </c>
    </row>
    <row r="236" s="13" customFormat="1">
      <c r="B236" s="282"/>
      <c r="C236" s="283"/>
      <c r="D236" s="251" t="s">
        <v>549</v>
      </c>
      <c r="E236" s="284" t="s">
        <v>22</v>
      </c>
      <c r="F236" s="285" t="s">
        <v>1259</v>
      </c>
      <c r="G236" s="283"/>
      <c r="H236" s="284" t="s">
        <v>22</v>
      </c>
      <c r="I236" s="286"/>
      <c r="J236" s="283"/>
      <c r="K236" s="283"/>
      <c r="L236" s="287"/>
      <c r="M236" s="288"/>
      <c r="N236" s="289"/>
      <c r="O236" s="289"/>
      <c r="P236" s="289"/>
      <c r="Q236" s="289"/>
      <c r="R236" s="289"/>
      <c r="S236" s="289"/>
      <c r="T236" s="290"/>
      <c r="AT236" s="291" t="s">
        <v>549</v>
      </c>
      <c r="AU236" s="291" t="s">
        <v>85</v>
      </c>
      <c r="AV236" s="13" t="s">
        <v>24</v>
      </c>
      <c r="AW236" s="13" t="s">
        <v>41</v>
      </c>
      <c r="AX236" s="13" t="s">
        <v>77</v>
      </c>
      <c r="AY236" s="291" t="s">
        <v>541</v>
      </c>
    </row>
    <row r="237" s="12" customFormat="1">
      <c r="B237" s="249"/>
      <c r="C237" s="250"/>
      <c r="D237" s="251" t="s">
        <v>549</v>
      </c>
      <c r="E237" s="252" t="s">
        <v>22</v>
      </c>
      <c r="F237" s="253" t="s">
        <v>1260</v>
      </c>
      <c r="G237" s="250"/>
      <c r="H237" s="254">
        <v>92.664000000000001</v>
      </c>
      <c r="I237" s="255"/>
      <c r="J237" s="250"/>
      <c r="K237" s="250"/>
      <c r="L237" s="256"/>
      <c r="M237" s="257"/>
      <c r="N237" s="258"/>
      <c r="O237" s="258"/>
      <c r="P237" s="258"/>
      <c r="Q237" s="258"/>
      <c r="R237" s="258"/>
      <c r="S237" s="258"/>
      <c r="T237" s="259"/>
      <c r="AT237" s="260" t="s">
        <v>549</v>
      </c>
      <c r="AU237" s="260" t="s">
        <v>85</v>
      </c>
      <c r="AV237" s="12" t="s">
        <v>85</v>
      </c>
      <c r="AW237" s="12" t="s">
        <v>41</v>
      </c>
      <c r="AX237" s="12" t="s">
        <v>77</v>
      </c>
      <c r="AY237" s="260" t="s">
        <v>541</v>
      </c>
    </row>
    <row r="238" s="13" customFormat="1">
      <c r="B238" s="282"/>
      <c r="C238" s="283"/>
      <c r="D238" s="251" t="s">
        <v>549</v>
      </c>
      <c r="E238" s="284" t="s">
        <v>22</v>
      </c>
      <c r="F238" s="285" t="s">
        <v>1261</v>
      </c>
      <c r="G238" s="283"/>
      <c r="H238" s="284" t="s">
        <v>22</v>
      </c>
      <c r="I238" s="286"/>
      <c r="J238" s="283"/>
      <c r="K238" s="283"/>
      <c r="L238" s="287"/>
      <c r="M238" s="288"/>
      <c r="N238" s="289"/>
      <c r="O238" s="289"/>
      <c r="P238" s="289"/>
      <c r="Q238" s="289"/>
      <c r="R238" s="289"/>
      <c r="S238" s="289"/>
      <c r="T238" s="290"/>
      <c r="AT238" s="291" t="s">
        <v>549</v>
      </c>
      <c r="AU238" s="291" t="s">
        <v>85</v>
      </c>
      <c r="AV238" s="13" t="s">
        <v>24</v>
      </c>
      <c r="AW238" s="13" t="s">
        <v>41</v>
      </c>
      <c r="AX238" s="13" t="s">
        <v>77</v>
      </c>
      <c r="AY238" s="291" t="s">
        <v>541</v>
      </c>
    </row>
    <row r="239" s="12" customFormat="1">
      <c r="B239" s="249"/>
      <c r="C239" s="250"/>
      <c r="D239" s="251" t="s">
        <v>549</v>
      </c>
      <c r="E239" s="252" t="s">
        <v>22</v>
      </c>
      <c r="F239" s="253" t="s">
        <v>1143</v>
      </c>
      <c r="G239" s="250"/>
      <c r="H239" s="254">
        <v>5.2000000000000002</v>
      </c>
      <c r="I239" s="255"/>
      <c r="J239" s="250"/>
      <c r="K239" s="250"/>
      <c r="L239" s="256"/>
      <c r="M239" s="257"/>
      <c r="N239" s="258"/>
      <c r="O239" s="258"/>
      <c r="P239" s="258"/>
      <c r="Q239" s="258"/>
      <c r="R239" s="258"/>
      <c r="S239" s="258"/>
      <c r="T239" s="259"/>
      <c r="AT239" s="260" t="s">
        <v>549</v>
      </c>
      <c r="AU239" s="260" t="s">
        <v>85</v>
      </c>
      <c r="AV239" s="12" t="s">
        <v>85</v>
      </c>
      <c r="AW239" s="12" t="s">
        <v>41</v>
      </c>
      <c r="AX239" s="12" t="s">
        <v>77</v>
      </c>
      <c r="AY239" s="260" t="s">
        <v>541</v>
      </c>
    </row>
    <row r="240" s="13" customFormat="1">
      <c r="B240" s="282"/>
      <c r="C240" s="283"/>
      <c r="D240" s="251" t="s">
        <v>549</v>
      </c>
      <c r="E240" s="284" t="s">
        <v>22</v>
      </c>
      <c r="F240" s="285" t="s">
        <v>1262</v>
      </c>
      <c r="G240" s="283"/>
      <c r="H240" s="284" t="s">
        <v>22</v>
      </c>
      <c r="I240" s="286"/>
      <c r="J240" s="283"/>
      <c r="K240" s="283"/>
      <c r="L240" s="287"/>
      <c r="M240" s="288"/>
      <c r="N240" s="289"/>
      <c r="O240" s="289"/>
      <c r="P240" s="289"/>
      <c r="Q240" s="289"/>
      <c r="R240" s="289"/>
      <c r="S240" s="289"/>
      <c r="T240" s="290"/>
      <c r="AT240" s="291" t="s">
        <v>549</v>
      </c>
      <c r="AU240" s="291" t="s">
        <v>85</v>
      </c>
      <c r="AV240" s="13" t="s">
        <v>24</v>
      </c>
      <c r="AW240" s="13" t="s">
        <v>41</v>
      </c>
      <c r="AX240" s="13" t="s">
        <v>77</v>
      </c>
      <c r="AY240" s="291" t="s">
        <v>541</v>
      </c>
    </row>
    <row r="241" s="12" customFormat="1">
      <c r="B241" s="249"/>
      <c r="C241" s="250"/>
      <c r="D241" s="251" t="s">
        <v>549</v>
      </c>
      <c r="E241" s="252" t="s">
        <v>22</v>
      </c>
      <c r="F241" s="253" t="s">
        <v>1145</v>
      </c>
      <c r="G241" s="250"/>
      <c r="H241" s="254">
        <v>10.205</v>
      </c>
      <c r="I241" s="255"/>
      <c r="J241" s="250"/>
      <c r="K241" s="250"/>
      <c r="L241" s="256"/>
      <c r="M241" s="257"/>
      <c r="N241" s="258"/>
      <c r="O241" s="258"/>
      <c r="P241" s="258"/>
      <c r="Q241" s="258"/>
      <c r="R241" s="258"/>
      <c r="S241" s="258"/>
      <c r="T241" s="259"/>
      <c r="AT241" s="260" t="s">
        <v>549</v>
      </c>
      <c r="AU241" s="260" t="s">
        <v>85</v>
      </c>
      <c r="AV241" s="12" t="s">
        <v>85</v>
      </c>
      <c r="AW241" s="12" t="s">
        <v>41</v>
      </c>
      <c r="AX241" s="12" t="s">
        <v>77</v>
      </c>
      <c r="AY241" s="260" t="s">
        <v>541</v>
      </c>
    </row>
    <row r="242" s="13" customFormat="1">
      <c r="B242" s="282"/>
      <c r="C242" s="283"/>
      <c r="D242" s="251" t="s">
        <v>549</v>
      </c>
      <c r="E242" s="284" t="s">
        <v>22</v>
      </c>
      <c r="F242" s="285" t="s">
        <v>1263</v>
      </c>
      <c r="G242" s="283"/>
      <c r="H242" s="284" t="s">
        <v>22</v>
      </c>
      <c r="I242" s="286"/>
      <c r="J242" s="283"/>
      <c r="K242" s="283"/>
      <c r="L242" s="287"/>
      <c r="M242" s="288"/>
      <c r="N242" s="289"/>
      <c r="O242" s="289"/>
      <c r="P242" s="289"/>
      <c r="Q242" s="289"/>
      <c r="R242" s="289"/>
      <c r="S242" s="289"/>
      <c r="T242" s="290"/>
      <c r="AT242" s="291" t="s">
        <v>549</v>
      </c>
      <c r="AU242" s="291" t="s">
        <v>85</v>
      </c>
      <c r="AV242" s="13" t="s">
        <v>24</v>
      </c>
      <c r="AW242" s="13" t="s">
        <v>41</v>
      </c>
      <c r="AX242" s="13" t="s">
        <v>77</v>
      </c>
      <c r="AY242" s="291" t="s">
        <v>541</v>
      </c>
    </row>
    <row r="243" s="12" customFormat="1">
      <c r="B243" s="249"/>
      <c r="C243" s="250"/>
      <c r="D243" s="251" t="s">
        <v>549</v>
      </c>
      <c r="E243" s="252" t="s">
        <v>22</v>
      </c>
      <c r="F243" s="253" t="s">
        <v>1147</v>
      </c>
      <c r="G243" s="250"/>
      <c r="H243" s="254">
        <v>25.18</v>
      </c>
      <c r="I243" s="255"/>
      <c r="J243" s="250"/>
      <c r="K243" s="250"/>
      <c r="L243" s="256"/>
      <c r="M243" s="257"/>
      <c r="N243" s="258"/>
      <c r="O243" s="258"/>
      <c r="P243" s="258"/>
      <c r="Q243" s="258"/>
      <c r="R243" s="258"/>
      <c r="S243" s="258"/>
      <c r="T243" s="259"/>
      <c r="AT243" s="260" t="s">
        <v>549</v>
      </c>
      <c r="AU243" s="260" t="s">
        <v>85</v>
      </c>
      <c r="AV243" s="12" t="s">
        <v>85</v>
      </c>
      <c r="AW243" s="12" t="s">
        <v>41</v>
      </c>
      <c r="AX243" s="12" t="s">
        <v>77</v>
      </c>
      <c r="AY243" s="260" t="s">
        <v>541</v>
      </c>
    </row>
    <row r="244" s="14" customFormat="1">
      <c r="B244" s="292"/>
      <c r="C244" s="293"/>
      <c r="D244" s="251" t="s">
        <v>549</v>
      </c>
      <c r="E244" s="294" t="s">
        <v>22</v>
      </c>
      <c r="F244" s="295" t="s">
        <v>710</v>
      </c>
      <c r="G244" s="293"/>
      <c r="H244" s="296">
        <v>199.84899999999999</v>
      </c>
      <c r="I244" s="297"/>
      <c r="J244" s="293"/>
      <c r="K244" s="293"/>
      <c r="L244" s="298"/>
      <c r="M244" s="299"/>
      <c r="N244" s="300"/>
      <c r="O244" s="300"/>
      <c r="P244" s="300"/>
      <c r="Q244" s="300"/>
      <c r="R244" s="300"/>
      <c r="S244" s="300"/>
      <c r="T244" s="301"/>
      <c r="AT244" s="302" t="s">
        <v>549</v>
      </c>
      <c r="AU244" s="302" t="s">
        <v>85</v>
      </c>
      <c r="AV244" s="14" t="s">
        <v>542</v>
      </c>
      <c r="AW244" s="14" t="s">
        <v>41</v>
      </c>
      <c r="AX244" s="14" t="s">
        <v>24</v>
      </c>
      <c r="AY244" s="302" t="s">
        <v>541</v>
      </c>
    </row>
    <row r="245" s="1" customFormat="1" ht="16.5" customHeight="1">
      <c r="B245" s="46"/>
      <c r="C245" s="237" t="s">
        <v>1264</v>
      </c>
      <c r="D245" s="237" t="s">
        <v>544</v>
      </c>
      <c r="E245" s="238" t="s">
        <v>1265</v>
      </c>
      <c r="F245" s="239" t="s">
        <v>1266</v>
      </c>
      <c r="G245" s="240" t="s">
        <v>547</v>
      </c>
      <c r="H245" s="241">
        <v>15.288</v>
      </c>
      <c r="I245" s="242"/>
      <c r="J245" s="243">
        <f>ROUND(I245*H245,2)</f>
        <v>0</v>
      </c>
      <c r="K245" s="239" t="s">
        <v>684</v>
      </c>
      <c r="L245" s="72"/>
      <c r="M245" s="244" t="s">
        <v>22</v>
      </c>
      <c r="N245" s="245" t="s">
        <v>48</v>
      </c>
      <c r="O245" s="47"/>
      <c r="P245" s="246">
        <f>O245*H245</f>
        <v>0</v>
      </c>
      <c r="Q245" s="246">
        <v>0</v>
      </c>
      <c r="R245" s="246">
        <f>Q245*H245</f>
        <v>0</v>
      </c>
      <c r="S245" s="246">
        <v>0.059999999999999998</v>
      </c>
      <c r="T245" s="247">
        <f>S245*H245</f>
        <v>0.91727999999999998</v>
      </c>
      <c r="AR245" s="24" t="s">
        <v>542</v>
      </c>
      <c r="AT245" s="24" t="s">
        <v>544</v>
      </c>
      <c r="AU245" s="24" t="s">
        <v>85</v>
      </c>
      <c r="AY245" s="24" t="s">
        <v>541</v>
      </c>
      <c r="BE245" s="248">
        <f>IF(N245="základní",J245,0)</f>
        <v>0</v>
      </c>
      <c r="BF245" s="248">
        <f>IF(N245="snížená",J245,0)</f>
        <v>0</v>
      </c>
      <c r="BG245" s="248">
        <f>IF(N245="zákl. přenesená",J245,0)</f>
        <v>0</v>
      </c>
      <c r="BH245" s="248">
        <f>IF(N245="sníž. přenesená",J245,0)</f>
        <v>0</v>
      </c>
      <c r="BI245" s="248">
        <f>IF(N245="nulová",J245,0)</f>
        <v>0</v>
      </c>
      <c r="BJ245" s="24" t="s">
        <v>24</v>
      </c>
      <c r="BK245" s="248">
        <f>ROUND(I245*H245,2)</f>
        <v>0</v>
      </c>
      <c r="BL245" s="24" t="s">
        <v>542</v>
      </c>
      <c r="BM245" s="24" t="s">
        <v>1267</v>
      </c>
    </row>
    <row r="246" s="1" customFormat="1">
      <c r="B246" s="46"/>
      <c r="C246" s="74"/>
      <c r="D246" s="251" t="s">
        <v>703</v>
      </c>
      <c r="E246" s="74"/>
      <c r="F246" s="274" t="s">
        <v>1268</v>
      </c>
      <c r="G246" s="74"/>
      <c r="H246" s="74"/>
      <c r="I246" s="204"/>
      <c r="J246" s="74"/>
      <c r="K246" s="74"/>
      <c r="L246" s="72"/>
      <c r="M246" s="275"/>
      <c r="N246" s="47"/>
      <c r="O246" s="47"/>
      <c r="P246" s="47"/>
      <c r="Q246" s="47"/>
      <c r="R246" s="47"/>
      <c r="S246" s="47"/>
      <c r="T246" s="95"/>
      <c r="AT246" s="24" t="s">
        <v>703</v>
      </c>
      <c r="AU246" s="24" t="s">
        <v>85</v>
      </c>
    </row>
    <row r="247" s="12" customFormat="1">
      <c r="B247" s="249"/>
      <c r="C247" s="250"/>
      <c r="D247" s="251" t="s">
        <v>549</v>
      </c>
      <c r="E247" s="252" t="s">
        <v>22</v>
      </c>
      <c r="F247" s="253" t="s">
        <v>1216</v>
      </c>
      <c r="G247" s="250"/>
      <c r="H247" s="254">
        <v>15.288</v>
      </c>
      <c r="I247" s="255"/>
      <c r="J247" s="250"/>
      <c r="K247" s="250"/>
      <c r="L247" s="256"/>
      <c r="M247" s="257"/>
      <c r="N247" s="258"/>
      <c r="O247" s="258"/>
      <c r="P247" s="258"/>
      <c r="Q247" s="258"/>
      <c r="R247" s="258"/>
      <c r="S247" s="258"/>
      <c r="T247" s="259"/>
      <c r="AT247" s="260" t="s">
        <v>549</v>
      </c>
      <c r="AU247" s="260" t="s">
        <v>85</v>
      </c>
      <c r="AV247" s="12" t="s">
        <v>85</v>
      </c>
      <c r="AW247" s="12" t="s">
        <v>41</v>
      </c>
      <c r="AX247" s="12" t="s">
        <v>24</v>
      </c>
      <c r="AY247" s="260" t="s">
        <v>541</v>
      </c>
    </row>
    <row r="248" s="1" customFormat="1" ht="25.5" customHeight="1">
      <c r="B248" s="46"/>
      <c r="C248" s="237" t="s">
        <v>1269</v>
      </c>
      <c r="D248" s="237" t="s">
        <v>544</v>
      </c>
      <c r="E248" s="238" t="s">
        <v>1270</v>
      </c>
      <c r="F248" s="239" t="s">
        <v>1271</v>
      </c>
      <c r="G248" s="240" t="s">
        <v>547</v>
      </c>
      <c r="H248" s="241">
        <v>21.84</v>
      </c>
      <c r="I248" s="242"/>
      <c r="J248" s="243">
        <f>ROUND(I248*H248,2)</f>
        <v>0</v>
      </c>
      <c r="K248" s="239" t="s">
        <v>684</v>
      </c>
      <c r="L248" s="72"/>
      <c r="M248" s="244" t="s">
        <v>22</v>
      </c>
      <c r="N248" s="245" t="s">
        <v>48</v>
      </c>
      <c r="O248" s="47"/>
      <c r="P248" s="246">
        <f>O248*H248</f>
        <v>0</v>
      </c>
      <c r="Q248" s="246">
        <v>0.065000000000000002</v>
      </c>
      <c r="R248" s="246">
        <f>Q248*H248</f>
        <v>1.4196</v>
      </c>
      <c r="S248" s="246">
        <v>0.13</v>
      </c>
      <c r="T248" s="247">
        <f>S248*H248</f>
        <v>2.8391999999999999</v>
      </c>
      <c r="AR248" s="24" t="s">
        <v>542</v>
      </c>
      <c r="AT248" s="24" t="s">
        <v>544</v>
      </c>
      <c r="AU248" s="24" t="s">
        <v>85</v>
      </c>
      <c r="AY248" s="24" t="s">
        <v>541</v>
      </c>
      <c r="BE248" s="248">
        <f>IF(N248="základní",J248,0)</f>
        <v>0</v>
      </c>
      <c r="BF248" s="248">
        <f>IF(N248="snížená",J248,0)</f>
        <v>0</v>
      </c>
      <c r="BG248" s="248">
        <f>IF(N248="zákl. přenesená",J248,0)</f>
        <v>0</v>
      </c>
      <c r="BH248" s="248">
        <f>IF(N248="sníž. přenesená",J248,0)</f>
        <v>0</v>
      </c>
      <c r="BI248" s="248">
        <f>IF(N248="nulová",J248,0)</f>
        <v>0</v>
      </c>
      <c r="BJ248" s="24" t="s">
        <v>24</v>
      </c>
      <c r="BK248" s="248">
        <f>ROUND(I248*H248,2)</f>
        <v>0</v>
      </c>
      <c r="BL248" s="24" t="s">
        <v>542</v>
      </c>
      <c r="BM248" s="24" t="s">
        <v>1272</v>
      </c>
    </row>
    <row r="249" s="1" customFormat="1">
      <c r="B249" s="46"/>
      <c r="C249" s="74"/>
      <c r="D249" s="251" t="s">
        <v>703</v>
      </c>
      <c r="E249" s="74"/>
      <c r="F249" s="274" t="s">
        <v>1273</v>
      </c>
      <c r="G249" s="74"/>
      <c r="H249" s="74"/>
      <c r="I249" s="204"/>
      <c r="J249" s="74"/>
      <c r="K249" s="74"/>
      <c r="L249" s="72"/>
      <c r="M249" s="275"/>
      <c r="N249" s="47"/>
      <c r="O249" s="47"/>
      <c r="P249" s="47"/>
      <c r="Q249" s="47"/>
      <c r="R249" s="47"/>
      <c r="S249" s="47"/>
      <c r="T249" s="95"/>
      <c r="AT249" s="24" t="s">
        <v>703</v>
      </c>
      <c r="AU249" s="24" t="s">
        <v>85</v>
      </c>
    </row>
    <row r="250" s="13" customFormat="1">
      <c r="B250" s="282"/>
      <c r="C250" s="283"/>
      <c r="D250" s="251" t="s">
        <v>549</v>
      </c>
      <c r="E250" s="284" t="s">
        <v>22</v>
      </c>
      <c r="F250" s="285" t="s">
        <v>1274</v>
      </c>
      <c r="G250" s="283"/>
      <c r="H250" s="284" t="s">
        <v>22</v>
      </c>
      <c r="I250" s="286"/>
      <c r="J250" s="283"/>
      <c r="K250" s="283"/>
      <c r="L250" s="287"/>
      <c r="M250" s="288"/>
      <c r="N250" s="289"/>
      <c r="O250" s="289"/>
      <c r="P250" s="289"/>
      <c r="Q250" s="289"/>
      <c r="R250" s="289"/>
      <c r="S250" s="289"/>
      <c r="T250" s="290"/>
      <c r="AT250" s="291" t="s">
        <v>549</v>
      </c>
      <c r="AU250" s="291" t="s">
        <v>85</v>
      </c>
      <c r="AV250" s="13" t="s">
        <v>24</v>
      </c>
      <c r="AW250" s="13" t="s">
        <v>41</v>
      </c>
      <c r="AX250" s="13" t="s">
        <v>77</v>
      </c>
      <c r="AY250" s="291" t="s">
        <v>541</v>
      </c>
    </row>
    <row r="251" s="12" customFormat="1">
      <c r="B251" s="249"/>
      <c r="C251" s="250"/>
      <c r="D251" s="251" t="s">
        <v>549</v>
      </c>
      <c r="E251" s="252" t="s">
        <v>22</v>
      </c>
      <c r="F251" s="253" t="s">
        <v>1275</v>
      </c>
      <c r="G251" s="250"/>
      <c r="H251" s="254">
        <v>8.0500000000000007</v>
      </c>
      <c r="I251" s="255"/>
      <c r="J251" s="250"/>
      <c r="K251" s="250"/>
      <c r="L251" s="256"/>
      <c r="M251" s="257"/>
      <c r="N251" s="258"/>
      <c r="O251" s="258"/>
      <c r="P251" s="258"/>
      <c r="Q251" s="258"/>
      <c r="R251" s="258"/>
      <c r="S251" s="258"/>
      <c r="T251" s="259"/>
      <c r="AT251" s="260" t="s">
        <v>549</v>
      </c>
      <c r="AU251" s="260" t="s">
        <v>85</v>
      </c>
      <c r="AV251" s="12" t="s">
        <v>85</v>
      </c>
      <c r="AW251" s="12" t="s">
        <v>41</v>
      </c>
      <c r="AX251" s="12" t="s">
        <v>77</v>
      </c>
      <c r="AY251" s="260" t="s">
        <v>541</v>
      </c>
    </row>
    <row r="252" s="12" customFormat="1">
      <c r="B252" s="249"/>
      <c r="C252" s="250"/>
      <c r="D252" s="251" t="s">
        <v>549</v>
      </c>
      <c r="E252" s="252" t="s">
        <v>22</v>
      </c>
      <c r="F252" s="253" t="s">
        <v>1276</v>
      </c>
      <c r="G252" s="250"/>
      <c r="H252" s="254">
        <v>1.3999999999999999</v>
      </c>
      <c r="I252" s="255"/>
      <c r="J252" s="250"/>
      <c r="K252" s="250"/>
      <c r="L252" s="256"/>
      <c r="M252" s="257"/>
      <c r="N252" s="258"/>
      <c r="O252" s="258"/>
      <c r="P252" s="258"/>
      <c r="Q252" s="258"/>
      <c r="R252" s="258"/>
      <c r="S252" s="258"/>
      <c r="T252" s="259"/>
      <c r="AT252" s="260" t="s">
        <v>549</v>
      </c>
      <c r="AU252" s="260" t="s">
        <v>85</v>
      </c>
      <c r="AV252" s="12" t="s">
        <v>85</v>
      </c>
      <c r="AW252" s="12" t="s">
        <v>41</v>
      </c>
      <c r="AX252" s="12" t="s">
        <v>77</v>
      </c>
      <c r="AY252" s="260" t="s">
        <v>541</v>
      </c>
    </row>
    <row r="253" s="12" customFormat="1">
      <c r="B253" s="249"/>
      <c r="C253" s="250"/>
      <c r="D253" s="251" t="s">
        <v>549</v>
      </c>
      <c r="E253" s="252" t="s">
        <v>22</v>
      </c>
      <c r="F253" s="253" t="s">
        <v>1277</v>
      </c>
      <c r="G253" s="250"/>
      <c r="H253" s="254">
        <v>0.23000000000000001</v>
      </c>
      <c r="I253" s="255"/>
      <c r="J253" s="250"/>
      <c r="K253" s="250"/>
      <c r="L253" s="256"/>
      <c r="M253" s="257"/>
      <c r="N253" s="258"/>
      <c r="O253" s="258"/>
      <c r="P253" s="258"/>
      <c r="Q253" s="258"/>
      <c r="R253" s="258"/>
      <c r="S253" s="258"/>
      <c r="T253" s="259"/>
      <c r="AT253" s="260" t="s">
        <v>549</v>
      </c>
      <c r="AU253" s="260" t="s">
        <v>85</v>
      </c>
      <c r="AV253" s="12" t="s">
        <v>85</v>
      </c>
      <c r="AW253" s="12" t="s">
        <v>41</v>
      </c>
      <c r="AX253" s="12" t="s">
        <v>77</v>
      </c>
      <c r="AY253" s="260" t="s">
        <v>541</v>
      </c>
    </row>
    <row r="254" s="13" customFormat="1">
      <c r="B254" s="282"/>
      <c r="C254" s="283"/>
      <c r="D254" s="251" t="s">
        <v>549</v>
      </c>
      <c r="E254" s="284" t="s">
        <v>22</v>
      </c>
      <c r="F254" s="285" t="s">
        <v>1278</v>
      </c>
      <c r="G254" s="283"/>
      <c r="H254" s="284" t="s">
        <v>22</v>
      </c>
      <c r="I254" s="286"/>
      <c r="J254" s="283"/>
      <c r="K254" s="283"/>
      <c r="L254" s="287"/>
      <c r="M254" s="288"/>
      <c r="N254" s="289"/>
      <c r="O254" s="289"/>
      <c r="P254" s="289"/>
      <c r="Q254" s="289"/>
      <c r="R254" s="289"/>
      <c r="S254" s="289"/>
      <c r="T254" s="290"/>
      <c r="AT254" s="291" t="s">
        <v>549</v>
      </c>
      <c r="AU254" s="291" t="s">
        <v>85</v>
      </c>
      <c r="AV254" s="13" t="s">
        <v>24</v>
      </c>
      <c r="AW254" s="13" t="s">
        <v>41</v>
      </c>
      <c r="AX254" s="13" t="s">
        <v>77</v>
      </c>
      <c r="AY254" s="291" t="s">
        <v>541</v>
      </c>
    </row>
    <row r="255" s="12" customFormat="1">
      <c r="B255" s="249"/>
      <c r="C255" s="250"/>
      <c r="D255" s="251" t="s">
        <v>549</v>
      </c>
      <c r="E255" s="252" t="s">
        <v>22</v>
      </c>
      <c r="F255" s="253" t="s">
        <v>1279</v>
      </c>
      <c r="G255" s="250"/>
      <c r="H255" s="254">
        <v>9.0999999999999996</v>
      </c>
      <c r="I255" s="255"/>
      <c r="J255" s="250"/>
      <c r="K255" s="250"/>
      <c r="L255" s="256"/>
      <c r="M255" s="257"/>
      <c r="N255" s="258"/>
      <c r="O255" s="258"/>
      <c r="P255" s="258"/>
      <c r="Q255" s="258"/>
      <c r="R255" s="258"/>
      <c r="S255" s="258"/>
      <c r="T255" s="259"/>
      <c r="AT255" s="260" t="s">
        <v>549</v>
      </c>
      <c r="AU255" s="260" t="s">
        <v>85</v>
      </c>
      <c r="AV255" s="12" t="s">
        <v>85</v>
      </c>
      <c r="AW255" s="12" t="s">
        <v>41</v>
      </c>
      <c r="AX255" s="12" t="s">
        <v>77</v>
      </c>
      <c r="AY255" s="260" t="s">
        <v>541</v>
      </c>
    </row>
    <row r="256" s="12" customFormat="1">
      <c r="B256" s="249"/>
      <c r="C256" s="250"/>
      <c r="D256" s="251" t="s">
        <v>549</v>
      </c>
      <c r="E256" s="252" t="s">
        <v>22</v>
      </c>
      <c r="F256" s="253" t="s">
        <v>1280</v>
      </c>
      <c r="G256" s="250"/>
      <c r="H256" s="254">
        <v>2.7999999999999998</v>
      </c>
      <c r="I256" s="255"/>
      <c r="J256" s="250"/>
      <c r="K256" s="250"/>
      <c r="L256" s="256"/>
      <c r="M256" s="257"/>
      <c r="N256" s="258"/>
      <c r="O256" s="258"/>
      <c r="P256" s="258"/>
      <c r="Q256" s="258"/>
      <c r="R256" s="258"/>
      <c r="S256" s="258"/>
      <c r="T256" s="259"/>
      <c r="AT256" s="260" t="s">
        <v>549</v>
      </c>
      <c r="AU256" s="260" t="s">
        <v>85</v>
      </c>
      <c r="AV256" s="12" t="s">
        <v>85</v>
      </c>
      <c r="AW256" s="12" t="s">
        <v>41</v>
      </c>
      <c r="AX256" s="12" t="s">
        <v>77</v>
      </c>
      <c r="AY256" s="260" t="s">
        <v>541</v>
      </c>
    </row>
    <row r="257" s="12" customFormat="1">
      <c r="B257" s="249"/>
      <c r="C257" s="250"/>
      <c r="D257" s="251" t="s">
        <v>549</v>
      </c>
      <c r="E257" s="252" t="s">
        <v>22</v>
      </c>
      <c r="F257" s="253" t="s">
        <v>1281</v>
      </c>
      <c r="G257" s="250"/>
      <c r="H257" s="254">
        <v>0.26000000000000001</v>
      </c>
      <c r="I257" s="255"/>
      <c r="J257" s="250"/>
      <c r="K257" s="250"/>
      <c r="L257" s="256"/>
      <c r="M257" s="257"/>
      <c r="N257" s="258"/>
      <c r="O257" s="258"/>
      <c r="P257" s="258"/>
      <c r="Q257" s="258"/>
      <c r="R257" s="258"/>
      <c r="S257" s="258"/>
      <c r="T257" s="259"/>
      <c r="AT257" s="260" t="s">
        <v>549</v>
      </c>
      <c r="AU257" s="260" t="s">
        <v>85</v>
      </c>
      <c r="AV257" s="12" t="s">
        <v>85</v>
      </c>
      <c r="AW257" s="12" t="s">
        <v>41</v>
      </c>
      <c r="AX257" s="12" t="s">
        <v>77</v>
      </c>
      <c r="AY257" s="260" t="s">
        <v>541</v>
      </c>
    </row>
    <row r="258" s="14" customFormat="1">
      <c r="B258" s="292"/>
      <c r="C258" s="293"/>
      <c r="D258" s="251" t="s">
        <v>549</v>
      </c>
      <c r="E258" s="294" t="s">
        <v>22</v>
      </c>
      <c r="F258" s="295" t="s">
        <v>710</v>
      </c>
      <c r="G258" s="293"/>
      <c r="H258" s="296">
        <v>21.84</v>
      </c>
      <c r="I258" s="297"/>
      <c r="J258" s="293"/>
      <c r="K258" s="293"/>
      <c r="L258" s="298"/>
      <c r="M258" s="299"/>
      <c r="N258" s="300"/>
      <c r="O258" s="300"/>
      <c r="P258" s="300"/>
      <c r="Q258" s="300"/>
      <c r="R258" s="300"/>
      <c r="S258" s="300"/>
      <c r="T258" s="301"/>
      <c r="AT258" s="302" t="s">
        <v>549</v>
      </c>
      <c r="AU258" s="302" t="s">
        <v>85</v>
      </c>
      <c r="AV258" s="14" t="s">
        <v>542</v>
      </c>
      <c r="AW258" s="14" t="s">
        <v>41</v>
      </c>
      <c r="AX258" s="14" t="s">
        <v>24</v>
      </c>
      <c r="AY258" s="302" t="s">
        <v>541</v>
      </c>
    </row>
    <row r="259" s="1" customFormat="1" ht="16.5" customHeight="1">
      <c r="B259" s="46"/>
      <c r="C259" s="237" t="s">
        <v>1282</v>
      </c>
      <c r="D259" s="237" t="s">
        <v>544</v>
      </c>
      <c r="E259" s="238" t="s">
        <v>1283</v>
      </c>
      <c r="F259" s="239" t="s">
        <v>1284</v>
      </c>
      <c r="G259" s="240" t="s">
        <v>547</v>
      </c>
      <c r="H259" s="241">
        <v>21.84</v>
      </c>
      <c r="I259" s="242"/>
      <c r="J259" s="243">
        <f>ROUND(I259*H259,2)</f>
        <v>0</v>
      </c>
      <c r="K259" s="239" t="s">
        <v>684</v>
      </c>
      <c r="L259" s="72"/>
      <c r="M259" s="244" t="s">
        <v>22</v>
      </c>
      <c r="N259" s="245" t="s">
        <v>48</v>
      </c>
      <c r="O259" s="47"/>
      <c r="P259" s="246">
        <f>O259*H259</f>
        <v>0</v>
      </c>
      <c r="Q259" s="246">
        <v>0</v>
      </c>
      <c r="R259" s="246">
        <f>Q259*H259</f>
        <v>0</v>
      </c>
      <c r="S259" s="246">
        <v>0</v>
      </c>
      <c r="T259" s="247">
        <f>S259*H259</f>
        <v>0</v>
      </c>
      <c r="AR259" s="24" t="s">
        <v>542</v>
      </c>
      <c r="AT259" s="24" t="s">
        <v>544</v>
      </c>
      <c r="AU259" s="24" t="s">
        <v>85</v>
      </c>
      <c r="AY259" s="24" t="s">
        <v>541</v>
      </c>
      <c r="BE259" s="248">
        <f>IF(N259="základní",J259,0)</f>
        <v>0</v>
      </c>
      <c r="BF259" s="248">
        <f>IF(N259="snížená",J259,0)</f>
        <v>0</v>
      </c>
      <c r="BG259" s="248">
        <f>IF(N259="zákl. přenesená",J259,0)</f>
        <v>0</v>
      </c>
      <c r="BH259" s="248">
        <f>IF(N259="sníž. přenesená",J259,0)</f>
        <v>0</v>
      </c>
      <c r="BI259" s="248">
        <f>IF(N259="nulová",J259,0)</f>
        <v>0</v>
      </c>
      <c r="BJ259" s="24" t="s">
        <v>24</v>
      </c>
      <c r="BK259" s="248">
        <f>ROUND(I259*H259,2)</f>
        <v>0</v>
      </c>
      <c r="BL259" s="24" t="s">
        <v>542</v>
      </c>
      <c r="BM259" s="24" t="s">
        <v>1285</v>
      </c>
    </row>
    <row r="260" s="1" customFormat="1">
      <c r="B260" s="46"/>
      <c r="C260" s="74"/>
      <c r="D260" s="251" t="s">
        <v>703</v>
      </c>
      <c r="E260" s="74"/>
      <c r="F260" s="274" t="s">
        <v>1286</v>
      </c>
      <c r="G260" s="74"/>
      <c r="H260" s="74"/>
      <c r="I260" s="204"/>
      <c r="J260" s="74"/>
      <c r="K260" s="74"/>
      <c r="L260" s="72"/>
      <c r="M260" s="275"/>
      <c r="N260" s="47"/>
      <c r="O260" s="47"/>
      <c r="P260" s="47"/>
      <c r="Q260" s="47"/>
      <c r="R260" s="47"/>
      <c r="S260" s="47"/>
      <c r="T260" s="95"/>
      <c r="AT260" s="24" t="s">
        <v>703</v>
      </c>
      <c r="AU260" s="24" t="s">
        <v>85</v>
      </c>
    </row>
    <row r="261" s="1" customFormat="1" ht="25.5" customHeight="1">
      <c r="B261" s="46"/>
      <c r="C261" s="237" t="s">
        <v>1287</v>
      </c>
      <c r="D261" s="237" t="s">
        <v>544</v>
      </c>
      <c r="E261" s="238" t="s">
        <v>1288</v>
      </c>
      <c r="F261" s="239" t="s">
        <v>1289</v>
      </c>
      <c r="G261" s="240" t="s">
        <v>547</v>
      </c>
      <c r="H261" s="241">
        <v>21.84</v>
      </c>
      <c r="I261" s="242"/>
      <c r="J261" s="243">
        <f>ROUND(I261*H261,2)</f>
        <v>0</v>
      </c>
      <c r="K261" s="239" t="s">
        <v>684</v>
      </c>
      <c r="L261" s="72"/>
      <c r="M261" s="244" t="s">
        <v>22</v>
      </c>
      <c r="N261" s="245" t="s">
        <v>48</v>
      </c>
      <c r="O261" s="47"/>
      <c r="P261" s="246">
        <f>O261*H261</f>
        <v>0</v>
      </c>
      <c r="Q261" s="246">
        <v>0.019425000000000001</v>
      </c>
      <c r="R261" s="246">
        <f>Q261*H261</f>
        <v>0.42424200000000001</v>
      </c>
      <c r="S261" s="246">
        <v>0</v>
      </c>
      <c r="T261" s="247">
        <f>S261*H261</f>
        <v>0</v>
      </c>
      <c r="AR261" s="24" t="s">
        <v>542</v>
      </c>
      <c r="AT261" s="24" t="s">
        <v>544</v>
      </c>
      <c r="AU261" s="24" t="s">
        <v>85</v>
      </c>
      <c r="AY261" s="24" t="s">
        <v>541</v>
      </c>
      <c r="BE261" s="248">
        <f>IF(N261="základní",J261,0)</f>
        <v>0</v>
      </c>
      <c r="BF261" s="248">
        <f>IF(N261="snížená",J261,0)</f>
        <v>0</v>
      </c>
      <c r="BG261" s="248">
        <f>IF(N261="zákl. přenesená",J261,0)</f>
        <v>0</v>
      </c>
      <c r="BH261" s="248">
        <f>IF(N261="sníž. přenesená",J261,0)</f>
        <v>0</v>
      </c>
      <c r="BI261" s="248">
        <f>IF(N261="nulová",J261,0)</f>
        <v>0</v>
      </c>
      <c r="BJ261" s="24" t="s">
        <v>24</v>
      </c>
      <c r="BK261" s="248">
        <f>ROUND(I261*H261,2)</f>
        <v>0</v>
      </c>
      <c r="BL261" s="24" t="s">
        <v>542</v>
      </c>
      <c r="BM261" s="24" t="s">
        <v>1290</v>
      </c>
    </row>
    <row r="262" s="1" customFormat="1">
      <c r="B262" s="46"/>
      <c r="C262" s="74"/>
      <c r="D262" s="251" t="s">
        <v>703</v>
      </c>
      <c r="E262" s="74"/>
      <c r="F262" s="274" t="s">
        <v>1291</v>
      </c>
      <c r="G262" s="74"/>
      <c r="H262" s="74"/>
      <c r="I262" s="204"/>
      <c r="J262" s="74"/>
      <c r="K262" s="74"/>
      <c r="L262" s="72"/>
      <c r="M262" s="275"/>
      <c r="N262" s="47"/>
      <c r="O262" s="47"/>
      <c r="P262" s="47"/>
      <c r="Q262" s="47"/>
      <c r="R262" s="47"/>
      <c r="S262" s="47"/>
      <c r="T262" s="95"/>
      <c r="AT262" s="24" t="s">
        <v>703</v>
      </c>
      <c r="AU262" s="24" t="s">
        <v>85</v>
      </c>
    </row>
    <row r="263" s="13" customFormat="1">
      <c r="B263" s="282"/>
      <c r="C263" s="283"/>
      <c r="D263" s="251" t="s">
        <v>549</v>
      </c>
      <c r="E263" s="284" t="s">
        <v>22</v>
      </c>
      <c r="F263" s="285" t="s">
        <v>1274</v>
      </c>
      <c r="G263" s="283"/>
      <c r="H263" s="284" t="s">
        <v>22</v>
      </c>
      <c r="I263" s="286"/>
      <c r="J263" s="283"/>
      <c r="K263" s="283"/>
      <c r="L263" s="287"/>
      <c r="M263" s="288"/>
      <c r="N263" s="289"/>
      <c r="O263" s="289"/>
      <c r="P263" s="289"/>
      <c r="Q263" s="289"/>
      <c r="R263" s="289"/>
      <c r="S263" s="289"/>
      <c r="T263" s="290"/>
      <c r="AT263" s="291" t="s">
        <v>549</v>
      </c>
      <c r="AU263" s="291" t="s">
        <v>85</v>
      </c>
      <c r="AV263" s="13" t="s">
        <v>24</v>
      </c>
      <c r="AW263" s="13" t="s">
        <v>41</v>
      </c>
      <c r="AX263" s="13" t="s">
        <v>77</v>
      </c>
      <c r="AY263" s="291" t="s">
        <v>541</v>
      </c>
    </row>
    <row r="264" s="12" customFormat="1">
      <c r="B264" s="249"/>
      <c r="C264" s="250"/>
      <c r="D264" s="251" t="s">
        <v>549</v>
      </c>
      <c r="E264" s="252" t="s">
        <v>22</v>
      </c>
      <c r="F264" s="253" t="s">
        <v>1275</v>
      </c>
      <c r="G264" s="250"/>
      <c r="H264" s="254">
        <v>8.0500000000000007</v>
      </c>
      <c r="I264" s="255"/>
      <c r="J264" s="250"/>
      <c r="K264" s="250"/>
      <c r="L264" s="256"/>
      <c r="M264" s="257"/>
      <c r="N264" s="258"/>
      <c r="O264" s="258"/>
      <c r="P264" s="258"/>
      <c r="Q264" s="258"/>
      <c r="R264" s="258"/>
      <c r="S264" s="258"/>
      <c r="T264" s="259"/>
      <c r="AT264" s="260" t="s">
        <v>549</v>
      </c>
      <c r="AU264" s="260" t="s">
        <v>85</v>
      </c>
      <c r="AV264" s="12" t="s">
        <v>85</v>
      </c>
      <c r="AW264" s="12" t="s">
        <v>41</v>
      </c>
      <c r="AX264" s="12" t="s">
        <v>77</v>
      </c>
      <c r="AY264" s="260" t="s">
        <v>541</v>
      </c>
    </row>
    <row r="265" s="12" customFormat="1">
      <c r="B265" s="249"/>
      <c r="C265" s="250"/>
      <c r="D265" s="251" t="s">
        <v>549</v>
      </c>
      <c r="E265" s="252" t="s">
        <v>22</v>
      </c>
      <c r="F265" s="253" t="s">
        <v>1276</v>
      </c>
      <c r="G265" s="250"/>
      <c r="H265" s="254">
        <v>1.3999999999999999</v>
      </c>
      <c r="I265" s="255"/>
      <c r="J265" s="250"/>
      <c r="K265" s="250"/>
      <c r="L265" s="256"/>
      <c r="M265" s="257"/>
      <c r="N265" s="258"/>
      <c r="O265" s="258"/>
      <c r="P265" s="258"/>
      <c r="Q265" s="258"/>
      <c r="R265" s="258"/>
      <c r="S265" s="258"/>
      <c r="T265" s="259"/>
      <c r="AT265" s="260" t="s">
        <v>549</v>
      </c>
      <c r="AU265" s="260" t="s">
        <v>85</v>
      </c>
      <c r="AV265" s="12" t="s">
        <v>85</v>
      </c>
      <c r="AW265" s="12" t="s">
        <v>41</v>
      </c>
      <c r="AX265" s="12" t="s">
        <v>77</v>
      </c>
      <c r="AY265" s="260" t="s">
        <v>541</v>
      </c>
    </row>
    <row r="266" s="12" customFormat="1">
      <c r="B266" s="249"/>
      <c r="C266" s="250"/>
      <c r="D266" s="251" t="s">
        <v>549</v>
      </c>
      <c r="E266" s="252" t="s">
        <v>22</v>
      </c>
      <c r="F266" s="253" t="s">
        <v>1277</v>
      </c>
      <c r="G266" s="250"/>
      <c r="H266" s="254">
        <v>0.23000000000000001</v>
      </c>
      <c r="I266" s="255"/>
      <c r="J266" s="250"/>
      <c r="K266" s="250"/>
      <c r="L266" s="256"/>
      <c r="M266" s="257"/>
      <c r="N266" s="258"/>
      <c r="O266" s="258"/>
      <c r="P266" s="258"/>
      <c r="Q266" s="258"/>
      <c r="R266" s="258"/>
      <c r="S266" s="258"/>
      <c r="T266" s="259"/>
      <c r="AT266" s="260" t="s">
        <v>549</v>
      </c>
      <c r="AU266" s="260" t="s">
        <v>85</v>
      </c>
      <c r="AV266" s="12" t="s">
        <v>85</v>
      </c>
      <c r="AW266" s="12" t="s">
        <v>41</v>
      </c>
      <c r="AX266" s="12" t="s">
        <v>77</v>
      </c>
      <c r="AY266" s="260" t="s">
        <v>541</v>
      </c>
    </row>
    <row r="267" s="13" customFormat="1">
      <c r="B267" s="282"/>
      <c r="C267" s="283"/>
      <c r="D267" s="251" t="s">
        <v>549</v>
      </c>
      <c r="E267" s="284" t="s">
        <v>22</v>
      </c>
      <c r="F267" s="285" t="s">
        <v>1278</v>
      </c>
      <c r="G267" s="283"/>
      <c r="H267" s="284" t="s">
        <v>22</v>
      </c>
      <c r="I267" s="286"/>
      <c r="J267" s="283"/>
      <c r="K267" s="283"/>
      <c r="L267" s="287"/>
      <c r="M267" s="288"/>
      <c r="N267" s="289"/>
      <c r="O267" s="289"/>
      <c r="P267" s="289"/>
      <c r="Q267" s="289"/>
      <c r="R267" s="289"/>
      <c r="S267" s="289"/>
      <c r="T267" s="290"/>
      <c r="AT267" s="291" t="s">
        <v>549</v>
      </c>
      <c r="AU267" s="291" t="s">
        <v>85</v>
      </c>
      <c r="AV267" s="13" t="s">
        <v>24</v>
      </c>
      <c r="AW267" s="13" t="s">
        <v>41</v>
      </c>
      <c r="AX267" s="13" t="s">
        <v>77</v>
      </c>
      <c r="AY267" s="291" t="s">
        <v>541</v>
      </c>
    </row>
    <row r="268" s="12" customFormat="1">
      <c r="B268" s="249"/>
      <c r="C268" s="250"/>
      <c r="D268" s="251" t="s">
        <v>549</v>
      </c>
      <c r="E268" s="252" t="s">
        <v>22</v>
      </c>
      <c r="F268" s="253" t="s">
        <v>1279</v>
      </c>
      <c r="G268" s="250"/>
      <c r="H268" s="254">
        <v>9.0999999999999996</v>
      </c>
      <c r="I268" s="255"/>
      <c r="J268" s="250"/>
      <c r="K268" s="250"/>
      <c r="L268" s="256"/>
      <c r="M268" s="257"/>
      <c r="N268" s="258"/>
      <c r="O268" s="258"/>
      <c r="P268" s="258"/>
      <c r="Q268" s="258"/>
      <c r="R268" s="258"/>
      <c r="S268" s="258"/>
      <c r="T268" s="259"/>
      <c r="AT268" s="260" t="s">
        <v>549</v>
      </c>
      <c r="AU268" s="260" t="s">
        <v>85</v>
      </c>
      <c r="AV268" s="12" t="s">
        <v>85</v>
      </c>
      <c r="AW268" s="12" t="s">
        <v>41</v>
      </c>
      <c r="AX268" s="12" t="s">
        <v>77</v>
      </c>
      <c r="AY268" s="260" t="s">
        <v>541</v>
      </c>
    </row>
    <row r="269" s="12" customFormat="1">
      <c r="B269" s="249"/>
      <c r="C269" s="250"/>
      <c r="D269" s="251" t="s">
        <v>549</v>
      </c>
      <c r="E269" s="252" t="s">
        <v>22</v>
      </c>
      <c r="F269" s="253" t="s">
        <v>1280</v>
      </c>
      <c r="G269" s="250"/>
      <c r="H269" s="254">
        <v>2.7999999999999998</v>
      </c>
      <c r="I269" s="255"/>
      <c r="J269" s="250"/>
      <c r="K269" s="250"/>
      <c r="L269" s="256"/>
      <c r="M269" s="257"/>
      <c r="N269" s="258"/>
      <c r="O269" s="258"/>
      <c r="P269" s="258"/>
      <c r="Q269" s="258"/>
      <c r="R269" s="258"/>
      <c r="S269" s="258"/>
      <c r="T269" s="259"/>
      <c r="AT269" s="260" t="s">
        <v>549</v>
      </c>
      <c r="AU269" s="260" t="s">
        <v>85</v>
      </c>
      <c r="AV269" s="12" t="s">
        <v>85</v>
      </c>
      <c r="AW269" s="12" t="s">
        <v>41</v>
      </c>
      <c r="AX269" s="12" t="s">
        <v>77</v>
      </c>
      <c r="AY269" s="260" t="s">
        <v>541</v>
      </c>
    </row>
    <row r="270" s="12" customFormat="1">
      <c r="B270" s="249"/>
      <c r="C270" s="250"/>
      <c r="D270" s="251" t="s">
        <v>549</v>
      </c>
      <c r="E270" s="252" t="s">
        <v>22</v>
      </c>
      <c r="F270" s="253" t="s">
        <v>1281</v>
      </c>
      <c r="G270" s="250"/>
      <c r="H270" s="254">
        <v>0.26000000000000001</v>
      </c>
      <c r="I270" s="255"/>
      <c r="J270" s="250"/>
      <c r="K270" s="250"/>
      <c r="L270" s="256"/>
      <c r="M270" s="257"/>
      <c r="N270" s="258"/>
      <c r="O270" s="258"/>
      <c r="P270" s="258"/>
      <c r="Q270" s="258"/>
      <c r="R270" s="258"/>
      <c r="S270" s="258"/>
      <c r="T270" s="259"/>
      <c r="AT270" s="260" t="s">
        <v>549</v>
      </c>
      <c r="AU270" s="260" t="s">
        <v>85</v>
      </c>
      <c r="AV270" s="12" t="s">
        <v>85</v>
      </c>
      <c r="AW270" s="12" t="s">
        <v>41</v>
      </c>
      <c r="AX270" s="12" t="s">
        <v>77</v>
      </c>
      <c r="AY270" s="260" t="s">
        <v>541</v>
      </c>
    </row>
    <row r="271" s="14" customFormat="1">
      <c r="B271" s="292"/>
      <c r="C271" s="293"/>
      <c r="D271" s="251" t="s">
        <v>549</v>
      </c>
      <c r="E271" s="294" t="s">
        <v>22</v>
      </c>
      <c r="F271" s="295" t="s">
        <v>710</v>
      </c>
      <c r="G271" s="293"/>
      <c r="H271" s="296">
        <v>21.84</v>
      </c>
      <c r="I271" s="297"/>
      <c r="J271" s="293"/>
      <c r="K271" s="293"/>
      <c r="L271" s="298"/>
      <c r="M271" s="299"/>
      <c r="N271" s="300"/>
      <c r="O271" s="300"/>
      <c r="P271" s="300"/>
      <c r="Q271" s="300"/>
      <c r="R271" s="300"/>
      <c r="S271" s="300"/>
      <c r="T271" s="301"/>
      <c r="AT271" s="302" t="s">
        <v>549</v>
      </c>
      <c r="AU271" s="302" t="s">
        <v>85</v>
      </c>
      <c r="AV271" s="14" t="s">
        <v>542</v>
      </c>
      <c r="AW271" s="14" t="s">
        <v>41</v>
      </c>
      <c r="AX271" s="14" t="s">
        <v>24</v>
      </c>
      <c r="AY271" s="302" t="s">
        <v>541</v>
      </c>
    </row>
    <row r="272" s="1" customFormat="1" ht="16.5" customHeight="1">
      <c r="B272" s="46"/>
      <c r="C272" s="237" t="s">
        <v>1292</v>
      </c>
      <c r="D272" s="237" t="s">
        <v>544</v>
      </c>
      <c r="E272" s="238" t="s">
        <v>1293</v>
      </c>
      <c r="F272" s="239" t="s">
        <v>1294</v>
      </c>
      <c r="G272" s="240" t="s">
        <v>547</v>
      </c>
      <c r="H272" s="241">
        <v>21.84</v>
      </c>
      <c r="I272" s="242"/>
      <c r="J272" s="243">
        <f>ROUND(I272*H272,2)</f>
        <v>0</v>
      </c>
      <c r="K272" s="239" t="s">
        <v>684</v>
      </c>
      <c r="L272" s="72"/>
      <c r="M272" s="244" t="s">
        <v>22</v>
      </c>
      <c r="N272" s="245" t="s">
        <v>48</v>
      </c>
      <c r="O272" s="47"/>
      <c r="P272" s="246">
        <f>O272*H272</f>
        <v>0</v>
      </c>
      <c r="Q272" s="246">
        <v>0.00158</v>
      </c>
      <c r="R272" s="246">
        <f>Q272*H272</f>
        <v>0.034507200000000002</v>
      </c>
      <c r="S272" s="246">
        <v>0</v>
      </c>
      <c r="T272" s="247">
        <f>S272*H272</f>
        <v>0</v>
      </c>
      <c r="AR272" s="24" t="s">
        <v>542</v>
      </c>
      <c r="AT272" s="24" t="s">
        <v>544</v>
      </c>
      <c r="AU272" s="24" t="s">
        <v>85</v>
      </c>
      <c r="AY272" s="24" t="s">
        <v>541</v>
      </c>
      <c r="BE272" s="248">
        <f>IF(N272="základní",J272,0)</f>
        <v>0</v>
      </c>
      <c r="BF272" s="248">
        <f>IF(N272="snížená",J272,0)</f>
        <v>0</v>
      </c>
      <c r="BG272" s="248">
        <f>IF(N272="zákl. přenesená",J272,0)</f>
        <v>0</v>
      </c>
      <c r="BH272" s="248">
        <f>IF(N272="sníž. přenesená",J272,0)</f>
        <v>0</v>
      </c>
      <c r="BI272" s="248">
        <f>IF(N272="nulová",J272,0)</f>
        <v>0</v>
      </c>
      <c r="BJ272" s="24" t="s">
        <v>24</v>
      </c>
      <c r="BK272" s="248">
        <f>ROUND(I272*H272,2)</f>
        <v>0</v>
      </c>
      <c r="BL272" s="24" t="s">
        <v>542</v>
      </c>
      <c r="BM272" s="24" t="s">
        <v>1295</v>
      </c>
    </row>
    <row r="273" s="1" customFormat="1" ht="16.5" customHeight="1">
      <c r="B273" s="46"/>
      <c r="C273" s="237" t="s">
        <v>726</v>
      </c>
      <c r="D273" s="237" t="s">
        <v>544</v>
      </c>
      <c r="E273" s="238" t="s">
        <v>1296</v>
      </c>
      <c r="F273" s="239" t="s">
        <v>1297</v>
      </c>
      <c r="G273" s="240" t="s">
        <v>547</v>
      </c>
      <c r="H273" s="241">
        <v>21.84</v>
      </c>
      <c r="I273" s="242"/>
      <c r="J273" s="243">
        <f>ROUND(I273*H273,2)</f>
        <v>0</v>
      </c>
      <c r="K273" s="239" t="s">
        <v>684</v>
      </c>
      <c r="L273" s="72"/>
      <c r="M273" s="244" t="s">
        <v>22</v>
      </c>
      <c r="N273" s="245" t="s">
        <v>48</v>
      </c>
      <c r="O273" s="47"/>
      <c r="P273" s="246">
        <f>O273*H273</f>
        <v>0</v>
      </c>
      <c r="Q273" s="246">
        <v>0.001155</v>
      </c>
      <c r="R273" s="246">
        <f>Q273*H273</f>
        <v>0.0252252</v>
      </c>
      <c r="S273" s="246">
        <v>0</v>
      </c>
      <c r="T273" s="247">
        <f>S273*H273</f>
        <v>0</v>
      </c>
      <c r="AR273" s="24" t="s">
        <v>542</v>
      </c>
      <c r="AT273" s="24" t="s">
        <v>544</v>
      </c>
      <c r="AU273" s="24" t="s">
        <v>85</v>
      </c>
      <c r="AY273" s="24" t="s">
        <v>541</v>
      </c>
      <c r="BE273" s="248">
        <f>IF(N273="základní",J273,0)</f>
        <v>0</v>
      </c>
      <c r="BF273" s="248">
        <f>IF(N273="snížená",J273,0)</f>
        <v>0</v>
      </c>
      <c r="BG273" s="248">
        <f>IF(N273="zákl. přenesená",J273,0)</f>
        <v>0</v>
      </c>
      <c r="BH273" s="248">
        <f>IF(N273="sníž. přenesená",J273,0)</f>
        <v>0</v>
      </c>
      <c r="BI273" s="248">
        <f>IF(N273="nulová",J273,0)</f>
        <v>0</v>
      </c>
      <c r="BJ273" s="24" t="s">
        <v>24</v>
      </c>
      <c r="BK273" s="248">
        <f>ROUND(I273*H273,2)</f>
        <v>0</v>
      </c>
      <c r="BL273" s="24" t="s">
        <v>542</v>
      </c>
      <c r="BM273" s="24" t="s">
        <v>1298</v>
      </c>
    </row>
    <row r="274" s="11" customFormat="1" ht="29.88" customHeight="1">
      <c r="B274" s="221"/>
      <c r="C274" s="222"/>
      <c r="D274" s="223" t="s">
        <v>76</v>
      </c>
      <c r="E274" s="235" t="s">
        <v>565</v>
      </c>
      <c r="F274" s="235" t="s">
        <v>566</v>
      </c>
      <c r="G274" s="222"/>
      <c r="H274" s="222"/>
      <c r="I274" s="225"/>
      <c r="J274" s="236">
        <f>BK274</f>
        <v>0</v>
      </c>
      <c r="K274" s="222"/>
      <c r="L274" s="227"/>
      <c r="M274" s="228"/>
      <c r="N274" s="229"/>
      <c r="O274" s="229"/>
      <c r="P274" s="230">
        <f>SUM(P275:P288)</f>
        <v>0</v>
      </c>
      <c r="Q274" s="229"/>
      <c r="R274" s="230">
        <f>SUM(R275:R288)</f>
        <v>0</v>
      </c>
      <c r="S274" s="229"/>
      <c r="T274" s="231">
        <f>SUM(T275:T288)</f>
        <v>0</v>
      </c>
      <c r="AR274" s="232" t="s">
        <v>24</v>
      </c>
      <c r="AT274" s="233" t="s">
        <v>76</v>
      </c>
      <c r="AU274" s="233" t="s">
        <v>24</v>
      </c>
      <c r="AY274" s="232" t="s">
        <v>541</v>
      </c>
      <c r="BK274" s="234">
        <f>SUM(BK275:BK288)</f>
        <v>0</v>
      </c>
    </row>
    <row r="275" s="1" customFormat="1" ht="38.25" customHeight="1">
      <c r="B275" s="46"/>
      <c r="C275" s="237" t="s">
        <v>1299</v>
      </c>
      <c r="D275" s="237" t="s">
        <v>544</v>
      </c>
      <c r="E275" s="238" t="s">
        <v>1300</v>
      </c>
      <c r="F275" s="239" t="s">
        <v>1301</v>
      </c>
      <c r="G275" s="240" t="s">
        <v>569</v>
      </c>
      <c r="H275" s="241">
        <v>24.850999999999999</v>
      </c>
      <c r="I275" s="242"/>
      <c r="J275" s="243">
        <f>ROUND(I275*H275,2)</f>
        <v>0</v>
      </c>
      <c r="K275" s="239" t="s">
        <v>684</v>
      </c>
      <c r="L275" s="72"/>
      <c r="M275" s="244" t="s">
        <v>22</v>
      </c>
      <c r="N275" s="245" t="s">
        <v>48</v>
      </c>
      <c r="O275" s="47"/>
      <c r="P275" s="246">
        <f>O275*H275</f>
        <v>0</v>
      </c>
      <c r="Q275" s="246">
        <v>0</v>
      </c>
      <c r="R275" s="246">
        <f>Q275*H275</f>
        <v>0</v>
      </c>
      <c r="S275" s="246">
        <v>0</v>
      </c>
      <c r="T275" s="247">
        <f>S275*H275</f>
        <v>0</v>
      </c>
      <c r="AR275" s="24" t="s">
        <v>542</v>
      </c>
      <c r="AT275" s="24" t="s">
        <v>544</v>
      </c>
      <c r="AU275" s="24" t="s">
        <v>85</v>
      </c>
      <c r="AY275" s="24" t="s">
        <v>541</v>
      </c>
      <c r="BE275" s="248">
        <f>IF(N275="základní",J275,0)</f>
        <v>0</v>
      </c>
      <c r="BF275" s="248">
        <f>IF(N275="snížená",J275,0)</f>
        <v>0</v>
      </c>
      <c r="BG275" s="248">
        <f>IF(N275="zákl. přenesená",J275,0)</f>
        <v>0</v>
      </c>
      <c r="BH275" s="248">
        <f>IF(N275="sníž. přenesená",J275,0)</f>
        <v>0</v>
      </c>
      <c r="BI275" s="248">
        <f>IF(N275="nulová",J275,0)</f>
        <v>0</v>
      </c>
      <c r="BJ275" s="24" t="s">
        <v>24</v>
      </c>
      <c r="BK275" s="248">
        <f>ROUND(I275*H275,2)</f>
        <v>0</v>
      </c>
      <c r="BL275" s="24" t="s">
        <v>542</v>
      </c>
      <c r="BM275" s="24" t="s">
        <v>1302</v>
      </c>
    </row>
    <row r="276" s="1" customFormat="1">
      <c r="B276" s="46"/>
      <c r="C276" s="74"/>
      <c r="D276" s="251" t="s">
        <v>703</v>
      </c>
      <c r="E276" s="74"/>
      <c r="F276" s="274" t="s">
        <v>1303</v>
      </c>
      <c r="G276" s="74"/>
      <c r="H276" s="74"/>
      <c r="I276" s="204"/>
      <c r="J276" s="74"/>
      <c r="K276" s="74"/>
      <c r="L276" s="72"/>
      <c r="M276" s="275"/>
      <c r="N276" s="47"/>
      <c r="O276" s="47"/>
      <c r="P276" s="47"/>
      <c r="Q276" s="47"/>
      <c r="R276" s="47"/>
      <c r="S276" s="47"/>
      <c r="T276" s="95"/>
      <c r="AT276" s="24" t="s">
        <v>703</v>
      </c>
      <c r="AU276" s="24" t="s">
        <v>85</v>
      </c>
    </row>
    <row r="277" s="12" customFormat="1">
      <c r="B277" s="249"/>
      <c r="C277" s="250"/>
      <c r="D277" s="251" t="s">
        <v>549</v>
      </c>
      <c r="E277" s="252" t="s">
        <v>22</v>
      </c>
      <c r="F277" s="253" t="s">
        <v>1304</v>
      </c>
      <c r="G277" s="250"/>
      <c r="H277" s="254">
        <v>24.850999999999999</v>
      </c>
      <c r="I277" s="255"/>
      <c r="J277" s="250"/>
      <c r="K277" s="250"/>
      <c r="L277" s="256"/>
      <c r="M277" s="257"/>
      <c r="N277" s="258"/>
      <c r="O277" s="258"/>
      <c r="P277" s="258"/>
      <c r="Q277" s="258"/>
      <c r="R277" s="258"/>
      <c r="S277" s="258"/>
      <c r="T277" s="259"/>
      <c r="AT277" s="260" t="s">
        <v>549</v>
      </c>
      <c r="AU277" s="260" t="s">
        <v>85</v>
      </c>
      <c r="AV277" s="12" t="s">
        <v>85</v>
      </c>
      <c r="AW277" s="12" t="s">
        <v>41</v>
      </c>
      <c r="AX277" s="12" t="s">
        <v>24</v>
      </c>
      <c r="AY277" s="260" t="s">
        <v>541</v>
      </c>
    </row>
    <row r="278" s="1" customFormat="1" ht="38.25" customHeight="1">
      <c r="B278" s="46"/>
      <c r="C278" s="237" t="s">
        <v>1305</v>
      </c>
      <c r="D278" s="237" t="s">
        <v>544</v>
      </c>
      <c r="E278" s="238" t="s">
        <v>1306</v>
      </c>
      <c r="F278" s="239" t="s">
        <v>1307</v>
      </c>
      <c r="G278" s="240" t="s">
        <v>569</v>
      </c>
      <c r="H278" s="241">
        <v>25.968</v>
      </c>
      <c r="I278" s="242"/>
      <c r="J278" s="243">
        <f>ROUND(I278*H278,2)</f>
        <v>0</v>
      </c>
      <c r="K278" s="239" t="s">
        <v>684</v>
      </c>
      <c r="L278" s="72"/>
      <c r="M278" s="244" t="s">
        <v>22</v>
      </c>
      <c r="N278" s="245" t="s">
        <v>48</v>
      </c>
      <c r="O278" s="47"/>
      <c r="P278" s="246">
        <f>O278*H278</f>
        <v>0</v>
      </c>
      <c r="Q278" s="246">
        <v>0</v>
      </c>
      <c r="R278" s="246">
        <f>Q278*H278</f>
        <v>0</v>
      </c>
      <c r="S278" s="246">
        <v>0</v>
      </c>
      <c r="T278" s="247">
        <f>S278*H278</f>
        <v>0</v>
      </c>
      <c r="AR278" s="24" t="s">
        <v>542</v>
      </c>
      <c r="AT278" s="24" t="s">
        <v>544</v>
      </c>
      <c r="AU278" s="24" t="s">
        <v>85</v>
      </c>
      <c r="AY278" s="24" t="s">
        <v>541</v>
      </c>
      <c r="BE278" s="248">
        <f>IF(N278="základní",J278,0)</f>
        <v>0</v>
      </c>
      <c r="BF278" s="248">
        <f>IF(N278="snížená",J278,0)</f>
        <v>0</v>
      </c>
      <c r="BG278" s="248">
        <f>IF(N278="zákl. přenesená",J278,0)</f>
        <v>0</v>
      </c>
      <c r="BH278" s="248">
        <f>IF(N278="sníž. přenesená",J278,0)</f>
        <v>0</v>
      </c>
      <c r="BI278" s="248">
        <f>IF(N278="nulová",J278,0)</f>
        <v>0</v>
      </c>
      <c r="BJ278" s="24" t="s">
        <v>24</v>
      </c>
      <c r="BK278" s="248">
        <f>ROUND(I278*H278,2)</f>
        <v>0</v>
      </c>
      <c r="BL278" s="24" t="s">
        <v>542</v>
      </c>
      <c r="BM278" s="24" t="s">
        <v>1308</v>
      </c>
    </row>
    <row r="279" s="1" customFormat="1">
      <c r="B279" s="46"/>
      <c r="C279" s="74"/>
      <c r="D279" s="251" t="s">
        <v>703</v>
      </c>
      <c r="E279" s="74"/>
      <c r="F279" s="274" t="s">
        <v>1309</v>
      </c>
      <c r="G279" s="74"/>
      <c r="H279" s="74"/>
      <c r="I279" s="204"/>
      <c r="J279" s="74"/>
      <c r="K279" s="74"/>
      <c r="L279" s="72"/>
      <c r="M279" s="275"/>
      <c r="N279" s="47"/>
      <c r="O279" s="47"/>
      <c r="P279" s="47"/>
      <c r="Q279" s="47"/>
      <c r="R279" s="47"/>
      <c r="S279" s="47"/>
      <c r="T279" s="95"/>
      <c r="AT279" s="24" t="s">
        <v>703</v>
      </c>
      <c r="AU279" s="24" t="s">
        <v>85</v>
      </c>
    </row>
    <row r="280" s="1" customFormat="1" ht="51" customHeight="1">
      <c r="B280" s="46"/>
      <c r="C280" s="237" t="s">
        <v>1310</v>
      </c>
      <c r="D280" s="237" t="s">
        <v>544</v>
      </c>
      <c r="E280" s="238" t="s">
        <v>1311</v>
      </c>
      <c r="F280" s="239" t="s">
        <v>1312</v>
      </c>
      <c r="G280" s="240" t="s">
        <v>569</v>
      </c>
      <c r="H280" s="241">
        <v>25.968</v>
      </c>
      <c r="I280" s="242"/>
      <c r="J280" s="243">
        <f>ROUND(I280*H280,2)</f>
        <v>0</v>
      </c>
      <c r="K280" s="239" t="s">
        <v>684</v>
      </c>
      <c r="L280" s="72"/>
      <c r="M280" s="244" t="s">
        <v>22</v>
      </c>
      <c r="N280" s="245" t="s">
        <v>48</v>
      </c>
      <c r="O280" s="47"/>
      <c r="P280" s="246">
        <f>O280*H280</f>
        <v>0</v>
      </c>
      <c r="Q280" s="246">
        <v>0</v>
      </c>
      <c r="R280" s="246">
        <f>Q280*H280</f>
        <v>0</v>
      </c>
      <c r="S280" s="246">
        <v>0</v>
      </c>
      <c r="T280" s="247">
        <f>S280*H280</f>
        <v>0</v>
      </c>
      <c r="AR280" s="24" t="s">
        <v>542</v>
      </c>
      <c r="AT280" s="24" t="s">
        <v>544</v>
      </c>
      <c r="AU280" s="24" t="s">
        <v>85</v>
      </c>
      <c r="AY280" s="24" t="s">
        <v>541</v>
      </c>
      <c r="BE280" s="248">
        <f>IF(N280="základní",J280,0)</f>
        <v>0</v>
      </c>
      <c r="BF280" s="248">
        <f>IF(N280="snížená",J280,0)</f>
        <v>0</v>
      </c>
      <c r="BG280" s="248">
        <f>IF(N280="zákl. přenesená",J280,0)</f>
        <v>0</v>
      </c>
      <c r="BH280" s="248">
        <f>IF(N280="sníž. přenesená",J280,0)</f>
        <v>0</v>
      </c>
      <c r="BI280" s="248">
        <f>IF(N280="nulová",J280,0)</f>
        <v>0</v>
      </c>
      <c r="BJ280" s="24" t="s">
        <v>24</v>
      </c>
      <c r="BK280" s="248">
        <f>ROUND(I280*H280,2)</f>
        <v>0</v>
      </c>
      <c r="BL280" s="24" t="s">
        <v>542</v>
      </c>
      <c r="BM280" s="24" t="s">
        <v>1313</v>
      </c>
    </row>
    <row r="281" s="1" customFormat="1">
      <c r="B281" s="46"/>
      <c r="C281" s="74"/>
      <c r="D281" s="251" t="s">
        <v>703</v>
      </c>
      <c r="E281" s="74"/>
      <c r="F281" s="274" t="s">
        <v>1309</v>
      </c>
      <c r="G281" s="74"/>
      <c r="H281" s="74"/>
      <c r="I281" s="204"/>
      <c r="J281" s="74"/>
      <c r="K281" s="74"/>
      <c r="L281" s="72"/>
      <c r="M281" s="275"/>
      <c r="N281" s="47"/>
      <c r="O281" s="47"/>
      <c r="P281" s="47"/>
      <c r="Q281" s="47"/>
      <c r="R281" s="47"/>
      <c r="S281" s="47"/>
      <c r="T281" s="95"/>
      <c r="AT281" s="24" t="s">
        <v>703</v>
      </c>
      <c r="AU281" s="24" t="s">
        <v>85</v>
      </c>
    </row>
    <row r="282" s="1" customFormat="1" ht="25.5" customHeight="1">
      <c r="B282" s="46"/>
      <c r="C282" s="237" t="s">
        <v>1314</v>
      </c>
      <c r="D282" s="237" t="s">
        <v>544</v>
      </c>
      <c r="E282" s="238" t="s">
        <v>572</v>
      </c>
      <c r="F282" s="239" t="s">
        <v>1315</v>
      </c>
      <c r="G282" s="240" t="s">
        <v>569</v>
      </c>
      <c r="H282" s="241">
        <v>25.968</v>
      </c>
      <c r="I282" s="242"/>
      <c r="J282" s="243">
        <f>ROUND(I282*H282,2)</f>
        <v>0</v>
      </c>
      <c r="K282" s="239" t="s">
        <v>684</v>
      </c>
      <c r="L282" s="72"/>
      <c r="M282" s="244" t="s">
        <v>22</v>
      </c>
      <c r="N282" s="245" t="s">
        <v>48</v>
      </c>
      <c r="O282" s="47"/>
      <c r="P282" s="246">
        <f>O282*H282</f>
        <v>0</v>
      </c>
      <c r="Q282" s="246">
        <v>0</v>
      </c>
      <c r="R282" s="246">
        <f>Q282*H282</f>
        <v>0</v>
      </c>
      <c r="S282" s="246">
        <v>0</v>
      </c>
      <c r="T282" s="247">
        <f>S282*H282</f>
        <v>0</v>
      </c>
      <c r="AR282" s="24" t="s">
        <v>542</v>
      </c>
      <c r="AT282" s="24" t="s">
        <v>544</v>
      </c>
      <c r="AU282" s="24" t="s">
        <v>85</v>
      </c>
      <c r="AY282" s="24" t="s">
        <v>541</v>
      </c>
      <c r="BE282" s="248">
        <f>IF(N282="základní",J282,0)</f>
        <v>0</v>
      </c>
      <c r="BF282" s="248">
        <f>IF(N282="snížená",J282,0)</f>
        <v>0</v>
      </c>
      <c r="BG282" s="248">
        <f>IF(N282="zákl. přenesená",J282,0)</f>
        <v>0</v>
      </c>
      <c r="BH282" s="248">
        <f>IF(N282="sníž. přenesená",J282,0)</f>
        <v>0</v>
      </c>
      <c r="BI282" s="248">
        <f>IF(N282="nulová",J282,0)</f>
        <v>0</v>
      </c>
      <c r="BJ282" s="24" t="s">
        <v>24</v>
      </c>
      <c r="BK282" s="248">
        <f>ROUND(I282*H282,2)</f>
        <v>0</v>
      </c>
      <c r="BL282" s="24" t="s">
        <v>542</v>
      </c>
      <c r="BM282" s="24" t="s">
        <v>1316</v>
      </c>
    </row>
    <row r="283" s="1" customFormat="1">
      <c r="B283" s="46"/>
      <c r="C283" s="74"/>
      <c r="D283" s="251" t="s">
        <v>703</v>
      </c>
      <c r="E283" s="74"/>
      <c r="F283" s="274" t="s">
        <v>1317</v>
      </c>
      <c r="G283" s="74"/>
      <c r="H283" s="74"/>
      <c r="I283" s="204"/>
      <c r="J283" s="74"/>
      <c r="K283" s="74"/>
      <c r="L283" s="72"/>
      <c r="M283" s="275"/>
      <c r="N283" s="47"/>
      <c r="O283" s="47"/>
      <c r="P283" s="47"/>
      <c r="Q283" s="47"/>
      <c r="R283" s="47"/>
      <c r="S283" s="47"/>
      <c r="T283" s="95"/>
      <c r="AT283" s="24" t="s">
        <v>703</v>
      </c>
      <c r="AU283" s="24" t="s">
        <v>85</v>
      </c>
    </row>
    <row r="284" s="1" customFormat="1" ht="38.25" customHeight="1">
      <c r="B284" s="46"/>
      <c r="C284" s="237" t="s">
        <v>1318</v>
      </c>
      <c r="D284" s="237" t="s">
        <v>544</v>
      </c>
      <c r="E284" s="238" t="s">
        <v>575</v>
      </c>
      <c r="F284" s="239" t="s">
        <v>1319</v>
      </c>
      <c r="G284" s="240" t="s">
        <v>569</v>
      </c>
      <c r="H284" s="241">
        <v>493.392</v>
      </c>
      <c r="I284" s="242"/>
      <c r="J284" s="243">
        <f>ROUND(I284*H284,2)</f>
        <v>0</v>
      </c>
      <c r="K284" s="239" t="s">
        <v>684</v>
      </c>
      <c r="L284" s="72"/>
      <c r="M284" s="244" t="s">
        <v>22</v>
      </c>
      <c r="N284" s="245" t="s">
        <v>48</v>
      </c>
      <c r="O284" s="47"/>
      <c r="P284" s="246">
        <f>O284*H284</f>
        <v>0</v>
      </c>
      <c r="Q284" s="246">
        <v>0</v>
      </c>
      <c r="R284" s="246">
        <f>Q284*H284</f>
        <v>0</v>
      </c>
      <c r="S284" s="246">
        <v>0</v>
      </c>
      <c r="T284" s="247">
        <f>S284*H284</f>
        <v>0</v>
      </c>
      <c r="AR284" s="24" t="s">
        <v>542</v>
      </c>
      <c r="AT284" s="24" t="s">
        <v>544</v>
      </c>
      <c r="AU284" s="24" t="s">
        <v>85</v>
      </c>
      <c r="AY284" s="24" t="s">
        <v>541</v>
      </c>
      <c r="BE284" s="248">
        <f>IF(N284="základní",J284,0)</f>
        <v>0</v>
      </c>
      <c r="BF284" s="248">
        <f>IF(N284="snížená",J284,0)</f>
        <v>0</v>
      </c>
      <c r="BG284" s="248">
        <f>IF(N284="zákl. přenesená",J284,0)</f>
        <v>0</v>
      </c>
      <c r="BH284" s="248">
        <f>IF(N284="sníž. přenesená",J284,0)</f>
        <v>0</v>
      </c>
      <c r="BI284" s="248">
        <f>IF(N284="nulová",J284,0)</f>
        <v>0</v>
      </c>
      <c r="BJ284" s="24" t="s">
        <v>24</v>
      </c>
      <c r="BK284" s="248">
        <f>ROUND(I284*H284,2)</f>
        <v>0</v>
      </c>
      <c r="BL284" s="24" t="s">
        <v>542</v>
      </c>
      <c r="BM284" s="24" t="s">
        <v>1320</v>
      </c>
    </row>
    <row r="285" s="1" customFormat="1">
      <c r="B285" s="46"/>
      <c r="C285" s="74"/>
      <c r="D285" s="251" t="s">
        <v>703</v>
      </c>
      <c r="E285" s="74"/>
      <c r="F285" s="274" t="s">
        <v>1317</v>
      </c>
      <c r="G285" s="74"/>
      <c r="H285" s="74"/>
      <c r="I285" s="204"/>
      <c r="J285" s="74"/>
      <c r="K285" s="74"/>
      <c r="L285" s="72"/>
      <c r="M285" s="275"/>
      <c r="N285" s="47"/>
      <c r="O285" s="47"/>
      <c r="P285" s="47"/>
      <c r="Q285" s="47"/>
      <c r="R285" s="47"/>
      <c r="S285" s="47"/>
      <c r="T285" s="95"/>
      <c r="AT285" s="24" t="s">
        <v>703</v>
      </c>
      <c r="AU285" s="24" t="s">
        <v>85</v>
      </c>
    </row>
    <row r="286" s="1" customFormat="1">
      <c r="B286" s="46"/>
      <c r="C286" s="74"/>
      <c r="D286" s="251" t="s">
        <v>626</v>
      </c>
      <c r="E286" s="74"/>
      <c r="F286" s="274" t="s">
        <v>1321</v>
      </c>
      <c r="G286" s="74"/>
      <c r="H286" s="74"/>
      <c r="I286" s="204"/>
      <c r="J286" s="74"/>
      <c r="K286" s="74"/>
      <c r="L286" s="72"/>
      <c r="M286" s="275"/>
      <c r="N286" s="47"/>
      <c r="O286" s="47"/>
      <c r="P286" s="47"/>
      <c r="Q286" s="47"/>
      <c r="R286" s="47"/>
      <c r="S286" s="47"/>
      <c r="T286" s="95"/>
      <c r="AT286" s="24" t="s">
        <v>626</v>
      </c>
      <c r="AU286" s="24" t="s">
        <v>85</v>
      </c>
    </row>
    <row r="287" s="12" customFormat="1">
      <c r="B287" s="249"/>
      <c r="C287" s="250"/>
      <c r="D287" s="251" t="s">
        <v>549</v>
      </c>
      <c r="E287" s="252" t="s">
        <v>22</v>
      </c>
      <c r="F287" s="253" t="s">
        <v>1322</v>
      </c>
      <c r="G287" s="250"/>
      <c r="H287" s="254">
        <v>493.392</v>
      </c>
      <c r="I287" s="255"/>
      <c r="J287" s="250"/>
      <c r="K287" s="250"/>
      <c r="L287" s="256"/>
      <c r="M287" s="257"/>
      <c r="N287" s="258"/>
      <c r="O287" s="258"/>
      <c r="P287" s="258"/>
      <c r="Q287" s="258"/>
      <c r="R287" s="258"/>
      <c r="S287" s="258"/>
      <c r="T287" s="259"/>
      <c r="AT287" s="260" t="s">
        <v>549</v>
      </c>
      <c r="AU287" s="260" t="s">
        <v>85</v>
      </c>
      <c r="AV287" s="12" t="s">
        <v>85</v>
      </c>
      <c r="AW287" s="12" t="s">
        <v>41</v>
      </c>
      <c r="AX287" s="12" t="s">
        <v>24</v>
      </c>
      <c r="AY287" s="260" t="s">
        <v>541</v>
      </c>
    </row>
    <row r="288" s="1" customFormat="1" ht="25.5" customHeight="1">
      <c r="B288" s="46"/>
      <c r="C288" s="237" t="s">
        <v>1323</v>
      </c>
      <c r="D288" s="237" t="s">
        <v>544</v>
      </c>
      <c r="E288" s="238" t="s">
        <v>578</v>
      </c>
      <c r="F288" s="239" t="s">
        <v>1324</v>
      </c>
      <c r="G288" s="240" t="s">
        <v>569</v>
      </c>
      <c r="H288" s="241">
        <v>25.968</v>
      </c>
      <c r="I288" s="242"/>
      <c r="J288" s="243">
        <f>ROUND(I288*H288,2)</f>
        <v>0</v>
      </c>
      <c r="K288" s="239" t="s">
        <v>684</v>
      </c>
      <c r="L288" s="72"/>
      <c r="M288" s="244" t="s">
        <v>22</v>
      </c>
      <c r="N288" s="245" t="s">
        <v>48</v>
      </c>
      <c r="O288" s="47"/>
      <c r="P288" s="246">
        <f>O288*H288</f>
        <v>0</v>
      </c>
      <c r="Q288" s="246">
        <v>0</v>
      </c>
      <c r="R288" s="246">
        <f>Q288*H288</f>
        <v>0</v>
      </c>
      <c r="S288" s="246">
        <v>0</v>
      </c>
      <c r="T288" s="247">
        <f>S288*H288</f>
        <v>0</v>
      </c>
      <c r="AR288" s="24" t="s">
        <v>542</v>
      </c>
      <c r="AT288" s="24" t="s">
        <v>544</v>
      </c>
      <c r="AU288" s="24" t="s">
        <v>85</v>
      </c>
      <c r="AY288" s="24" t="s">
        <v>541</v>
      </c>
      <c r="BE288" s="248">
        <f>IF(N288="základní",J288,0)</f>
        <v>0</v>
      </c>
      <c r="BF288" s="248">
        <f>IF(N288="snížená",J288,0)</f>
        <v>0</v>
      </c>
      <c r="BG288" s="248">
        <f>IF(N288="zákl. přenesená",J288,0)</f>
        <v>0</v>
      </c>
      <c r="BH288" s="248">
        <f>IF(N288="sníž. přenesená",J288,0)</f>
        <v>0</v>
      </c>
      <c r="BI288" s="248">
        <f>IF(N288="nulová",J288,0)</f>
        <v>0</v>
      </c>
      <c r="BJ288" s="24" t="s">
        <v>24</v>
      </c>
      <c r="BK288" s="248">
        <f>ROUND(I288*H288,2)</f>
        <v>0</v>
      </c>
      <c r="BL288" s="24" t="s">
        <v>542</v>
      </c>
      <c r="BM288" s="24" t="s">
        <v>1325</v>
      </c>
    </row>
    <row r="289" s="11" customFormat="1" ht="29.88" customHeight="1">
      <c r="B289" s="221"/>
      <c r="C289" s="222"/>
      <c r="D289" s="223" t="s">
        <v>76</v>
      </c>
      <c r="E289" s="235" t="s">
        <v>581</v>
      </c>
      <c r="F289" s="235" t="s">
        <v>582</v>
      </c>
      <c r="G289" s="222"/>
      <c r="H289" s="222"/>
      <c r="I289" s="225"/>
      <c r="J289" s="236">
        <f>BK289</f>
        <v>0</v>
      </c>
      <c r="K289" s="222"/>
      <c r="L289" s="227"/>
      <c r="M289" s="228"/>
      <c r="N289" s="229"/>
      <c r="O289" s="229"/>
      <c r="P289" s="230">
        <f>SUM(P290:P292)</f>
        <v>0</v>
      </c>
      <c r="Q289" s="229"/>
      <c r="R289" s="230">
        <f>SUM(R290:R292)</f>
        <v>0</v>
      </c>
      <c r="S289" s="229"/>
      <c r="T289" s="231">
        <f>SUM(T290:T292)</f>
        <v>0</v>
      </c>
      <c r="AR289" s="232" t="s">
        <v>24</v>
      </c>
      <c r="AT289" s="233" t="s">
        <v>76</v>
      </c>
      <c r="AU289" s="233" t="s">
        <v>24</v>
      </c>
      <c r="AY289" s="232" t="s">
        <v>541</v>
      </c>
      <c r="BK289" s="234">
        <f>SUM(BK290:BK292)</f>
        <v>0</v>
      </c>
    </row>
    <row r="290" s="1" customFormat="1" ht="38.25" customHeight="1">
      <c r="B290" s="46"/>
      <c r="C290" s="237" t="s">
        <v>1326</v>
      </c>
      <c r="D290" s="237" t="s">
        <v>544</v>
      </c>
      <c r="E290" s="238" t="s">
        <v>583</v>
      </c>
      <c r="F290" s="239" t="s">
        <v>711</v>
      </c>
      <c r="G290" s="240" t="s">
        <v>569</v>
      </c>
      <c r="H290" s="241">
        <v>22.113</v>
      </c>
      <c r="I290" s="242"/>
      <c r="J290" s="243">
        <f>ROUND(I290*H290,2)</f>
        <v>0</v>
      </c>
      <c r="K290" s="239" t="s">
        <v>684</v>
      </c>
      <c r="L290" s="72"/>
      <c r="M290" s="244" t="s">
        <v>22</v>
      </c>
      <c r="N290" s="245" t="s">
        <v>48</v>
      </c>
      <c r="O290" s="47"/>
      <c r="P290" s="246">
        <f>O290*H290</f>
        <v>0</v>
      </c>
      <c r="Q290" s="246">
        <v>0</v>
      </c>
      <c r="R290" s="246">
        <f>Q290*H290</f>
        <v>0</v>
      </c>
      <c r="S290" s="246">
        <v>0</v>
      </c>
      <c r="T290" s="247">
        <f>S290*H290</f>
        <v>0</v>
      </c>
      <c r="AR290" s="24" t="s">
        <v>542</v>
      </c>
      <c r="AT290" s="24" t="s">
        <v>544</v>
      </c>
      <c r="AU290" s="24" t="s">
        <v>85</v>
      </c>
      <c r="AY290" s="24" t="s">
        <v>541</v>
      </c>
      <c r="BE290" s="248">
        <f>IF(N290="základní",J290,0)</f>
        <v>0</v>
      </c>
      <c r="BF290" s="248">
        <f>IF(N290="snížená",J290,0)</f>
        <v>0</v>
      </c>
      <c r="BG290" s="248">
        <f>IF(N290="zákl. přenesená",J290,0)</f>
        <v>0</v>
      </c>
      <c r="BH290" s="248">
        <f>IF(N290="sníž. přenesená",J290,0)</f>
        <v>0</v>
      </c>
      <c r="BI290" s="248">
        <f>IF(N290="nulová",J290,0)</f>
        <v>0</v>
      </c>
      <c r="BJ290" s="24" t="s">
        <v>24</v>
      </c>
      <c r="BK290" s="248">
        <f>ROUND(I290*H290,2)</f>
        <v>0</v>
      </c>
      <c r="BL290" s="24" t="s">
        <v>542</v>
      </c>
      <c r="BM290" s="24" t="s">
        <v>1327</v>
      </c>
    </row>
    <row r="291" s="1" customFormat="1">
      <c r="B291" s="46"/>
      <c r="C291" s="74"/>
      <c r="D291" s="251" t="s">
        <v>703</v>
      </c>
      <c r="E291" s="74"/>
      <c r="F291" s="274" t="s">
        <v>713</v>
      </c>
      <c r="G291" s="74"/>
      <c r="H291" s="74"/>
      <c r="I291" s="204"/>
      <c r="J291" s="74"/>
      <c r="K291" s="74"/>
      <c r="L291" s="72"/>
      <c r="M291" s="275"/>
      <c r="N291" s="47"/>
      <c r="O291" s="47"/>
      <c r="P291" s="47"/>
      <c r="Q291" s="47"/>
      <c r="R291" s="47"/>
      <c r="S291" s="47"/>
      <c r="T291" s="95"/>
      <c r="AT291" s="24" t="s">
        <v>703</v>
      </c>
      <c r="AU291" s="24" t="s">
        <v>85</v>
      </c>
    </row>
    <row r="292" s="1" customFormat="1">
      <c r="B292" s="46"/>
      <c r="C292" s="74"/>
      <c r="D292" s="251" t="s">
        <v>626</v>
      </c>
      <c r="E292" s="74"/>
      <c r="F292" s="274" t="s">
        <v>1328</v>
      </c>
      <c r="G292" s="74"/>
      <c r="H292" s="74"/>
      <c r="I292" s="204"/>
      <c r="J292" s="74"/>
      <c r="K292" s="74"/>
      <c r="L292" s="72"/>
      <c r="M292" s="275"/>
      <c r="N292" s="47"/>
      <c r="O292" s="47"/>
      <c r="P292" s="47"/>
      <c r="Q292" s="47"/>
      <c r="R292" s="47"/>
      <c r="S292" s="47"/>
      <c r="T292" s="95"/>
      <c r="AT292" s="24" t="s">
        <v>626</v>
      </c>
      <c r="AU292" s="24" t="s">
        <v>85</v>
      </c>
    </row>
    <row r="293" s="11" customFormat="1" ht="37.44" customHeight="1">
      <c r="B293" s="221"/>
      <c r="C293" s="222"/>
      <c r="D293" s="223" t="s">
        <v>76</v>
      </c>
      <c r="E293" s="224" t="s">
        <v>586</v>
      </c>
      <c r="F293" s="224" t="s">
        <v>587</v>
      </c>
      <c r="G293" s="222"/>
      <c r="H293" s="222"/>
      <c r="I293" s="225"/>
      <c r="J293" s="226">
        <f>BK293</f>
        <v>0</v>
      </c>
      <c r="K293" s="222"/>
      <c r="L293" s="227"/>
      <c r="M293" s="228"/>
      <c r="N293" s="229"/>
      <c r="O293" s="229"/>
      <c r="P293" s="230">
        <f>P294</f>
        <v>0</v>
      </c>
      <c r="Q293" s="229"/>
      <c r="R293" s="230">
        <f>R294</f>
        <v>1.4774400000000001</v>
      </c>
      <c r="S293" s="229"/>
      <c r="T293" s="231">
        <f>T294</f>
        <v>0</v>
      </c>
      <c r="AR293" s="232" t="s">
        <v>85</v>
      </c>
      <c r="AT293" s="233" t="s">
        <v>76</v>
      </c>
      <c r="AU293" s="233" t="s">
        <v>77</v>
      </c>
      <c r="AY293" s="232" t="s">
        <v>541</v>
      </c>
      <c r="BK293" s="234">
        <f>BK294</f>
        <v>0</v>
      </c>
    </row>
    <row r="294" s="11" customFormat="1" ht="19.92" customHeight="1">
      <c r="B294" s="221"/>
      <c r="C294" s="222"/>
      <c r="D294" s="223" t="s">
        <v>76</v>
      </c>
      <c r="E294" s="235" t="s">
        <v>1329</v>
      </c>
      <c r="F294" s="235" t="s">
        <v>1330</v>
      </c>
      <c r="G294" s="222"/>
      <c r="H294" s="222"/>
      <c r="I294" s="225"/>
      <c r="J294" s="236">
        <f>BK294</f>
        <v>0</v>
      </c>
      <c r="K294" s="222"/>
      <c r="L294" s="227"/>
      <c r="M294" s="228"/>
      <c r="N294" s="229"/>
      <c r="O294" s="229"/>
      <c r="P294" s="230">
        <f>SUM(P295:P303)</f>
        <v>0</v>
      </c>
      <c r="Q294" s="229"/>
      <c r="R294" s="230">
        <f>SUM(R295:R303)</f>
        <v>1.4774400000000001</v>
      </c>
      <c r="S294" s="229"/>
      <c r="T294" s="231">
        <f>SUM(T295:T303)</f>
        <v>0</v>
      </c>
      <c r="AR294" s="232" t="s">
        <v>85</v>
      </c>
      <c r="AT294" s="233" t="s">
        <v>76</v>
      </c>
      <c r="AU294" s="233" t="s">
        <v>24</v>
      </c>
      <c r="AY294" s="232" t="s">
        <v>541</v>
      </c>
      <c r="BK294" s="234">
        <f>SUM(BK295:BK303)</f>
        <v>0</v>
      </c>
    </row>
    <row r="295" s="1" customFormat="1" ht="16.5" customHeight="1">
      <c r="B295" s="46"/>
      <c r="C295" s="237" t="s">
        <v>1331</v>
      </c>
      <c r="D295" s="237" t="s">
        <v>544</v>
      </c>
      <c r="E295" s="238" t="s">
        <v>1332</v>
      </c>
      <c r="F295" s="239" t="s">
        <v>1333</v>
      </c>
      <c r="G295" s="240" t="s">
        <v>547</v>
      </c>
      <c r="H295" s="241">
        <v>72</v>
      </c>
      <c r="I295" s="242"/>
      <c r="J295" s="243">
        <f>ROUND(I295*H295,2)</f>
        <v>0</v>
      </c>
      <c r="K295" s="239" t="s">
        <v>22</v>
      </c>
      <c r="L295" s="72"/>
      <c r="M295" s="244" t="s">
        <v>22</v>
      </c>
      <c r="N295" s="245" t="s">
        <v>48</v>
      </c>
      <c r="O295" s="47"/>
      <c r="P295" s="246">
        <f>O295*H295</f>
        <v>0</v>
      </c>
      <c r="Q295" s="246">
        <v>5.0000000000000002E-05</v>
      </c>
      <c r="R295" s="246">
        <f>Q295*H295</f>
        <v>0.0036000000000000003</v>
      </c>
      <c r="S295" s="246">
        <v>0</v>
      </c>
      <c r="T295" s="247">
        <f>S295*H295</f>
        <v>0</v>
      </c>
      <c r="AR295" s="24" t="s">
        <v>577</v>
      </c>
      <c r="AT295" s="24" t="s">
        <v>544</v>
      </c>
      <c r="AU295" s="24" t="s">
        <v>85</v>
      </c>
      <c r="AY295" s="24" t="s">
        <v>541</v>
      </c>
      <c r="BE295" s="248">
        <f>IF(N295="základní",J295,0)</f>
        <v>0</v>
      </c>
      <c r="BF295" s="248">
        <f>IF(N295="snížená",J295,0)</f>
        <v>0</v>
      </c>
      <c r="BG295" s="248">
        <f>IF(N295="zákl. přenesená",J295,0)</f>
        <v>0</v>
      </c>
      <c r="BH295" s="248">
        <f>IF(N295="sníž. přenesená",J295,0)</f>
        <v>0</v>
      </c>
      <c r="BI295" s="248">
        <f>IF(N295="nulová",J295,0)</f>
        <v>0</v>
      </c>
      <c r="BJ295" s="24" t="s">
        <v>24</v>
      </c>
      <c r="BK295" s="248">
        <f>ROUND(I295*H295,2)</f>
        <v>0</v>
      </c>
      <c r="BL295" s="24" t="s">
        <v>577</v>
      </c>
      <c r="BM295" s="24" t="s">
        <v>1334</v>
      </c>
    </row>
    <row r="296" s="1" customFormat="1" ht="38.25" customHeight="1">
      <c r="B296" s="46"/>
      <c r="C296" s="264" t="s">
        <v>1335</v>
      </c>
      <c r="D296" s="264" t="s">
        <v>622</v>
      </c>
      <c r="E296" s="265" t="s">
        <v>1336</v>
      </c>
      <c r="F296" s="266" t="s">
        <v>1337</v>
      </c>
      <c r="G296" s="267" t="s">
        <v>547</v>
      </c>
      <c r="H296" s="268">
        <v>28</v>
      </c>
      <c r="I296" s="269"/>
      <c r="J296" s="270">
        <f>ROUND(I296*H296,2)</f>
        <v>0</v>
      </c>
      <c r="K296" s="266" t="s">
        <v>22</v>
      </c>
      <c r="L296" s="271"/>
      <c r="M296" s="272" t="s">
        <v>22</v>
      </c>
      <c r="N296" s="273" t="s">
        <v>48</v>
      </c>
      <c r="O296" s="47"/>
      <c r="P296" s="246">
        <f>O296*H296</f>
        <v>0</v>
      </c>
      <c r="Q296" s="246">
        <v>0.020469999999999999</v>
      </c>
      <c r="R296" s="246">
        <f>Q296*H296</f>
        <v>0.57316</v>
      </c>
      <c r="S296" s="246">
        <v>0</v>
      </c>
      <c r="T296" s="247">
        <f>S296*H296</f>
        <v>0</v>
      </c>
      <c r="AR296" s="24" t="s">
        <v>726</v>
      </c>
      <c r="AT296" s="24" t="s">
        <v>622</v>
      </c>
      <c r="AU296" s="24" t="s">
        <v>85</v>
      </c>
      <c r="AY296" s="24" t="s">
        <v>541</v>
      </c>
      <c r="BE296" s="248">
        <f>IF(N296="základní",J296,0)</f>
        <v>0</v>
      </c>
      <c r="BF296" s="248">
        <f>IF(N296="snížená",J296,0)</f>
        <v>0</v>
      </c>
      <c r="BG296" s="248">
        <f>IF(N296="zákl. přenesená",J296,0)</f>
        <v>0</v>
      </c>
      <c r="BH296" s="248">
        <f>IF(N296="sníž. přenesená",J296,0)</f>
        <v>0</v>
      </c>
      <c r="BI296" s="248">
        <f>IF(N296="nulová",J296,0)</f>
        <v>0</v>
      </c>
      <c r="BJ296" s="24" t="s">
        <v>24</v>
      </c>
      <c r="BK296" s="248">
        <f>ROUND(I296*H296,2)</f>
        <v>0</v>
      </c>
      <c r="BL296" s="24" t="s">
        <v>577</v>
      </c>
      <c r="BM296" s="24" t="s">
        <v>1338</v>
      </c>
    </row>
    <row r="297" s="1" customFormat="1" ht="38.25" customHeight="1">
      <c r="B297" s="46"/>
      <c r="C297" s="264" t="s">
        <v>1339</v>
      </c>
      <c r="D297" s="264" t="s">
        <v>622</v>
      </c>
      <c r="E297" s="265" t="s">
        <v>1340</v>
      </c>
      <c r="F297" s="266" t="s">
        <v>1341</v>
      </c>
      <c r="G297" s="267" t="s">
        <v>547</v>
      </c>
      <c r="H297" s="268">
        <v>40</v>
      </c>
      <c r="I297" s="269"/>
      <c r="J297" s="270">
        <f>ROUND(I297*H297,2)</f>
        <v>0</v>
      </c>
      <c r="K297" s="266" t="s">
        <v>22</v>
      </c>
      <c r="L297" s="271"/>
      <c r="M297" s="272" t="s">
        <v>22</v>
      </c>
      <c r="N297" s="273" t="s">
        <v>48</v>
      </c>
      <c r="O297" s="47"/>
      <c r="P297" s="246">
        <f>O297*H297</f>
        <v>0</v>
      </c>
      <c r="Q297" s="246">
        <v>0.020469999999999999</v>
      </c>
      <c r="R297" s="246">
        <f>Q297*H297</f>
        <v>0.81879999999999997</v>
      </c>
      <c r="S297" s="246">
        <v>0</v>
      </c>
      <c r="T297" s="247">
        <f>S297*H297</f>
        <v>0</v>
      </c>
      <c r="AR297" s="24" t="s">
        <v>726</v>
      </c>
      <c r="AT297" s="24" t="s">
        <v>622</v>
      </c>
      <c r="AU297" s="24" t="s">
        <v>85</v>
      </c>
      <c r="AY297" s="24" t="s">
        <v>541</v>
      </c>
      <c r="BE297" s="248">
        <f>IF(N297="základní",J297,0)</f>
        <v>0</v>
      </c>
      <c r="BF297" s="248">
        <f>IF(N297="snížená",J297,0)</f>
        <v>0</v>
      </c>
      <c r="BG297" s="248">
        <f>IF(N297="zákl. přenesená",J297,0)</f>
        <v>0</v>
      </c>
      <c r="BH297" s="248">
        <f>IF(N297="sníž. přenesená",J297,0)</f>
        <v>0</v>
      </c>
      <c r="BI297" s="248">
        <f>IF(N297="nulová",J297,0)</f>
        <v>0</v>
      </c>
      <c r="BJ297" s="24" t="s">
        <v>24</v>
      </c>
      <c r="BK297" s="248">
        <f>ROUND(I297*H297,2)</f>
        <v>0</v>
      </c>
      <c r="BL297" s="24" t="s">
        <v>577</v>
      </c>
      <c r="BM297" s="24" t="s">
        <v>1342</v>
      </c>
    </row>
    <row r="298" s="1" customFormat="1" ht="38.25" customHeight="1">
      <c r="B298" s="46"/>
      <c r="C298" s="264" t="s">
        <v>1343</v>
      </c>
      <c r="D298" s="264" t="s">
        <v>622</v>
      </c>
      <c r="E298" s="265" t="s">
        <v>1344</v>
      </c>
      <c r="F298" s="266" t="s">
        <v>1345</v>
      </c>
      <c r="G298" s="267" t="s">
        <v>547</v>
      </c>
      <c r="H298" s="268">
        <v>4</v>
      </c>
      <c r="I298" s="269"/>
      <c r="J298" s="270">
        <f>ROUND(I298*H298,2)</f>
        <v>0</v>
      </c>
      <c r="K298" s="266" t="s">
        <v>22</v>
      </c>
      <c r="L298" s="271"/>
      <c r="M298" s="272" t="s">
        <v>22</v>
      </c>
      <c r="N298" s="273" t="s">
        <v>48</v>
      </c>
      <c r="O298" s="47"/>
      <c r="P298" s="246">
        <f>O298*H298</f>
        <v>0</v>
      </c>
      <c r="Q298" s="246">
        <v>0.020469999999999999</v>
      </c>
      <c r="R298" s="246">
        <f>Q298*H298</f>
        <v>0.081879999999999994</v>
      </c>
      <c r="S298" s="246">
        <v>0</v>
      </c>
      <c r="T298" s="247">
        <f>S298*H298</f>
        <v>0</v>
      </c>
      <c r="AR298" s="24" t="s">
        <v>726</v>
      </c>
      <c r="AT298" s="24" t="s">
        <v>622</v>
      </c>
      <c r="AU298" s="24" t="s">
        <v>85</v>
      </c>
      <c r="AY298" s="24" t="s">
        <v>541</v>
      </c>
      <c r="BE298" s="248">
        <f>IF(N298="základní",J298,0)</f>
        <v>0</v>
      </c>
      <c r="BF298" s="248">
        <f>IF(N298="snížená",J298,0)</f>
        <v>0</v>
      </c>
      <c r="BG298" s="248">
        <f>IF(N298="zákl. přenesená",J298,0)</f>
        <v>0</v>
      </c>
      <c r="BH298" s="248">
        <f>IF(N298="sníž. přenesená",J298,0)</f>
        <v>0</v>
      </c>
      <c r="BI298" s="248">
        <f>IF(N298="nulová",J298,0)</f>
        <v>0</v>
      </c>
      <c r="BJ298" s="24" t="s">
        <v>24</v>
      </c>
      <c r="BK298" s="248">
        <f>ROUND(I298*H298,2)</f>
        <v>0</v>
      </c>
      <c r="BL298" s="24" t="s">
        <v>577</v>
      </c>
      <c r="BM298" s="24" t="s">
        <v>1346</v>
      </c>
    </row>
    <row r="299" s="1" customFormat="1">
      <c r="B299" s="46"/>
      <c r="C299" s="74"/>
      <c r="D299" s="251" t="s">
        <v>626</v>
      </c>
      <c r="E299" s="74"/>
      <c r="F299" s="274" t="s">
        <v>1347</v>
      </c>
      <c r="G299" s="74"/>
      <c r="H299" s="74"/>
      <c r="I299" s="204"/>
      <c r="J299" s="74"/>
      <c r="K299" s="74"/>
      <c r="L299" s="72"/>
      <c r="M299" s="275"/>
      <c r="N299" s="47"/>
      <c r="O299" s="47"/>
      <c r="P299" s="47"/>
      <c r="Q299" s="47"/>
      <c r="R299" s="47"/>
      <c r="S299" s="47"/>
      <c r="T299" s="95"/>
      <c r="AT299" s="24" t="s">
        <v>626</v>
      </c>
      <c r="AU299" s="24" t="s">
        <v>85</v>
      </c>
    </row>
    <row r="300" s="1" customFormat="1" ht="38.25" customHeight="1">
      <c r="B300" s="46"/>
      <c r="C300" s="237" t="s">
        <v>1348</v>
      </c>
      <c r="D300" s="237" t="s">
        <v>544</v>
      </c>
      <c r="E300" s="238" t="s">
        <v>1349</v>
      </c>
      <c r="F300" s="239" t="s">
        <v>1350</v>
      </c>
      <c r="G300" s="240" t="s">
        <v>569</v>
      </c>
      <c r="H300" s="241">
        <v>1.4770000000000001</v>
      </c>
      <c r="I300" s="242"/>
      <c r="J300" s="243">
        <f>ROUND(I300*H300,2)</f>
        <v>0</v>
      </c>
      <c r="K300" s="239" t="s">
        <v>684</v>
      </c>
      <c r="L300" s="72"/>
      <c r="M300" s="244" t="s">
        <v>22</v>
      </c>
      <c r="N300" s="245" t="s">
        <v>48</v>
      </c>
      <c r="O300" s="47"/>
      <c r="P300" s="246">
        <f>O300*H300</f>
        <v>0</v>
      </c>
      <c r="Q300" s="246">
        <v>0</v>
      </c>
      <c r="R300" s="246">
        <f>Q300*H300</f>
        <v>0</v>
      </c>
      <c r="S300" s="246">
        <v>0</v>
      </c>
      <c r="T300" s="247">
        <f>S300*H300</f>
        <v>0</v>
      </c>
      <c r="AR300" s="24" t="s">
        <v>577</v>
      </c>
      <c r="AT300" s="24" t="s">
        <v>544</v>
      </c>
      <c r="AU300" s="24" t="s">
        <v>85</v>
      </c>
      <c r="AY300" s="24" t="s">
        <v>541</v>
      </c>
      <c r="BE300" s="248">
        <f>IF(N300="základní",J300,0)</f>
        <v>0</v>
      </c>
      <c r="BF300" s="248">
        <f>IF(N300="snížená",J300,0)</f>
        <v>0</v>
      </c>
      <c r="BG300" s="248">
        <f>IF(N300="zákl. přenesená",J300,0)</f>
        <v>0</v>
      </c>
      <c r="BH300" s="248">
        <f>IF(N300="sníž. přenesená",J300,0)</f>
        <v>0</v>
      </c>
      <c r="BI300" s="248">
        <f>IF(N300="nulová",J300,0)</f>
        <v>0</v>
      </c>
      <c r="BJ300" s="24" t="s">
        <v>24</v>
      </c>
      <c r="BK300" s="248">
        <f>ROUND(I300*H300,2)</f>
        <v>0</v>
      </c>
      <c r="BL300" s="24" t="s">
        <v>577</v>
      </c>
      <c r="BM300" s="24" t="s">
        <v>1351</v>
      </c>
    </row>
    <row r="301" s="1" customFormat="1">
      <c r="B301" s="46"/>
      <c r="C301" s="74"/>
      <c r="D301" s="251" t="s">
        <v>703</v>
      </c>
      <c r="E301" s="74"/>
      <c r="F301" s="274" t="s">
        <v>1352</v>
      </c>
      <c r="G301" s="74"/>
      <c r="H301" s="74"/>
      <c r="I301" s="204"/>
      <c r="J301" s="74"/>
      <c r="K301" s="74"/>
      <c r="L301" s="72"/>
      <c r="M301" s="275"/>
      <c r="N301" s="47"/>
      <c r="O301" s="47"/>
      <c r="P301" s="47"/>
      <c r="Q301" s="47"/>
      <c r="R301" s="47"/>
      <c r="S301" s="47"/>
      <c r="T301" s="95"/>
      <c r="AT301" s="24" t="s">
        <v>703</v>
      </c>
      <c r="AU301" s="24" t="s">
        <v>85</v>
      </c>
    </row>
    <row r="302" s="1" customFormat="1" ht="38.25" customHeight="1">
      <c r="B302" s="46"/>
      <c r="C302" s="237" t="s">
        <v>1353</v>
      </c>
      <c r="D302" s="237" t="s">
        <v>544</v>
      </c>
      <c r="E302" s="238" t="s">
        <v>1354</v>
      </c>
      <c r="F302" s="239" t="s">
        <v>1355</v>
      </c>
      <c r="G302" s="240" t="s">
        <v>569</v>
      </c>
      <c r="H302" s="241">
        <v>1.4770000000000001</v>
      </c>
      <c r="I302" s="242"/>
      <c r="J302" s="243">
        <f>ROUND(I302*H302,2)</f>
        <v>0</v>
      </c>
      <c r="K302" s="239" t="s">
        <v>684</v>
      </c>
      <c r="L302" s="72"/>
      <c r="M302" s="244" t="s">
        <v>22</v>
      </c>
      <c r="N302" s="245" t="s">
        <v>48</v>
      </c>
      <c r="O302" s="47"/>
      <c r="P302" s="246">
        <f>O302*H302</f>
        <v>0</v>
      </c>
      <c r="Q302" s="246">
        <v>0</v>
      </c>
      <c r="R302" s="246">
        <f>Q302*H302</f>
        <v>0</v>
      </c>
      <c r="S302" s="246">
        <v>0</v>
      </c>
      <c r="T302" s="247">
        <f>S302*H302</f>
        <v>0</v>
      </c>
      <c r="AR302" s="24" t="s">
        <v>577</v>
      </c>
      <c r="AT302" s="24" t="s">
        <v>544</v>
      </c>
      <c r="AU302" s="24" t="s">
        <v>85</v>
      </c>
      <c r="AY302" s="24" t="s">
        <v>541</v>
      </c>
      <c r="BE302" s="248">
        <f>IF(N302="základní",J302,0)</f>
        <v>0</v>
      </c>
      <c r="BF302" s="248">
        <f>IF(N302="snížená",J302,0)</f>
        <v>0</v>
      </c>
      <c r="BG302" s="248">
        <f>IF(N302="zákl. přenesená",J302,0)</f>
        <v>0</v>
      </c>
      <c r="BH302" s="248">
        <f>IF(N302="sníž. přenesená",J302,0)</f>
        <v>0</v>
      </c>
      <c r="BI302" s="248">
        <f>IF(N302="nulová",J302,0)</f>
        <v>0</v>
      </c>
      <c r="BJ302" s="24" t="s">
        <v>24</v>
      </c>
      <c r="BK302" s="248">
        <f>ROUND(I302*H302,2)</f>
        <v>0</v>
      </c>
      <c r="BL302" s="24" t="s">
        <v>577</v>
      </c>
      <c r="BM302" s="24" t="s">
        <v>1356</v>
      </c>
    </row>
    <row r="303" s="1" customFormat="1">
      <c r="B303" s="46"/>
      <c r="C303" s="74"/>
      <c r="D303" s="251" t="s">
        <v>703</v>
      </c>
      <c r="E303" s="74"/>
      <c r="F303" s="274" t="s">
        <v>1352</v>
      </c>
      <c r="G303" s="74"/>
      <c r="H303" s="74"/>
      <c r="I303" s="204"/>
      <c r="J303" s="74"/>
      <c r="K303" s="74"/>
      <c r="L303" s="72"/>
      <c r="M303" s="303"/>
      <c r="N303" s="277"/>
      <c r="O303" s="277"/>
      <c r="P303" s="277"/>
      <c r="Q303" s="277"/>
      <c r="R303" s="277"/>
      <c r="S303" s="277"/>
      <c r="T303" s="304"/>
      <c r="AT303" s="24" t="s">
        <v>703</v>
      </c>
      <c r="AU303" s="24" t="s">
        <v>85</v>
      </c>
    </row>
    <row r="304" s="1" customFormat="1" ht="6.96" customHeight="1">
      <c r="B304" s="67"/>
      <c r="C304" s="68"/>
      <c r="D304" s="68"/>
      <c r="E304" s="68"/>
      <c r="F304" s="68"/>
      <c r="G304" s="68"/>
      <c r="H304" s="68"/>
      <c r="I304" s="179"/>
      <c r="J304" s="68"/>
      <c r="K304" s="68"/>
      <c r="L304" s="72"/>
    </row>
  </sheetData>
  <sheetProtection sheet="1" autoFilter="0" formatColumns="0" formatRows="0" objects="1" scenarios="1" spinCount="100000" saltValue="4FL6IKw1Nt0hL5ueBS8aGhBvFF7fDeoT4Y2IN3ceWXNl1MOmeTR9PGe+kyY6FxHSxV7tbGiZ2eXTB+xO2pranA==" hashValue="pnCDCwOC76+4uKxkk/kDQE+QeVaaeakKLxVgPWp5SgK+JzYj7zjpx/gyWjkvKXidvIuxP4PNCY2dvZvPAbwP+g==" algorithmName="SHA-512" password="CC35"/>
  <autoFilter ref="C97:K303"/>
  <mergeCells count="16">
    <mergeCell ref="E7:H7"/>
    <mergeCell ref="E11:H11"/>
    <mergeCell ref="E9:H9"/>
    <mergeCell ref="E13:H13"/>
    <mergeCell ref="E28:H28"/>
    <mergeCell ref="E49:H49"/>
    <mergeCell ref="E53:H53"/>
    <mergeCell ref="E51:H51"/>
    <mergeCell ref="E55:H55"/>
    <mergeCell ref="J59:J60"/>
    <mergeCell ref="E84:H84"/>
    <mergeCell ref="E88:H88"/>
    <mergeCell ref="E86:H86"/>
    <mergeCell ref="E90:H90"/>
    <mergeCell ref="G1:H1"/>
    <mergeCell ref="L2:V2"/>
  </mergeCells>
  <hyperlinks>
    <hyperlink ref="F1:G1" location="C2" display="1) Krycí list soupisu"/>
    <hyperlink ref="G1:H1" location="C62" display="2) Rekapitulace"/>
    <hyperlink ref="J1" location="C97"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38.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261</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ht="16.5" customHeight="1">
      <c r="B9" s="28"/>
      <c r="C9" s="29"/>
      <c r="D9" s="29"/>
      <c r="E9" s="156" t="s">
        <v>1084</v>
      </c>
      <c r="F9" s="29"/>
      <c r="G9" s="29"/>
      <c r="H9" s="29"/>
      <c r="I9" s="155"/>
      <c r="J9" s="29"/>
      <c r="K9" s="31"/>
    </row>
    <row r="10">
      <c r="B10" s="28"/>
      <c r="C10" s="29"/>
      <c r="D10" s="40" t="s">
        <v>508</v>
      </c>
      <c r="E10" s="29"/>
      <c r="F10" s="29"/>
      <c r="G10" s="29"/>
      <c r="H10" s="29"/>
      <c r="I10" s="155"/>
      <c r="J10" s="29"/>
      <c r="K10" s="31"/>
    </row>
    <row r="11" s="1" customFormat="1" ht="16.5" customHeight="1">
      <c r="B11" s="46"/>
      <c r="C11" s="47"/>
      <c r="D11" s="47"/>
      <c r="E11" s="55" t="s">
        <v>1085</v>
      </c>
      <c r="F11" s="47"/>
      <c r="G11" s="47"/>
      <c r="H11" s="47"/>
      <c r="I11" s="157"/>
      <c r="J11" s="47"/>
      <c r="K11" s="51"/>
    </row>
    <row r="12" s="1" customFormat="1">
      <c r="B12" s="46"/>
      <c r="C12" s="47"/>
      <c r="D12" s="40" t="s">
        <v>510</v>
      </c>
      <c r="E12" s="47"/>
      <c r="F12" s="47"/>
      <c r="G12" s="47"/>
      <c r="H12" s="47"/>
      <c r="I12" s="157"/>
      <c r="J12" s="47"/>
      <c r="K12" s="51"/>
    </row>
    <row r="13" s="1" customFormat="1" ht="36.96" customHeight="1">
      <c r="B13" s="46"/>
      <c r="C13" s="47"/>
      <c r="D13" s="47"/>
      <c r="E13" s="158" t="s">
        <v>1357</v>
      </c>
      <c r="F13" s="47"/>
      <c r="G13" s="47"/>
      <c r="H13" s="47"/>
      <c r="I13" s="157"/>
      <c r="J13" s="47"/>
      <c r="K13" s="51"/>
    </row>
    <row r="14" s="1" customFormat="1">
      <c r="B14" s="46"/>
      <c r="C14" s="47"/>
      <c r="D14" s="47"/>
      <c r="E14" s="47"/>
      <c r="F14" s="47"/>
      <c r="G14" s="47"/>
      <c r="H14" s="47"/>
      <c r="I14" s="157"/>
      <c r="J14" s="47"/>
      <c r="K14" s="51"/>
    </row>
    <row r="15" s="1" customFormat="1" ht="14.4" customHeight="1">
      <c r="B15" s="46"/>
      <c r="C15" s="47"/>
      <c r="D15" s="40" t="s">
        <v>21</v>
      </c>
      <c r="E15" s="47"/>
      <c r="F15" s="35" t="s">
        <v>22</v>
      </c>
      <c r="G15" s="47"/>
      <c r="H15" s="47"/>
      <c r="I15" s="159" t="s">
        <v>23</v>
      </c>
      <c r="J15" s="35" t="s">
        <v>22</v>
      </c>
      <c r="K15" s="51"/>
    </row>
    <row r="16" s="1" customFormat="1" ht="14.4" customHeight="1">
      <c r="B16" s="46"/>
      <c r="C16" s="47"/>
      <c r="D16" s="40" t="s">
        <v>25</v>
      </c>
      <c r="E16" s="47"/>
      <c r="F16" s="35" t="s">
        <v>40</v>
      </c>
      <c r="G16" s="47"/>
      <c r="H16" s="47"/>
      <c r="I16" s="159" t="s">
        <v>27</v>
      </c>
      <c r="J16" s="160" t="str">
        <f>'Rekapitulace stavby'!AN8</f>
        <v>19. 9. 2018</v>
      </c>
      <c r="K16" s="51"/>
    </row>
    <row r="17" s="1" customFormat="1" ht="10.8" customHeight="1">
      <c r="B17" s="46"/>
      <c r="C17" s="47"/>
      <c r="D17" s="47"/>
      <c r="E17" s="47"/>
      <c r="F17" s="47"/>
      <c r="G17" s="47"/>
      <c r="H17" s="47"/>
      <c r="I17" s="157"/>
      <c r="J17" s="47"/>
      <c r="K17" s="51"/>
    </row>
    <row r="18" s="1" customFormat="1" ht="14.4" customHeight="1">
      <c r="B18" s="46"/>
      <c r="C18" s="47"/>
      <c r="D18" s="40" t="s">
        <v>31</v>
      </c>
      <c r="E18" s="47"/>
      <c r="F18" s="47"/>
      <c r="G18" s="47"/>
      <c r="H18" s="47"/>
      <c r="I18" s="159" t="s">
        <v>32</v>
      </c>
      <c r="J18" s="35" t="str">
        <f>IF('Rekapitulace stavby'!AN10="","",'Rekapitulace stavby'!AN10)</f>
        <v>70994234</v>
      </c>
      <c r="K18" s="51"/>
    </row>
    <row r="19" s="1" customFormat="1" ht="18" customHeight="1">
      <c r="B19" s="46"/>
      <c r="C19" s="47"/>
      <c r="D19" s="47"/>
      <c r="E19" s="35" t="str">
        <f>IF('Rekapitulace stavby'!E11="","",'Rekapitulace stavby'!E11)</f>
        <v>SŽDC s.o., OŘ Ústí n.L., ST Ústí n.L.</v>
      </c>
      <c r="F19" s="47"/>
      <c r="G19" s="47"/>
      <c r="H19" s="47"/>
      <c r="I19" s="159" t="s">
        <v>35</v>
      </c>
      <c r="J19" s="35" t="str">
        <f>IF('Rekapitulace stavby'!AN11="","",'Rekapitulace stavby'!AN11)</f>
        <v>CZ70994234</v>
      </c>
      <c r="K19" s="51"/>
    </row>
    <row r="20" s="1" customFormat="1" ht="6.96" customHeight="1">
      <c r="B20" s="46"/>
      <c r="C20" s="47"/>
      <c r="D20" s="47"/>
      <c r="E20" s="47"/>
      <c r="F20" s="47"/>
      <c r="G20" s="47"/>
      <c r="H20" s="47"/>
      <c r="I20" s="157"/>
      <c r="J20" s="47"/>
      <c r="K20" s="51"/>
    </row>
    <row r="21" s="1" customFormat="1" ht="14.4" customHeight="1">
      <c r="B21" s="46"/>
      <c r="C21" s="47"/>
      <c r="D21" s="40" t="s">
        <v>37</v>
      </c>
      <c r="E21" s="47"/>
      <c r="F21" s="47"/>
      <c r="G21" s="47"/>
      <c r="H21" s="47"/>
      <c r="I21" s="159" t="s">
        <v>32</v>
      </c>
      <c r="J21" s="35" t="str">
        <f>IF('Rekapitulace stavby'!AN13="Vyplň údaj","",IF('Rekapitulace stavby'!AN13="","",'Rekapitulace stavby'!AN13))</f>
        <v/>
      </c>
      <c r="K21" s="51"/>
    </row>
    <row r="22" s="1" customFormat="1" ht="18" customHeight="1">
      <c r="B22" s="46"/>
      <c r="C22" s="47"/>
      <c r="D22" s="47"/>
      <c r="E22" s="35" t="str">
        <f>IF('Rekapitulace stavby'!E14="Vyplň údaj","",IF('Rekapitulace stavby'!E14="","",'Rekapitulace stavby'!E14))</f>
        <v/>
      </c>
      <c r="F22" s="47"/>
      <c r="G22" s="47"/>
      <c r="H22" s="47"/>
      <c r="I22" s="159" t="s">
        <v>35</v>
      </c>
      <c r="J22" s="35" t="str">
        <f>IF('Rekapitulace stavby'!AN14="Vyplň údaj","",IF('Rekapitulace stavby'!AN14="","",'Rekapitulace stavby'!AN14))</f>
        <v/>
      </c>
      <c r="K22" s="51"/>
    </row>
    <row r="23" s="1" customFormat="1" ht="6.96" customHeight="1">
      <c r="B23" s="46"/>
      <c r="C23" s="47"/>
      <c r="D23" s="47"/>
      <c r="E23" s="47"/>
      <c r="F23" s="47"/>
      <c r="G23" s="47"/>
      <c r="H23" s="47"/>
      <c r="I23" s="157"/>
      <c r="J23" s="47"/>
      <c r="K23" s="51"/>
    </row>
    <row r="24" s="1" customFormat="1" ht="14.4" customHeight="1">
      <c r="B24" s="46"/>
      <c r="C24" s="47"/>
      <c r="D24" s="40" t="s">
        <v>39</v>
      </c>
      <c r="E24" s="47"/>
      <c r="F24" s="47"/>
      <c r="G24" s="47"/>
      <c r="H24" s="47"/>
      <c r="I24" s="159" t="s">
        <v>32</v>
      </c>
      <c r="J24" s="35" t="str">
        <f>IF('Rekapitulace stavby'!AN16="","",'Rekapitulace stavby'!AN16)</f>
        <v/>
      </c>
      <c r="K24" s="51"/>
    </row>
    <row r="25" s="1" customFormat="1" ht="18" customHeight="1">
      <c r="B25" s="46"/>
      <c r="C25" s="47"/>
      <c r="D25" s="47"/>
      <c r="E25" s="35" t="str">
        <f>IF('Rekapitulace stavby'!E17="","",'Rekapitulace stavby'!E17)</f>
        <v xml:space="preserve"> </v>
      </c>
      <c r="F25" s="47"/>
      <c r="G25" s="47"/>
      <c r="H25" s="47"/>
      <c r="I25" s="159" t="s">
        <v>35</v>
      </c>
      <c r="J25" s="35" t="str">
        <f>IF('Rekapitulace stavby'!AN17="","",'Rekapitulace stavby'!AN17)</f>
        <v/>
      </c>
      <c r="K25" s="51"/>
    </row>
    <row r="26" s="1" customFormat="1" ht="6.96" customHeight="1">
      <c r="B26" s="46"/>
      <c r="C26" s="47"/>
      <c r="D26" s="47"/>
      <c r="E26" s="47"/>
      <c r="F26" s="47"/>
      <c r="G26" s="47"/>
      <c r="H26" s="47"/>
      <c r="I26" s="157"/>
      <c r="J26" s="47"/>
      <c r="K26" s="51"/>
    </row>
    <row r="27" s="1" customFormat="1" ht="14.4" customHeight="1">
      <c r="B27" s="46"/>
      <c r="C27" s="47"/>
      <c r="D27" s="40" t="s">
        <v>42</v>
      </c>
      <c r="E27" s="47"/>
      <c r="F27" s="47"/>
      <c r="G27" s="47"/>
      <c r="H27" s="47"/>
      <c r="I27" s="157"/>
      <c r="J27" s="47"/>
      <c r="K27" s="51"/>
    </row>
    <row r="28" s="7" customFormat="1" ht="16.5" customHeight="1">
      <c r="B28" s="161"/>
      <c r="C28" s="162"/>
      <c r="D28" s="162"/>
      <c r="E28" s="44" t="s">
        <v>22</v>
      </c>
      <c r="F28" s="44"/>
      <c r="G28" s="44"/>
      <c r="H28" s="44"/>
      <c r="I28" s="163"/>
      <c r="J28" s="162"/>
      <c r="K28" s="164"/>
    </row>
    <row r="29" s="1" customFormat="1" ht="6.96" customHeight="1">
      <c r="B29" s="46"/>
      <c r="C29" s="47"/>
      <c r="D29" s="47"/>
      <c r="E29" s="47"/>
      <c r="F29" s="47"/>
      <c r="G29" s="47"/>
      <c r="H29" s="47"/>
      <c r="I29" s="157"/>
      <c r="J29" s="47"/>
      <c r="K29" s="51"/>
    </row>
    <row r="30" s="1" customFormat="1" ht="6.96" customHeight="1">
      <c r="B30" s="46"/>
      <c r="C30" s="47"/>
      <c r="D30" s="106"/>
      <c r="E30" s="106"/>
      <c r="F30" s="106"/>
      <c r="G30" s="106"/>
      <c r="H30" s="106"/>
      <c r="I30" s="165"/>
      <c r="J30" s="106"/>
      <c r="K30" s="166"/>
    </row>
    <row r="31" s="1" customFormat="1" ht="25.44" customHeight="1">
      <c r="B31" s="46"/>
      <c r="C31" s="47"/>
      <c r="D31" s="167" t="s">
        <v>43</v>
      </c>
      <c r="E31" s="47"/>
      <c r="F31" s="47"/>
      <c r="G31" s="47"/>
      <c r="H31" s="47"/>
      <c r="I31" s="157"/>
      <c r="J31" s="168">
        <f>ROUND(J92,2)</f>
        <v>0</v>
      </c>
      <c r="K31" s="51"/>
    </row>
    <row r="32" s="1" customFormat="1" ht="6.96" customHeight="1">
      <c r="B32" s="46"/>
      <c r="C32" s="47"/>
      <c r="D32" s="106"/>
      <c r="E32" s="106"/>
      <c r="F32" s="106"/>
      <c r="G32" s="106"/>
      <c r="H32" s="106"/>
      <c r="I32" s="165"/>
      <c r="J32" s="106"/>
      <c r="K32" s="166"/>
    </row>
    <row r="33" s="1" customFormat="1" ht="14.4" customHeight="1">
      <c r="B33" s="46"/>
      <c r="C33" s="47"/>
      <c r="D33" s="47"/>
      <c r="E33" s="47"/>
      <c r="F33" s="52" t="s">
        <v>45</v>
      </c>
      <c r="G33" s="47"/>
      <c r="H33" s="47"/>
      <c r="I33" s="169" t="s">
        <v>44</v>
      </c>
      <c r="J33" s="52" t="s">
        <v>46</v>
      </c>
      <c r="K33" s="51"/>
    </row>
    <row r="34" s="1" customFormat="1" ht="14.4" customHeight="1">
      <c r="B34" s="46"/>
      <c r="C34" s="47"/>
      <c r="D34" s="55" t="s">
        <v>47</v>
      </c>
      <c r="E34" s="55" t="s">
        <v>48</v>
      </c>
      <c r="F34" s="170">
        <f>ROUND(SUM(BE92:BE104), 2)</f>
        <v>0</v>
      </c>
      <c r="G34" s="47"/>
      <c r="H34" s="47"/>
      <c r="I34" s="171">
        <v>0.20999999999999999</v>
      </c>
      <c r="J34" s="170">
        <f>ROUND(ROUND((SUM(BE92:BE104)), 2)*I34, 2)</f>
        <v>0</v>
      </c>
      <c r="K34" s="51"/>
    </row>
    <row r="35" s="1" customFormat="1" ht="14.4" customHeight="1">
      <c r="B35" s="46"/>
      <c r="C35" s="47"/>
      <c r="D35" s="47"/>
      <c r="E35" s="55" t="s">
        <v>49</v>
      </c>
      <c r="F35" s="170">
        <f>ROUND(SUM(BF92:BF104), 2)</f>
        <v>0</v>
      </c>
      <c r="G35" s="47"/>
      <c r="H35" s="47"/>
      <c r="I35" s="171">
        <v>0.14999999999999999</v>
      </c>
      <c r="J35" s="170">
        <f>ROUND(ROUND((SUM(BF92:BF104)), 2)*I35, 2)</f>
        <v>0</v>
      </c>
      <c r="K35" s="51"/>
    </row>
    <row r="36" hidden="1" s="1" customFormat="1" ht="14.4" customHeight="1">
      <c r="B36" s="46"/>
      <c r="C36" s="47"/>
      <c r="D36" s="47"/>
      <c r="E36" s="55" t="s">
        <v>50</v>
      </c>
      <c r="F36" s="170">
        <f>ROUND(SUM(BG92:BG104), 2)</f>
        <v>0</v>
      </c>
      <c r="G36" s="47"/>
      <c r="H36" s="47"/>
      <c r="I36" s="171">
        <v>0.20999999999999999</v>
      </c>
      <c r="J36" s="170">
        <v>0</v>
      </c>
      <c r="K36" s="51"/>
    </row>
    <row r="37" hidden="1" s="1" customFormat="1" ht="14.4" customHeight="1">
      <c r="B37" s="46"/>
      <c r="C37" s="47"/>
      <c r="D37" s="47"/>
      <c r="E37" s="55" t="s">
        <v>51</v>
      </c>
      <c r="F37" s="170">
        <f>ROUND(SUM(BH92:BH104), 2)</f>
        <v>0</v>
      </c>
      <c r="G37" s="47"/>
      <c r="H37" s="47"/>
      <c r="I37" s="171">
        <v>0.14999999999999999</v>
      </c>
      <c r="J37" s="170">
        <v>0</v>
      </c>
      <c r="K37" s="51"/>
    </row>
    <row r="38" hidden="1" s="1" customFormat="1" ht="14.4" customHeight="1">
      <c r="B38" s="46"/>
      <c r="C38" s="47"/>
      <c r="D38" s="47"/>
      <c r="E38" s="55" t="s">
        <v>52</v>
      </c>
      <c r="F38" s="170">
        <f>ROUND(SUM(BI92:BI104), 2)</f>
        <v>0</v>
      </c>
      <c r="G38" s="47"/>
      <c r="H38" s="47"/>
      <c r="I38" s="171">
        <v>0</v>
      </c>
      <c r="J38" s="170">
        <v>0</v>
      </c>
      <c r="K38" s="51"/>
    </row>
    <row r="39" s="1" customFormat="1" ht="6.96" customHeight="1">
      <c r="B39" s="46"/>
      <c r="C39" s="47"/>
      <c r="D39" s="47"/>
      <c r="E39" s="47"/>
      <c r="F39" s="47"/>
      <c r="G39" s="47"/>
      <c r="H39" s="47"/>
      <c r="I39" s="157"/>
      <c r="J39" s="47"/>
      <c r="K39" s="51"/>
    </row>
    <row r="40" s="1" customFormat="1" ht="25.44" customHeight="1">
      <c r="B40" s="46"/>
      <c r="C40" s="172"/>
      <c r="D40" s="173" t="s">
        <v>53</v>
      </c>
      <c r="E40" s="98"/>
      <c r="F40" s="98"/>
      <c r="G40" s="174" t="s">
        <v>54</v>
      </c>
      <c r="H40" s="175" t="s">
        <v>55</v>
      </c>
      <c r="I40" s="176"/>
      <c r="J40" s="177">
        <f>SUM(J31:J38)</f>
        <v>0</v>
      </c>
      <c r="K40" s="178"/>
    </row>
    <row r="41" s="1" customFormat="1" ht="14.4" customHeight="1">
      <c r="B41" s="67"/>
      <c r="C41" s="68"/>
      <c r="D41" s="68"/>
      <c r="E41" s="68"/>
      <c r="F41" s="68"/>
      <c r="G41" s="68"/>
      <c r="H41" s="68"/>
      <c r="I41" s="179"/>
      <c r="J41" s="68"/>
      <c r="K41" s="69"/>
    </row>
    <row r="45" s="1" customFormat="1" ht="6.96" customHeight="1">
      <c r="B45" s="180"/>
      <c r="C45" s="181"/>
      <c r="D45" s="181"/>
      <c r="E45" s="181"/>
      <c r="F45" s="181"/>
      <c r="G45" s="181"/>
      <c r="H45" s="181"/>
      <c r="I45" s="182"/>
      <c r="J45" s="181"/>
      <c r="K45" s="183"/>
    </row>
    <row r="46" s="1" customFormat="1" ht="36.96" customHeight="1">
      <c r="B46" s="46"/>
      <c r="C46" s="30" t="s">
        <v>512</v>
      </c>
      <c r="D46" s="47"/>
      <c r="E46" s="47"/>
      <c r="F46" s="47"/>
      <c r="G46" s="47"/>
      <c r="H46" s="47"/>
      <c r="I46" s="157"/>
      <c r="J46" s="47"/>
      <c r="K46" s="51"/>
    </row>
    <row r="47" s="1" customFormat="1" ht="6.96" customHeight="1">
      <c r="B47" s="46"/>
      <c r="C47" s="47"/>
      <c r="D47" s="47"/>
      <c r="E47" s="47"/>
      <c r="F47" s="47"/>
      <c r="G47" s="47"/>
      <c r="H47" s="47"/>
      <c r="I47" s="157"/>
      <c r="J47" s="47"/>
      <c r="K47" s="51"/>
    </row>
    <row r="48" s="1" customFormat="1" ht="14.4" customHeight="1">
      <c r="B48" s="46"/>
      <c r="C48" s="40" t="s">
        <v>18</v>
      </c>
      <c r="D48" s="47"/>
      <c r="E48" s="47"/>
      <c r="F48" s="47"/>
      <c r="G48" s="47"/>
      <c r="H48" s="47"/>
      <c r="I48" s="157"/>
      <c r="J48" s="47"/>
      <c r="K48" s="51"/>
    </row>
    <row r="49" s="1" customFormat="1" ht="16.5" customHeight="1">
      <c r="B49" s="46"/>
      <c r="C49" s="47"/>
      <c r="D49" s="47"/>
      <c r="E49" s="156" t="str">
        <f>E7</f>
        <v>Celkové opravy zastávek na koridorové trati Vraňany - Děčín - státní hranice_ZMĚNA č. 1</v>
      </c>
      <c r="F49" s="40"/>
      <c r="G49" s="40"/>
      <c r="H49" s="40"/>
      <c r="I49" s="157"/>
      <c r="J49" s="47"/>
      <c r="K49" s="51"/>
    </row>
    <row r="50">
      <c r="B50" s="28"/>
      <c r="C50" s="40" t="s">
        <v>506</v>
      </c>
      <c r="D50" s="29"/>
      <c r="E50" s="29"/>
      <c r="F50" s="29"/>
      <c r="G50" s="29"/>
      <c r="H50" s="29"/>
      <c r="I50" s="155"/>
      <c r="J50" s="29"/>
      <c r="K50" s="31"/>
    </row>
    <row r="51" ht="16.5" customHeight="1">
      <c r="B51" s="28"/>
      <c r="C51" s="29"/>
      <c r="D51" s="29"/>
      <c r="E51" s="156" t="s">
        <v>1084</v>
      </c>
      <c r="F51" s="29"/>
      <c r="G51" s="29"/>
      <c r="H51" s="29"/>
      <c r="I51" s="155"/>
      <c r="J51" s="29"/>
      <c r="K51" s="31"/>
    </row>
    <row r="52">
      <c r="B52" s="28"/>
      <c r="C52" s="40" t="s">
        <v>508</v>
      </c>
      <c r="D52" s="29"/>
      <c r="E52" s="29"/>
      <c r="F52" s="29"/>
      <c r="G52" s="29"/>
      <c r="H52" s="29"/>
      <c r="I52" s="155"/>
      <c r="J52" s="29"/>
      <c r="K52" s="31"/>
    </row>
    <row r="53" s="1" customFormat="1" ht="16.5" customHeight="1">
      <c r="B53" s="46"/>
      <c r="C53" s="47"/>
      <c r="D53" s="47"/>
      <c r="E53" s="55" t="s">
        <v>1085</v>
      </c>
      <c r="F53" s="47"/>
      <c r="G53" s="47"/>
      <c r="H53" s="47"/>
      <c r="I53" s="157"/>
      <c r="J53" s="47"/>
      <c r="K53" s="51"/>
    </row>
    <row r="54" s="1" customFormat="1" ht="14.4" customHeight="1">
      <c r="B54" s="46"/>
      <c r="C54" s="40" t="s">
        <v>510</v>
      </c>
      <c r="D54" s="47"/>
      <c r="E54" s="47"/>
      <c r="F54" s="47"/>
      <c r="G54" s="47"/>
      <c r="H54" s="47"/>
      <c r="I54" s="157"/>
      <c r="J54" s="47"/>
      <c r="K54" s="51"/>
    </row>
    <row r="55" s="1" customFormat="1" ht="17.25" customHeight="1">
      <c r="B55" s="46"/>
      <c r="C55" s="47"/>
      <c r="D55" s="47"/>
      <c r="E55" s="158" t="str">
        <f>E13</f>
        <v>SO-18-05.2 - VRN - Oprava lávky v km 507,476</v>
      </c>
      <c r="F55" s="47"/>
      <c r="G55" s="47"/>
      <c r="H55" s="47"/>
      <c r="I55" s="157"/>
      <c r="J55" s="47"/>
      <c r="K55" s="51"/>
    </row>
    <row r="56" s="1" customFormat="1" ht="6.96" customHeight="1">
      <c r="B56" s="46"/>
      <c r="C56" s="47"/>
      <c r="D56" s="47"/>
      <c r="E56" s="47"/>
      <c r="F56" s="47"/>
      <c r="G56" s="47"/>
      <c r="H56" s="47"/>
      <c r="I56" s="157"/>
      <c r="J56" s="47"/>
      <c r="K56" s="51"/>
    </row>
    <row r="57" s="1" customFormat="1" ht="18" customHeight="1">
      <c r="B57" s="46"/>
      <c r="C57" s="40" t="s">
        <v>25</v>
      </c>
      <c r="D57" s="47"/>
      <c r="E57" s="47"/>
      <c r="F57" s="35" t="str">
        <f>F16</f>
        <v xml:space="preserve"> </v>
      </c>
      <c r="G57" s="47"/>
      <c r="H57" s="47"/>
      <c r="I57" s="159" t="s">
        <v>27</v>
      </c>
      <c r="J57" s="160" t="str">
        <f>IF(J16="","",J16)</f>
        <v>19. 9. 2018</v>
      </c>
      <c r="K57" s="51"/>
    </row>
    <row r="58" s="1" customFormat="1" ht="6.96" customHeight="1">
      <c r="B58" s="46"/>
      <c r="C58" s="47"/>
      <c r="D58" s="47"/>
      <c r="E58" s="47"/>
      <c r="F58" s="47"/>
      <c r="G58" s="47"/>
      <c r="H58" s="47"/>
      <c r="I58" s="157"/>
      <c r="J58" s="47"/>
      <c r="K58" s="51"/>
    </row>
    <row r="59" s="1" customFormat="1">
      <c r="B59" s="46"/>
      <c r="C59" s="40" t="s">
        <v>31</v>
      </c>
      <c r="D59" s="47"/>
      <c r="E59" s="47"/>
      <c r="F59" s="35" t="str">
        <f>E19</f>
        <v>SŽDC s.o., OŘ Ústí n.L., ST Ústí n.L.</v>
      </c>
      <c r="G59" s="47"/>
      <c r="H59" s="47"/>
      <c r="I59" s="159" t="s">
        <v>39</v>
      </c>
      <c r="J59" s="44" t="str">
        <f>E25</f>
        <v xml:space="preserve"> </v>
      </c>
      <c r="K59" s="51"/>
    </row>
    <row r="60" s="1" customFormat="1" ht="14.4" customHeight="1">
      <c r="B60" s="46"/>
      <c r="C60" s="40" t="s">
        <v>37</v>
      </c>
      <c r="D60" s="47"/>
      <c r="E60" s="47"/>
      <c r="F60" s="35" t="str">
        <f>IF(E22="","",E22)</f>
        <v/>
      </c>
      <c r="G60" s="47"/>
      <c r="H60" s="47"/>
      <c r="I60" s="157"/>
      <c r="J60" s="184"/>
      <c r="K60" s="51"/>
    </row>
    <row r="61" s="1" customFormat="1" ht="10.32" customHeight="1">
      <c r="B61" s="46"/>
      <c r="C61" s="47"/>
      <c r="D61" s="47"/>
      <c r="E61" s="47"/>
      <c r="F61" s="47"/>
      <c r="G61" s="47"/>
      <c r="H61" s="47"/>
      <c r="I61" s="157"/>
      <c r="J61" s="47"/>
      <c r="K61" s="51"/>
    </row>
    <row r="62" s="1" customFormat="1" ht="29.28" customHeight="1">
      <c r="B62" s="46"/>
      <c r="C62" s="185" t="s">
        <v>513</v>
      </c>
      <c r="D62" s="172"/>
      <c r="E62" s="172"/>
      <c r="F62" s="172"/>
      <c r="G62" s="172"/>
      <c r="H62" s="172"/>
      <c r="I62" s="186"/>
      <c r="J62" s="187" t="s">
        <v>514</v>
      </c>
      <c r="K62" s="188"/>
    </row>
    <row r="63" s="1" customFormat="1" ht="10.32" customHeight="1">
      <c r="B63" s="46"/>
      <c r="C63" s="47"/>
      <c r="D63" s="47"/>
      <c r="E63" s="47"/>
      <c r="F63" s="47"/>
      <c r="G63" s="47"/>
      <c r="H63" s="47"/>
      <c r="I63" s="157"/>
      <c r="J63" s="47"/>
      <c r="K63" s="51"/>
    </row>
    <row r="64" s="1" customFormat="1" ht="29.28" customHeight="1">
      <c r="B64" s="46"/>
      <c r="C64" s="189" t="s">
        <v>515</v>
      </c>
      <c r="D64" s="47"/>
      <c r="E64" s="47"/>
      <c r="F64" s="47"/>
      <c r="G64" s="47"/>
      <c r="H64" s="47"/>
      <c r="I64" s="157"/>
      <c r="J64" s="168">
        <f>J92</f>
        <v>0</v>
      </c>
      <c r="K64" s="51"/>
      <c r="AU64" s="24" t="s">
        <v>516</v>
      </c>
    </row>
    <row r="65" s="8" customFormat="1" ht="24.96" customHeight="1">
      <c r="B65" s="190"/>
      <c r="C65" s="191"/>
      <c r="D65" s="192" t="s">
        <v>598</v>
      </c>
      <c r="E65" s="193"/>
      <c r="F65" s="193"/>
      <c r="G65" s="193"/>
      <c r="H65" s="193"/>
      <c r="I65" s="194"/>
      <c r="J65" s="195">
        <f>J93</f>
        <v>0</v>
      </c>
      <c r="K65" s="196"/>
    </row>
    <row r="66" s="9" customFormat="1" ht="19.92" customHeight="1">
      <c r="B66" s="197"/>
      <c r="C66" s="198"/>
      <c r="D66" s="199" t="s">
        <v>1358</v>
      </c>
      <c r="E66" s="200"/>
      <c r="F66" s="200"/>
      <c r="G66" s="200"/>
      <c r="H66" s="200"/>
      <c r="I66" s="201"/>
      <c r="J66" s="202">
        <f>J94</f>
        <v>0</v>
      </c>
      <c r="K66" s="203"/>
    </row>
    <row r="67" s="9" customFormat="1" ht="19.92" customHeight="1">
      <c r="B67" s="197"/>
      <c r="C67" s="198"/>
      <c r="D67" s="199" t="s">
        <v>767</v>
      </c>
      <c r="E67" s="200"/>
      <c r="F67" s="200"/>
      <c r="G67" s="200"/>
      <c r="H67" s="200"/>
      <c r="I67" s="201"/>
      <c r="J67" s="202">
        <f>J99</f>
        <v>0</v>
      </c>
      <c r="K67" s="203"/>
    </row>
    <row r="68" s="9" customFormat="1" ht="19.92" customHeight="1">
      <c r="B68" s="197"/>
      <c r="C68" s="198"/>
      <c r="D68" s="199" t="s">
        <v>668</v>
      </c>
      <c r="E68" s="200"/>
      <c r="F68" s="200"/>
      <c r="G68" s="200"/>
      <c r="H68" s="200"/>
      <c r="I68" s="201"/>
      <c r="J68" s="202">
        <f>J102</f>
        <v>0</v>
      </c>
      <c r="K68" s="203"/>
    </row>
    <row r="69" s="1" customFormat="1" ht="21.84" customHeight="1">
      <c r="B69" s="46"/>
      <c r="C69" s="47"/>
      <c r="D69" s="47"/>
      <c r="E69" s="47"/>
      <c r="F69" s="47"/>
      <c r="G69" s="47"/>
      <c r="H69" s="47"/>
      <c r="I69" s="157"/>
      <c r="J69" s="47"/>
      <c r="K69" s="51"/>
    </row>
    <row r="70" s="1" customFormat="1" ht="6.96" customHeight="1">
      <c r="B70" s="67"/>
      <c r="C70" s="68"/>
      <c r="D70" s="68"/>
      <c r="E70" s="68"/>
      <c r="F70" s="68"/>
      <c r="G70" s="68"/>
      <c r="H70" s="68"/>
      <c r="I70" s="179"/>
      <c r="J70" s="68"/>
      <c r="K70" s="69"/>
    </row>
    <row r="74" s="1" customFormat="1" ht="6.96" customHeight="1">
      <c r="B74" s="70"/>
      <c r="C74" s="71"/>
      <c r="D74" s="71"/>
      <c r="E74" s="71"/>
      <c r="F74" s="71"/>
      <c r="G74" s="71"/>
      <c r="H74" s="71"/>
      <c r="I74" s="182"/>
      <c r="J74" s="71"/>
      <c r="K74" s="71"/>
      <c r="L74" s="72"/>
    </row>
    <row r="75" s="1" customFormat="1" ht="36.96" customHeight="1">
      <c r="B75" s="46"/>
      <c r="C75" s="73" t="s">
        <v>525</v>
      </c>
      <c r="D75" s="74"/>
      <c r="E75" s="74"/>
      <c r="F75" s="74"/>
      <c r="G75" s="74"/>
      <c r="H75" s="74"/>
      <c r="I75" s="204"/>
      <c r="J75" s="74"/>
      <c r="K75" s="74"/>
      <c r="L75" s="72"/>
    </row>
    <row r="76" s="1" customFormat="1" ht="6.96" customHeight="1">
      <c r="B76" s="46"/>
      <c r="C76" s="74"/>
      <c r="D76" s="74"/>
      <c r="E76" s="74"/>
      <c r="F76" s="74"/>
      <c r="G76" s="74"/>
      <c r="H76" s="74"/>
      <c r="I76" s="204"/>
      <c r="J76" s="74"/>
      <c r="K76" s="74"/>
      <c r="L76" s="72"/>
    </row>
    <row r="77" s="1" customFormat="1" ht="14.4" customHeight="1">
      <c r="B77" s="46"/>
      <c r="C77" s="76" t="s">
        <v>18</v>
      </c>
      <c r="D77" s="74"/>
      <c r="E77" s="74"/>
      <c r="F77" s="74"/>
      <c r="G77" s="74"/>
      <c r="H77" s="74"/>
      <c r="I77" s="204"/>
      <c r="J77" s="74"/>
      <c r="K77" s="74"/>
      <c r="L77" s="72"/>
    </row>
    <row r="78" s="1" customFormat="1" ht="16.5" customHeight="1">
      <c r="B78" s="46"/>
      <c r="C78" s="74"/>
      <c r="D78" s="74"/>
      <c r="E78" s="205" t="str">
        <f>E7</f>
        <v>Celkové opravy zastávek na koridorové trati Vraňany - Děčín - státní hranice_ZMĚNA č. 1</v>
      </c>
      <c r="F78" s="76"/>
      <c r="G78" s="76"/>
      <c r="H78" s="76"/>
      <c r="I78" s="204"/>
      <c r="J78" s="74"/>
      <c r="K78" s="74"/>
      <c r="L78" s="72"/>
    </row>
    <row r="79">
      <c r="B79" s="28"/>
      <c r="C79" s="76" t="s">
        <v>506</v>
      </c>
      <c r="D79" s="206"/>
      <c r="E79" s="206"/>
      <c r="F79" s="206"/>
      <c r="G79" s="206"/>
      <c r="H79" s="206"/>
      <c r="I79" s="149"/>
      <c r="J79" s="206"/>
      <c r="K79" s="206"/>
      <c r="L79" s="207"/>
    </row>
    <row r="80" ht="16.5" customHeight="1">
      <c r="B80" s="28"/>
      <c r="C80" s="206"/>
      <c r="D80" s="206"/>
      <c r="E80" s="205" t="s">
        <v>1084</v>
      </c>
      <c r="F80" s="206"/>
      <c r="G80" s="206"/>
      <c r="H80" s="206"/>
      <c r="I80" s="149"/>
      <c r="J80" s="206"/>
      <c r="K80" s="206"/>
      <c r="L80" s="207"/>
    </row>
    <row r="81">
      <c r="B81" s="28"/>
      <c r="C81" s="76" t="s">
        <v>508</v>
      </c>
      <c r="D81" s="206"/>
      <c r="E81" s="206"/>
      <c r="F81" s="206"/>
      <c r="G81" s="206"/>
      <c r="H81" s="206"/>
      <c r="I81" s="149"/>
      <c r="J81" s="206"/>
      <c r="K81" s="206"/>
      <c r="L81" s="207"/>
    </row>
    <row r="82" s="1" customFormat="1" ht="16.5" customHeight="1">
      <c r="B82" s="46"/>
      <c r="C82" s="74"/>
      <c r="D82" s="74"/>
      <c r="E82" s="208" t="s">
        <v>1085</v>
      </c>
      <c r="F82" s="74"/>
      <c r="G82" s="74"/>
      <c r="H82" s="74"/>
      <c r="I82" s="204"/>
      <c r="J82" s="74"/>
      <c r="K82" s="74"/>
      <c r="L82" s="72"/>
    </row>
    <row r="83" s="1" customFormat="1" ht="14.4" customHeight="1">
      <c r="B83" s="46"/>
      <c r="C83" s="76" t="s">
        <v>510</v>
      </c>
      <c r="D83" s="74"/>
      <c r="E83" s="74"/>
      <c r="F83" s="74"/>
      <c r="G83" s="74"/>
      <c r="H83" s="74"/>
      <c r="I83" s="204"/>
      <c r="J83" s="74"/>
      <c r="K83" s="74"/>
      <c r="L83" s="72"/>
    </row>
    <row r="84" s="1" customFormat="1" ht="17.25" customHeight="1">
      <c r="B84" s="46"/>
      <c r="C84" s="74"/>
      <c r="D84" s="74"/>
      <c r="E84" s="82" t="str">
        <f>E13</f>
        <v>SO-18-05.2 - VRN - Oprava lávky v km 507,476</v>
      </c>
      <c r="F84" s="74"/>
      <c r="G84" s="74"/>
      <c r="H84" s="74"/>
      <c r="I84" s="204"/>
      <c r="J84" s="74"/>
      <c r="K84" s="74"/>
      <c r="L84" s="72"/>
    </row>
    <row r="85" s="1" customFormat="1" ht="6.96" customHeight="1">
      <c r="B85" s="46"/>
      <c r="C85" s="74"/>
      <c r="D85" s="74"/>
      <c r="E85" s="74"/>
      <c r="F85" s="74"/>
      <c r="G85" s="74"/>
      <c r="H85" s="74"/>
      <c r="I85" s="204"/>
      <c r="J85" s="74"/>
      <c r="K85" s="74"/>
      <c r="L85" s="72"/>
    </row>
    <row r="86" s="1" customFormat="1" ht="18" customHeight="1">
      <c r="B86" s="46"/>
      <c r="C86" s="76" t="s">
        <v>25</v>
      </c>
      <c r="D86" s="74"/>
      <c r="E86" s="74"/>
      <c r="F86" s="209" t="str">
        <f>F16</f>
        <v xml:space="preserve"> </v>
      </c>
      <c r="G86" s="74"/>
      <c r="H86" s="74"/>
      <c r="I86" s="210" t="s">
        <v>27</v>
      </c>
      <c r="J86" s="85" t="str">
        <f>IF(J16="","",J16)</f>
        <v>19. 9. 2018</v>
      </c>
      <c r="K86" s="74"/>
      <c r="L86" s="72"/>
    </row>
    <row r="87" s="1" customFormat="1" ht="6.96" customHeight="1">
      <c r="B87" s="46"/>
      <c r="C87" s="74"/>
      <c r="D87" s="74"/>
      <c r="E87" s="74"/>
      <c r="F87" s="74"/>
      <c r="G87" s="74"/>
      <c r="H87" s="74"/>
      <c r="I87" s="204"/>
      <c r="J87" s="74"/>
      <c r="K87" s="74"/>
      <c r="L87" s="72"/>
    </row>
    <row r="88" s="1" customFormat="1">
      <c r="B88" s="46"/>
      <c r="C88" s="76" t="s">
        <v>31</v>
      </c>
      <c r="D88" s="74"/>
      <c r="E88" s="74"/>
      <c r="F88" s="209" t="str">
        <f>E19</f>
        <v>SŽDC s.o., OŘ Ústí n.L., ST Ústí n.L.</v>
      </c>
      <c r="G88" s="74"/>
      <c r="H88" s="74"/>
      <c r="I88" s="210" t="s">
        <v>39</v>
      </c>
      <c r="J88" s="209" t="str">
        <f>E25</f>
        <v xml:space="preserve"> </v>
      </c>
      <c r="K88" s="74"/>
      <c r="L88" s="72"/>
    </row>
    <row r="89" s="1" customFormat="1" ht="14.4" customHeight="1">
      <c r="B89" s="46"/>
      <c r="C89" s="76" t="s">
        <v>37</v>
      </c>
      <c r="D89" s="74"/>
      <c r="E89" s="74"/>
      <c r="F89" s="209" t="str">
        <f>IF(E22="","",E22)</f>
        <v/>
      </c>
      <c r="G89" s="74"/>
      <c r="H89" s="74"/>
      <c r="I89" s="204"/>
      <c r="J89" s="74"/>
      <c r="K89" s="74"/>
      <c r="L89" s="72"/>
    </row>
    <row r="90" s="1" customFormat="1" ht="10.32" customHeight="1">
      <c r="B90" s="46"/>
      <c r="C90" s="74"/>
      <c r="D90" s="74"/>
      <c r="E90" s="74"/>
      <c r="F90" s="74"/>
      <c r="G90" s="74"/>
      <c r="H90" s="74"/>
      <c r="I90" s="204"/>
      <c r="J90" s="74"/>
      <c r="K90" s="74"/>
      <c r="L90" s="72"/>
    </row>
    <row r="91" s="10" customFormat="1" ht="29.28" customHeight="1">
      <c r="B91" s="211"/>
      <c r="C91" s="212" t="s">
        <v>526</v>
      </c>
      <c r="D91" s="213" t="s">
        <v>62</v>
      </c>
      <c r="E91" s="213" t="s">
        <v>58</v>
      </c>
      <c r="F91" s="213" t="s">
        <v>527</v>
      </c>
      <c r="G91" s="213" t="s">
        <v>528</v>
      </c>
      <c r="H91" s="213" t="s">
        <v>529</v>
      </c>
      <c r="I91" s="214" t="s">
        <v>530</v>
      </c>
      <c r="J91" s="213" t="s">
        <v>514</v>
      </c>
      <c r="K91" s="215" t="s">
        <v>531</v>
      </c>
      <c r="L91" s="216"/>
      <c r="M91" s="102" t="s">
        <v>532</v>
      </c>
      <c r="N91" s="103" t="s">
        <v>47</v>
      </c>
      <c r="O91" s="103" t="s">
        <v>533</v>
      </c>
      <c r="P91" s="103" t="s">
        <v>534</v>
      </c>
      <c r="Q91" s="103" t="s">
        <v>535</v>
      </c>
      <c r="R91" s="103" t="s">
        <v>536</v>
      </c>
      <c r="S91" s="103" t="s">
        <v>537</v>
      </c>
      <c r="T91" s="104" t="s">
        <v>538</v>
      </c>
    </row>
    <row r="92" s="1" customFormat="1" ht="29.28" customHeight="1">
      <c r="B92" s="46"/>
      <c r="C92" s="108" t="s">
        <v>515</v>
      </c>
      <c r="D92" s="74"/>
      <c r="E92" s="74"/>
      <c r="F92" s="74"/>
      <c r="G92" s="74"/>
      <c r="H92" s="74"/>
      <c r="I92" s="204"/>
      <c r="J92" s="217">
        <f>BK92</f>
        <v>0</v>
      </c>
      <c r="K92" s="74"/>
      <c r="L92" s="72"/>
      <c r="M92" s="105"/>
      <c r="N92" s="106"/>
      <c r="O92" s="106"/>
      <c r="P92" s="218">
        <f>P93</f>
        <v>0</v>
      </c>
      <c r="Q92" s="106"/>
      <c r="R92" s="218">
        <f>R93</f>
        <v>0</v>
      </c>
      <c r="S92" s="106"/>
      <c r="T92" s="219">
        <f>T93</f>
        <v>0</v>
      </c>
      <c r="AT92" s="24" t="s">
        <v>76</v>
      </c>
      <c r="AU92" s="24" t="s">
        <v>516</v>
      </c>
      <c r="BK92" s="220">
        <f>BK93</f>
        <v>0</v>
      </c>
    </row>
    <row r="93" s="11" customFormat="1" ht="37.44" customHeight="1">
      <c r="B93" s="221"/>
      <c r="C93" s="222"/>
      <c r="D93" s="223" t="s">
        <v>76</v>
      </c>
      <c r="E93" s="224" t="s">
        <v>96</v>
      </c>
      <c r="F93" s="224" t="s">
        <v>599</v>
      </c>
      <c r="G93" s="222"/>
      <c r="H93" s="222"/>
      <c r="I93" s="225"/>
      <c r="J93" s="226">
        <f>BK93</f>
        <v>0</v>
      </c>
      <c r="K93" s="222"/>
      <c r="L93" s="227"/>
      <c r="M93" s="228"/>
      <c r="N93" s="229"/>
      <c r="O93" s="229"/>
      <c r="P93" s="230">
        <f>P94+P99+P102</f>
        <v>0</v>
      </c>
      <c r="Q93" s="229"/>
      <c r="R93" s="230">
        <f>R94+R99+R102</f>
        <v>0</v>
      </c>
      <c r="S93" s="229"/>
      <c r="T93" s="231">
        <f>T94+T99+T102</f>
        <v>0</v>
      </c>
      <c r="AR93" s="232" t="s">
        <v>562</v>
      </c>
      <c r="AT93" s="233" t="s">
        <v>76</v>
      </c>
      <c r="AU93" s="233" t="s">
        <v>77</v>
      </c>
      <c r="AY93" s="232" t="s">
        <v>541</v>
      </c>
      <c r="BK93" s="234">
        <f>BK94+BK99+BK102</f>
        <v>0</v>
      </c>
    </row>
    <row r="94" s="11" customFormat="1" ht="19.92" customHeight="1">
      <c r="B94" s="221"/>
      <c r="C94" s="222"/>
      <c r="D94" s="223" t="s">
        <v>76</v>
      </c>
      <c r="E94" s="235" t="s">
        <v>1359</v>
      </c>
      <c r="F94" s="235" t="s">
        <v>1360</v>
      </c>
      <c r="G94" s="222"/>
      <c r="H94" s="222"/>
      <c r="I94" s="225"/>
      <c r="J94" s="236">
        <f>BK94</f>
        <v>0</v>
      </c>
      <c r="K94" s="222"/>
      <c r="L94" s="227"/>
      <c r="M94" s="228"/>
      <c r="N94" s="229"/>
      <c r="O94" s="229"/>
      <c r="P94" s="230">
        <f>SUM(P95:P98)</f>
        <v>0</v>
      </c>
      <c r="Q94" s="229"/>
      <c r="R94" s="230">
        <f>SUM(R95:R98)</f>
        <v>0</v>
      </c>
      <c r="S94" s="229"/>
      <c r="T94" s="231">
        <f>SUM(T95:T98)</f>
        <v>0</v>
      </c>
      <c r="AR94" s="232" t="s">
        <v>562</v>
      </c>
      <c r="AT94" s="233" t="s">
        <v>76</v>
      </c>
      <c r="AU94" s="233" t="s">
        <v>24</v>
      </c>
      <c r="AY94" s="232" t="s">
        <v>541</v>
      </c>
      <c r="BK94" s="234">
        <f>SUM(BK95:BK98)</f>
        <v>0</v>
      </c>
    </row>
    <row r="95" s="1" customFormat="1" ht="25.5" customHeight="1">
      <c r="B95" s="46"/>
      <c r="C95" s="237" t="s">
        <v>24</v>
      </c>
      <c r="D95" s="237" t="s">
        <v>544</v>
      </c>
      <c r="E95" s="238" t="s">
        <v>1361</v>
      </c>
      <c r="F95" s="239" t="s">
        <v>1362</v>
      </c>
      <c r="G95" s="240" t="s">
        <v>602</v>
      </c>
      <c r="H95" s="241">
        <v>10758.5</v>
      </c>
      <c r="I95" s="242"/>
      <c r="J95" s="243">
        <f>ROUND(I95*H95,2)</f>
        <v>0</v>
      </c>
      <c r="K95" s="239" t="s">
        <v>22</v>
      </c>
      <c r="L95" s="72"/>
      <c r="M95" s="244" t="s">
        <v>22</v>
      </c>
      <c r="N95" s="245" t="s">
        <v>48</v>
      </c>
      <c r="O95" s="47"/>
      <c r="P95" s="246">
        <f>O95*H95</f>
        <v>0</v>
      </c>
      <c r="Q95" s="246">
        <v>0</v>
      </c>
      <c r="R95" s="246">
        <f>Q95*H95</f>
        <v>0</v>
      </c>
      <c r="S95" s="246">
        <v>0</v>
      </c>
      <c r="T95" s="247">
        <f>S95*H95</f>
        <v>0</v>
      </c>
      <c r="AR95" s="24" t="s">
        <v>674</v>
      </c>
      <c r="AT95" s="24" t="s">
        <v>544</v>
      </c>
      <c r="AU95" s="24" t="s">
        <v>85</v>
      </c>
      <c r="AY95" s="24" t="s">
        <v>541</v>
      </c>
      <c r="BE95" s="248">
        <f>IF(N95="základní",J95,0)</f>
        <v>0</v>
      </c>
      <c r="BF95" s="248">
        <f>IF(N95="snížená",J95,0)</f>
        <v>0</v>
      </c>
      <c r="BG95" s="248">
        <f>IF(N95="zákl. přenesená",J95,0)</f>
        <v>0</v>
      </c>
      <c r="BH95" s="248">
        <f>IF(N95="sníž. přenesená",J95,0)</f>
        <v>0</v>
      </c>
      <c r="BI95" s="248">
        <f>IF(N95="nulová",J95,0)</f>
        <v>0</v>
      </c>
      <c r="BJ95" s="24" t="s">
        <v>24</v>
      </c>
      <c r="BK95" s="248">
        <f>ROUND(I95*H95,2)</f>
        <v>0</v>
      </c>
      <c r="BL95" s="24" t="s">
        <v>674</v>
      </c>
      <c r="BM95" s="24" t="s">
        <v>1363</v>
      </c>
    </row>
    <row r="96" s="1" customFormat="1">
      <c r="B96" s="46"/>
      <c r="C96" s="74"/>
      <c r="D96" s="251" t="s">
        <v>626</v>
      </c>
      <c r="E96" s="74"/>
      <c r="F96" s="274" t="s">
        <v>1364</v>
      </c>
      <c r="G96" s="74"/>
      <c r="H96" s="74"/>
      <c r="I96" s="204"/>
      <c r="J96" s="74"/>
      <c r="K96" s="74"/>
      <c r="L96" s="72"/>
      <c r="M96" s="275"/>
      <c r="N96" s="47"/>
      <c r="O96" s="47"/>
      <c r="P96" s="47"/>
      <c r="Q96" s="47"/>
      <c r="R96" s="47"/>
      <c r="S96" s="47"/>
      <c r="T96" s="95"/>
      <c r="AT96" s="24" t="s">
        <v>626</v>
      </c>
      <c r="AU96" s="24" t="s">
        <v>85</v>
      </c>
    </row>
    <row r="97" s="1" customFormat="1" ht="25.5" customHeight="1">
      <c r="B97" s="46"/>
      <c r="C97" s="237" t="s">
        <v>85</v>
      </c>
      <c r="D97" s="237" t="s">
        <v>544</v>
      </c>
      <c r="E97" s="238" t="s">
        <v>1365</v>
      </c>
      <c r="F97" s="239" t="s">
        <v>1366</v>
      </c>
      <c r="G97" s="240" t="s">
        <v>602</v>
      </c>
      <c r="H97" s="241">
        <v>10758.5</v>
      </c>
      <c r="I97" s="242"/>
      <c r="J97" s="243">
        <f>ROUND(I97*H97,2)</f>
        <v>0</v>
      </c>
      <c r="K97" s="239" t="s">
        <v>22</v>
      </c>
      <c r="L97" s="72"/>
      <c r="M97" s="244" t="s">
        <v>22</v>
      </c>
      <c r="N97" s="245" t="s">
        <v>48</v>
      </c>
      <c r="O97" s="47"/>
      <c r="P97" s="246">
        <f>O97*H97</f>
        <v>0</v>
      </c>
      <c r="Q97" s="246">
        <v>0</v>
      </c>
      <c r="R97" s="246">
        <f>Q97*H97</f>
        <v>0</v>
      </c>
      <c r="S97" s="246">
        <v>0</v>
      </c>
      <c r="T97" s="247">
        <f>S97*H97</f>
        <v>0</v>
      </c>
      <c r="AR97" s="24" t="s">
        <v>674</v>
      </c>
      <c r="AT97" s="24" t="s">
        <v>544</v>
      </c>
      <c r="AU97" s="24" t="s">
        <v>85</v>
      </c>
      <c r="AY97" s="24" t="s">
        <v>541</v>
      </c>
      <c r="BE97" s="248">
        <f>IF(N97="základní",J97,0)</f>
        <v>0</v>
      </c>
      <c r="BF97" s="248">
        <f>IF(N97="snížená",J97,0)</f>
        <v>0</v>
      </c>
      <c r="BG97" s="248">
        <f>IF(N97="zákl. přenesená",J97,0)</f>
        <v>0</v>
      </c>
      <c r="BH97" s="248">
        <f>IF(N97="sníž. přenesená",J97,0)</f>
        <v>0</v>
      </c>
      <c r="BI97" s="248">
        <f>IF(N97="nulová",J97,0)</f>
        <v>0</v>
      </c>
      <c r="BJ97" s="24" t="s">
        <v>24</v>
      </c>
      <c r="BK97" s="248">
        <f>ROUND(I97*H97,2)</f>
        <v>0</v>
      </c>
      <c r="BL97" s="24" t="s">
        <v>674</v>
      </c>
      <c r="BM97" s="24" t="s">
        <v>1367</v>
      </c>
    </row>
    <row r="98" s="1" customFormat="1">
      <c r="B98" s="46"/>
      <c r="C98" s="74"/>
      <c r="D98" s="251" t="s">
        <v>626</v>
      </c>
      <c r="E98" s="74"/>
      <c r="F98" s="274" t="s">
        <v>1368</v>
      </c>
      <c r="G98" s="74"/>
      <c r="H98" s="74"/>
      <c r="I98" s="204"/>
      <c r="J98" s="74"/>
      <c r="K98" s="74"/>
      <c r="L98" s="72"/>
      <c r="M98" s="275"/>
      <c r="N98" s="47"/>
      <c r="O98" s="47"/>
      <c r="P98" s="47"/>
      <c r="Q98" s="47"/>
      <c r="R98" s="47"/>
      <c r="S98" s="47"/>
      <c r="T98" s="95"/>
      <c r="AT98" s="24" t="s">
        <v>626</v>
      </c>
      <c r="AU98" s="24" t="s">
        <v>85</v>
      </c>
    </row>
    <row r="99" s="11" customFormat="1" ht="29.88" customHeight="1">
      <c r="B99" s="221"/>
      <c r="C99" s="222"/>
      <c r="D99" s="223" t="s">
        <v>76</v>
      </c>
      <c r="E99" s="235" t="s">
        <v>768</v>
      </c>
      <c r="F99" s="235" t="s">
        <v>769</v>
      </c>
      <c r="G99" s="222"/>
      <c r="H99" s="222"/>
      <c r="I99" s="225"/>
      <c r="J99" s="236">
        <f>BK99</f>
        <v>0</v>
      </c>
      <c r="K99" s="222"/>
      <c r="L99" s="227"/>
      <c r="M99" s="228"/>
      <c r="N99" s="229"/>
      <c r="O99" s="229"/>
      <c r="P99" s="230">
        <f>SUM(P100:P101)</f>
        <v>0</v>
      </c>
      <c r="Q99" s="229"/>
      <c r="R99" s="230">
        <f>SUM(R100:R101)</f>
        <v>0</v>
      </c>
      <c r="S99" s="229"/>
      <c r="T99" s="231">
        <f>SUM(T100:T101)</f>
        <v>0</v>
      </c>
      <c r="AR99" s="232" t="s">
        <v>562</v>
      </c>
      <c r="AT99" s="233" t="s">
        <v>76</v>
      </c>
      <c r="AU99" s="233" t="s">
        <v>24</v>
      </c>
      <c r="AY99" s="232" t="s">
        <v>541</v>
      </c>
      <c r="BK99" s="234">
        <f>SUM(BK100:BK101)</f>
        <v>0</v>
      </c>
    </row>
    <row r="100" s="1" customFormat="1" ht="16.5" customHeight="1">
      <c r="B100" s="46"/>
      <c r="C100" s="237" t="s">
        <v>93</v>
      </c>
      <c r="D100" s="237" t="s">
        <v>544</v>
      </c>
      <c r="E100" s="238" t="s">
        <v>770</v>
      </c>
      <c r="F100" s="239" t="s">
        <v>771</v>
      </c>
      <c r="G100" s="240" t="s">
        <v>602</v>
      </c>
      <c r="H100" s="241">
        <v>10758.5</v>
      </c>
      <c r="I100" s="242"/>
      <c r="J100" s="243">
        <f>ROUND(I100*H100,2)</f>
        <v>0</v>
      </c>
      <c r="K100" s="239" t="s">
        <v>22</v>
      </c>
      <c r="L100" s="72"/>
      <c r="M100" s="244" t="s">
        <v>22</v>
      </c>
      <c r="N100" s="245" t="s">
        <v>48</v>
      </c>
      <c r="O100" s="47"/>
      <c r="P100" s="246">
        <f>O100*H100</f>
        <v>0</v>
      </c>
      <c r="Q100" s="246">
        <v>0</v>
      </c>
      <c r="R100" s="246">
        <f>Q100*H100</f>
        <v>0</v>
      </c>
      <c r="S100" s="246">
        <v>0</v>
      </c>
      <c r="T100" s="247">
        <f>S100*H100</f>
        <v>0</v>
      </c>
      <c r="AR100" s="24" t="s">
        <v>674</v>
      </c>
      <c r="AT100" s="24" t="s">
        <v>544</v>
      </c>
      <c r="AU100" s="24" t="s">
        <v>85</v>
      </c>
      <c r="AY100" s="24" t="s">
        <v>541</v>
      </c>
      <c r="BE100" s="248">
        <f>IF(N100="základní",J100,0)</f>
        <v>0</v>
      </c>
      <c r="BF100" s="248">
        <f>IF(N100="snížená",J100,0)</f>
        <v>0</v>
      </c>
      <c r="BG100" s="248">
        <f>IF(N100="zákl. přenesená",J100,0)</f>
        <v>0</v>
      </c>
      <c r="BH100" s="248">
        <f>IF(N100="sníž. přenesená",J100,0)</f>
        <v>0</v>
      </c>
      <c r="BI100" s="248">
        <f>IF(N100="nulová",J100,0)</f>
        <v>0</v>
      </c>
      <c r="BJ100" s="24" t="s">
        <v>24</v>
      </c>
      <c r="BK100" s="248">
        <f>ROUND(I100*H100,2)</f>
        <v>0</v>
      </c>
      <c r="BL100" s="24" t="s">
        <v>674</v>
      </c>
      <c r="BM100" s="24" t="s">
        <v>1369</v>
      </c>
    </row>
    <row r="101" s="1" customFormat="1">
      <c r="B101" s="46"/>
      <c r="C101" s="74"/>
      <c r="D101" s="251" t="s">
        <v>626</v>
      </c>
      <c r="E101" s="74"/>
      <c r="F101" s="274" t="s">
        <v>1370</v>
      </c>
      <c r="G101" s="74"/>
      <c r="H101" s="74"/>
      <c r="I101" s="204"/>
      <c r="J101" s="74"/>
      <c r="K101" s="74"/>
      <c r="L101" s="72"/>
      <c r="M101" s="275"/>
      <c r="N101" s="47"/>
      <c r="O101" s="47"/>
      <c r="P101" s="47"/>
      <c r="Q101" s="47"/>
      <c r="R101" s="47"/>
      <c r="S101" s="47"/>
      <c r="T101" s="95"/>
      <c r="AT101" s="24" t="s">
        <v>626</v>
      </c>
      <c r="AU101" s="24" t="s">
        <v>85</v>
      </c>
    </row>
    <row r="102" s="11" customFormat="1" ht="29.88" customHeight="1">
      <c r="B102" s="221"/>
      <c r="C102" s="222"/>
      <c r="D102" s="223" t="s">
        <v>76</v>
      </c>
      <c r="E102" s="235" t="s">
        <v>669</v>
      </c>
      <c r="F102" s="235" t="s">
        <v>601</v>
      </c>
      <c r="G102" s="222"/>
      <c r="H102" s="222"/>
      <c r="I102" s="225"/>
      <c r="J102" s="236">
        <f>BK102</f>
        <v>0</v>
      </c>
      <c r="K102" s="222"/>
      <c r="L102" s="227"/>
      <c r="M102" s="228"/>
      <c r="N102" s="229"/>
      <c r="O102" s="229"/>
      <c r="P102" s="230">
        <f>SUM(P103:P104)</f>
        <v>0</v>
      </c>
      <c r="Q102" s="229"/>
      <c r="R102" s="230">
        <f>SUM(R103:R104)</f>
        <v>0</v>
      </c>
      <c r="S102" s="229"/>
      <c r="T102" s="231">
        <f>SUM(T103:T104)</f>
        <v>0</v>
      </c>
      <c r="AR102" s="232" t="s">
        <v>562</v>
      </c>
      <c r="AT102" s="233" t="s">
        <v>76</v>
      </c>
      <c r="AU102" s="233" t="s">
        <v>24</v>
      </c>
      <c r="AY102" s="232" t="s">
        <v>541</v>
      </c>
      <c r="BK102" s="234">
        <f>SUM(BK103:BK104)</f>
        <v>0</v>
      </c>
    </row>
    <row r="103" s="1" customFormat="1" ht="25.5" customHeight="1">
      <c r="B103" s="46"/>
      <c r="C103" s="237" t="s">
        <v>542</v>
      </c>
      <c r="D103" s="237" t="s">
        <v>544</v>
      </c>
      <c r="E103" s="238" t="s">
        <v>1371</v>
      </c>
      <c r="F103" s="239" t="s">
        <v>1372</v>
      </c>
      <c r="G103" s="240" t="s">
        <v>602</v>
      </c>
      <c r="H103" s="241">
        <v>10758.5</v>
      </c>
      <c r="I103" s="242"/>
      <c r="J103" s="243">
        <f>ROUND(I103*H103,2)</f>
        <v>0</v>
      </c>
      <c r="K103" s="239" t="s">
        <v>772</v>
      </c>
      <c r="L103" s="72"/>
      <c r="M103" s="244" t="s">
        <v>22</v>
      </c>
      <c r="N103" s="245" t="s">
        <v>48</v>
      </c>
      <c r="O103" s="47"/>
      <c r="P103" s="246">
        <f>O103*H103</f>
        <v>0</v>
      </c>
      <c r="Q103" s="246">
        <v>0</v>
      </c>
      <c r="R103" s="246">
        <f>Q103*H103</f>
        <v>0</v>
      </c>
      <c r="S103" s="246">
        <v>0</v>
      </c>
      <c r="T103" s="247">
        <f>S103*H103</f>
        <v>0</v>
      </c>
      <c r="AR103" s="24" t="s">
        <v>674</v>
      </c>
      <c r="AT103" s="24" t="s">
        <v>544</v>
      </c>
      <c r="AU103" s="24" t="s">
        <v>85</v>
      </c>
      <c r="AY103" s="24" t="s">
        <v>541</v>
      </c>
      <c r="BE103" s="248">
        <f>IF(N103="základní",J103,0)</f>
        <v>0</v>
      </c>
      <c r="BF103" s="248">
        <f>IF(N103="snížená",J103,0)</f>
        <v>0</v>
      </c>
      <c r="BG103" s="248">
        <f>IF(N103="zákl. přenesená",J103,0)</f>
        <v>0</v>
      </c>
      <c r="BH103" s="248">
        <f>IF(N103="sníž. přenesená",J103,0)</f>
        <v>0</v>
      </c>
      <c r="BI103" s="248">
        <f>IF(N103="nulová",J103,0)</f>
        <v>0</v>
      </c>
      <c r="BJ103" s="24" t="s">
        <v>24</v>
      </c>
      <c r="BK103" s="248">
        <f>ROUND(I103*H103,2)</f>
        <v>0</v>
      </c>
      <c r="BL103" s="24" t="s">
        <v>674</v>
      </c>
      <c r="BM103" s="24" t="s">
        <v>1373</v>
      </c>
    </row>
    <row r="104" s="1" customFormat="1">
      <c r="B104" s="46"/>
      <c r="C104" s="74"/>
      <c r="D104" s="251" t="s">
        <v>626</v>
      </c>
      <c r="E104" s="74"/>
      <c r="F104" s="274" t="s">
        <v>1374</v>
      </c>
      <c r="G104" s="74"/>
      <c r="H104" s="74"/>
      <c r="I104" s="204"/>
      <c r="J104" s="74"/>
      <c r="K104" s="74"/>
      <c r="L104" s="72"/>
      <c r="M104" s="303"/>
      <c r="N104" s="277"/>
      <c r="O104" s="277"/>
      <c r="P104" s="277"/>
      <c r="Q104" s="277"/>
      <c r="R104" s="277"/>
      <c r="S104" s="277"/>
      <c r="T104" s="304"/>
      <c r="AT104" s="24" t="s">
        <v>626</v>
      </c>
      <c r="AU104" s="24" t="s">
        <v>85</v>
      </c>
    </row>
    <row r="105" s="1" customFormat="1" ht="6.96" customHeight="1">
      <c r="B105" s="67"/>
      <c r="C105" s="68"/>
      <c r="D105" s="68"/>
      <c r="E105" s="68"/>
      <c r="F105" s="68"/>
      <c r="G105" s="68"/>
      <c r="H105" s="68"/>
      <c r="I105" s="179"/>
      <c r="J105" s="68"/>
      <c r="K105" s="68"/>
      <c r="L105" s="72"/>
    </row>
  </sheetData>
  <sheetProtection sheet="1" autoFilter="0" formatColumns="0" formatRows="0" objects="1" scenarios="1" spinCount="100000" saltValue="xl/PuEf7mtzU1pOB6jawq648gUtRUFm/EdLbxSjJvWr8HmVupzMfAYTipT610oHFNf/mjSbRZqULdNMlyvCRWg==" hashValue="TC0eyH+InS/VG5Uj5G1ZmrxdXw1pCsnsKz88a/3rG8+9z2Zl4nwjUFey3rG0mPzPmJaDkVuHyRwMU+IZighPmQ==" algorithmName="SHA-512" password="CC35"/>
  <autoFilter ref="C91:K104"/>
  <mergeCells count="16">
    <mergeCell ref="E7:H7"/>
    <mergeCell ref="E11:H11"/>
    <mergeCell ref="E9:H9"/>
    <mergeCell ref="E13:H13"/>
    <mergeCell ref="E28:H28"/>
    <mergeCell ref="E49:H49"/>
    <mergeCell ref="E53:H53"/>
    <mergeCell ref="E51:H51"/>
    <mergeCell ref="E55:H55"/>
    <mergeCell ref="J59:J60"/>
    <mergeCell ref="E78:H78"/>
    <mergeCell ref="E82:H82"/>
    <mergeCell ref="E80:H80"/>
    <mergeCell ref="E84:H84"/>
    <mergeCell ref="G1:H1"/>
    <mergeCell ref="L2:V2"/>
  </mergeCells>
  <hyperlinks>
    <hyperlink ref="F1:G1" location="C2" display="1) Krycí list soupisu"/>
    <hyperlink ref="G1:H1" location="C62" display="2) Rekapitulace"/>
    <hyperlink ref="J1" location="C91"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39.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269</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ht="16.5" customHeight="1">
      <c r="B9" s="28"/>
      <c r="C9" s="29"/>
      <c r="D9" s="29"/>
      <c r="E9" s="156" t="s">
        <v>1375</v>
      </c>
      <c r="F9" s="29"/>
      <c r="G9" s="29"/>
      <c r="H9" s="29"/>
      <c r="I9" s="155"/>
      <c r="J9" s="29"/>
      <c r="K9" s="31"/>
    </row>
    <row r="10">
      <c r="B10" s="28"/>
      <c r="C10" s="29"/>
      <c r="D10" s="40" t="s">
        <v>508</v>
      </c>
      <c r="E10" s="29"/>
      <c r="F10" s="29"/>
      <c r="G10" s="29"/>
      <c r="H10" s="29"/>
      <c r="I10" s="155"/>
      <c r="J10" s="29"/>
      <c r="K10" s="31"/>
    </row>
    <row r="11" s="1" customFormat="1" ht="16.5" customHeight="1">
      <c r="B11" s="46"/>
      <c r="C11" s="47"/>
      <c r="D11" s="47"/>
      <c r="E11" s="55" t="s">
        <v>1376</v>
      </c>
      <c r="F11" s="47"/>
      <c r="G11" s="47"/>
      <c r="H11" s="47"/>
      <c r="I11" s="157"/>
      <c r="J11" s="47"/>
      <c r="K11" s="51"/>
    </row>
    <row r="12" s="1" customFormat="1">
      <c r="B12" s="46"/>
      <c r="C12" s="47"/>
      <c r="D12" s="40" t="s">
        <v>510</v>
      </c>
      <c r="E12" s="47"/>
      <c r="F12" s="47"/>
      <c r="G12" s="47"/>
      <c r="H12" s="47"/>
      <c r="I12" s="157"/>
      <c r="J12" s="47"/>
      <c r="K12" s="51"/>
    </row>
    <row r="13" s="1" customFormat="1" ht="36.96" customHeight="1">
      <c r="B13" s="46"/>
      <c r="C13" s="47"/>
      <c r="D13" s="47"/>
      <c r="E13" s="158" t="s">
        <v>1377</v>
      </c>
      <c r="F13" s="47"/>
      <c r="G13" s="47"/>
      <c r="H13" s="47"/>
      <c r="I13" s="157"/>
      <c r="J13" s="47"/>
      <c r="K13" s="51"/>
    </row>
    <row r="14" s="1" customFormat="1">
      <c r="B14" s="46"/>
      <c r="C14" s="47"/>
      <c r="D14" s="47"/>
      <c r="E14" s="47"/>
      <c r="F14" s="47"/>
      <c r="G14" s="47"/>
      <c r="H14" s="47"/>
      <c r="I14" s="157"/>
      <c r="J14" s="47"/>
      <c r="K14" s="51"/>
    </row>
    <row r="15" s="1" customFormat="1" ht="14.4" customHeight="1">
      <c r="B15" s="46"/>
      <c r="C15" s="47"/>
      <c r="D15" s="40" t="s">
        <v>21</v>
      </c>
      <c r="E15" s="47"/>
      <c r="F15" s="35" t="s">
        <v>22</v>
      </c>
      <c r="G15" s="47"/>
      <c r="H15" s="47"/>
      <c r="I15" s="159" t="s">
        <v>23</v>
      </c>
      <c r="J15" s="35" t="s">
        <v>22</v>
      </c>
      <c r="K15" s="51"/>
    </row>
    <row r="16" s="1" customFormat="1" ht="14.4" customHeight="1">
      <c r="B16" s="46"/>
      <c r="C16" s="47"/>
      <c r="D16" s="40" t="s">
        <v>25</v>
      </c>
      <c r="E16" s="47"/>
      <c r="F16" s="35" t="s">
        <v>40</v>
      </c>
      <c r="G16" s="47"/>
      <c r="H16" s="47"/>
      <c r="I16" s="159" t="s">
        <v>27</v>
      </c>
      <c r="J16" s="160" t="str">
        <f>'Rekapitulace stavby'!AN8</f>
        <v>19. 9. 2018</v>
      </c>
      <c r="K16" s="51"/>
    </row>
    <row r="17" s="1" customFormat="1" ht="10.8" customHeight="1">
      <c r="B17" s="46"/>
      <c r="C17" s="47"/>
      <c r="D17" s="47"/>
      <c r="E17" s="47"/>
      <c r="F17" s="47"/>
      <c r="G17" s="47"/>
      <c r="H17" s="47"/>
      <c r="I17" s="157"/>
      <c r="J17" s="47"/>
      <c r="K17" s="51"/>
    </row>
    <row r="18" s="1" customFormat="1" ht="14.4" customHeight="1">
      <c r="B18" s="46"/>
      <c r="C18" s="47"/>
      <c r="D18" s="40" t="s">
        <v>31</v>
      </c>
      <c r="E18" s="47"/>
      <c r="F18" s="47"/>
      <c r="G18" s="47"/>
      <c r="H18" s="47"/>
      <c r="I18" s="159" t="s">
        <v>32</v>
      </c>
      <c r="J18" s="35" t="str">
        <f>IF('Rekapitulace stavby'!AN10="","",'Rekapitulace stavby'!AN10)</f>
        <v>70994234</v>
      </c>
      <c r="K18" s="51"/>
    </row>
    <row r="19" s="1" customFormat="1" ht="18" customHeight="1">
      <c r="B19" s="46"/>
      <c r="C19" s="47"/>
      <c r="D19" s="47"/>
      <c r="E19" s="35" t="str">
        <f>IF('Rekapitulace stavby'!E11="","",'Rekapitulace stavby'!E11)</f>
        <v>SŽDC s.o., OŘ Ústí n.L., ST Ústí n.L.</v>
      </c>
      <c r="F19" s="47"/>
      <c r="G19" s="47"/>
      <c r="H19" s="47"/>
      <c r="I19" s="159" t="s">
        <v>35</v>
      </c>
      <c r="J19" s="35" t="str">
        <f>IF('Rekapitulace stavby'!AN11="","",'Rekapitulace stavby'!AN11)</f>
        <v>CZ70994234</v>
      </c>
      <c r="K19" s="51"/>
    </row>
    <row r="20" s="1" customFormat="1" ht="6.96" customHeight="1">
      <c r="B20" s="46"/>
      <c r="C20" s="47"/>
      <c r="D20" s="47"/>
      <c r="E20" s="47"/>
      <c r="F20" s="47"/>
      <c r="G20" s="47"/>
      <c r="H20" s="47"/>
      <c r="I20" s="157"/>
      <c r="J20" s="47"/>
      <c r="K20" s="51"/>
    </row>
    <row r="21" s="1" customFormat="1" ht="14.4" customHeight="1">
      <c r="B21" s="46"/>
      <c r="C21" s="47"/>
      <c r="D21" s="40" t="s">
        <v>37</v>
      </c>
      <c r="E21" s="47"/>
      <c r="F21" s="47"/>
      <c r="G21" s="47"/>
      <c r="H21" s="47"/>
      <c r="I21" s="159" t="s">
        <v>32</v>
      </c>
      <c r="J21" s="35" t="str">
        <f>IF('Rekapitulace stavby'!AN13="Vyplň údaj","",IF('Rekapitulace stavby'!AN13="","",'Rekapitulace stavby'!AN13))</f>
        <v/>
      </c>
      <c r="K21" s="51"/>
    </row>
    <row r="22" s="1" customFormat="1" ht="18" customHeight="1">
      <c r="B22" s="46"/>
      <c r="C22" s="47"/>
      <c r="D22" s="47"/>
      <c r="E22" s="35" t="str">
        <f>IF('Rekapitulace stavby'!E14="Vyplň údaj","",IF('Rekapitulace stavby'!E14="","",'Rekapitulace stavby'!E14))</f>
        <v/>
      </c>
      <c r="F22" s="47"/>
      <c r="G22" s="47"/>
      <c r="H22" s="47"/>
      <c r="I22" s="159" t="s">
        <v>35</v>
      </c>
      <c r="J22" s="35" t="str">
        <f>IF('Rekapitulace stavby'!AN14="Vyplň údaj","",IF('Rekapitulace stavby'!AN14="","",'Rekapitulace stavby'!AN14))</f>
        <v/>
      </c>
      <c r="K22" s="51"/>
    </row>
    <row r="23" s="1" customFormat="1" ht="6.96" customHeight="1">
      <c r="B23" s="46"/>
      <c r="C23" s="47"/>
      <c r="D23" s="47"/>
      <c r="E23" s="47"/>
      <c r="F23" s="47"/>
      <c r="G23" s="47"/>
      <c r="H23" s="47"/>
      <c r="I23" s="157"/>
      <c r="J23" s="47"/>
      <c r="K23" s="51"/>
    </row>
    <row r="24" s="1" customFormat="1" ht="14.4" customHeight="1">
      <c r="B24" s="46"/>
      <c r="C24" s="47"/>
      <c r="D24" s="40" t="s">
        <v>39</v>
      </c>
      <c r="E24" s="47"/>
      <c r="F24" s="47"/>
      <c r="G24" s="47"/>
      <c r="H24" s="47"/>
      <c r="I24" s="159" t="s">
        <v>32</v>
      </c>
      <c r="J24" s="35" t="str">
        <f>IF('Rekapitulace stavby'!AN16="","",'Rekapitulace stavby'!AN16)</f>
        <v/>
      </c>
      <c r="K24" s="51"/>
    </row>
    <row r="25" s="1" customFormat="1" ht="18" customHeight="1">
      <c r="B25" s="46"/>
      <c r="C25" s="47"/>
      <c r="D25" s="47"/>
      <c r="E25" s="35" t="str">
        <f>IF('Rekapitulace stavby'!E17="","",'Rekapitulace stavby'!E17)</f>
        <v xml:space="preserve"> </v>
      </c>
      <c r="F25" s="47"/>
      <c r="G25" s="47"/>
      <c r="H25" s="47"/>
      <c r="I25" s="159" t="s">
        <v>35</v>
      </c>
      <c r="J25" s="35" t="str">
        <f>IF('Rekapitulace stavby'!AN17="","",'Rekapitulace stavby'!AN17)</f>
        <v/>
      </c>
      <c r="K25" s="51"/>
    </row>
    <row r="26" s="1" customFormat="1" ht="6.96" customHeight="1">
      <c r="B26" s="46"/>
      <c r="C26" s="47"/>
      <c r="D26" s="47"/>
      <c r="E26" s="47"/>
      <c r="F26" s="47"/>
      <c r="G26" s="47"/>
      <c r="H26" s="47"/>
      <c r="I26" s="157"/>
      <c r="J26" s="47"/>
      <c r="K26" s="51"/>
    </row>
    <row r="27" s="1" customFormat="1" ht="14.4" customHeight="1">
      <c r="B27" s="46"/>
      <c r="C27" s="47"/>
      <c r="D27" s="40" t="s">
        <v>42</v>
      </c>
      <c r="E27" s="47"/>
      <c r="F27" s="47"/>
      <c r="G27" s="47"/>
      <c r="H27" s="47"/>
      <c r="I27" s="157"/>
      <c r="J27" s="47"/>
      <c r="K27" s="51"/>
    </row>
    <row r="28" s="7" customFormat="1" ht="16.5" customHeight="1">
      <c r="B28" s="161"/>
      <c r="C28" s="162"/>
      <c r="D28" s="162"/>
      <c r="E28" s="44" t="s">
        <v>22</v>
      </c>
      <c r="F28" s="44"/>
      <c r="G28" s="44"/>
      <c r="H28" s="44"/>
      <c r="I28" s="163"/>
      <c r="J28" s="162"/>
      <c r="K28" s="164"/>
    </row>
    <row r="29" s="1" customFormat="1" ht="6.96" customHeight="1">
      <c r="B29" s="46"/>
      <c r="C29" s="47"/>
      <c r="D29" s="47"/>
      <c r="E29" s="47"/>
      <c r="F29" s="47"/>
      <c r="G29" s="47"/>
      <c r="H29" s="47"/>
      <c r="I29" s="157"/>
      <c r="J29" s="47"/>
      <c r="K29" s="51"/>
    </row>
    <row r="30" s="1" customFormat="1" ht="6.96" customHeight="1">
      <c r="B30" s="46"/>
      <c r="C30" s="47"/>
      <c r="D30" s="106"/>
      <c r="E30" s="106"/>
      <c r="F30" s="106"/>
      <c r="G30" s="106"/>
      <c r="H30" s="106"/>
      <c r="I30" s="165"/>
      <c r="J30" s="106"/>
      <c r="K30" s="166"/>
    </row>
    <row r="31" s="1" customFormat="1" ht="25.44" customHeight="1">
      <c r="B31" s="46"/>
      <c r="C31" s="47"/>
      <c r="D31" s="167" t="s">
        <v>43</v>
      </c>
      <c r="E31" s="47"/>
      <c r="F31" s="47"/>
      <c r="G31" s="47"/>
      <c r="H31" s="47"/>
      <c r="I31" s="157"/>
      <c r="J31" s="168">
        <f>ROUND(J96,2)</f>
        <v>0</v>
      </c>
      <c r="K31" s="51"/>
    </row>
    <row r="32" s="1" customFormat="1" ht="6.96" customHeight="1">
      <c r="B32" s="46"/>
      <c r="C32" s="47"/>
      <c r="D32" s="106"/>
      <c r="E32" s="106"/>
      <c r="F32" s="106"/>
      <c r="G32" s="106"/>
      <c r="H32" s="106"/>
      <c r="I32" s="165"/>
      <c r="J32" s="106"/>
      <c r="K32" s="166"/>
    </row>
    <row r="33" s="1" customFormat="1" ht="14.4" customHeight="1">
      <c r="B33" s="46"/>
      <c r="C33" s="47"/>
      <c r="D33" s="47"/>
      <c r="E33" s="47"/>
      <c r="F33" s="52" t="s">
        <v>45</v>
      </c>
      <c r="G33" s="47"/>
      <c r="H33" s="47"/>
      <c r="I33" s="169" t="s">
        <v>44</v>
      </c>
      <c r="J33" s="52" t="s">
        <v>46</v>
      </c>
      <c r="K33" s="51"/>
    </row>
    <row r="34" s="1" customFormat="1" ht="14.4" customHeight="1">
      <c r="B34" s="46"/>
      <c r="C34" s="47"/>
      <c r="D34" s="55" t="s">
        <v>47</v>
      </c>
      <c r="E34" s="55" t="s">
        <v>48</v>
      </c>
      <c r="F34" s="170">
        <f>ROUND(SUM(BE96:BE128), 2)</f>
        <v>0</v>
      </c>
      <c r="G34" s="47"/>
      <c r="H34" s="47"/>
      <c r="I34" s="171">
        <v>0.20999999999999999</v>
      </c>
      <c r="J34" s="170">
        <f>ROUND(ROUND((SUM(BE96:BE128)), 2)*I34, 2)</f>
        <v>0</v>
      </c>
      <c r="K34" s="51"/>
    </row>
    <row r="35" s="1" customFormat="1" ht="14.4" customHeight="1">
      <c r="B35" s="46"/>
      <c r="C35" s="47"/>
      <c r="D35" s="47"/>
      <c r="E35" s="55" t="s">
        <v>49</v>
      </c>
      <c r="F35" s="170">
        <f>ROUND(SUM(BF96:BF128), 2)</f>
        <v>0</v>
      </c>
      <c r="G35" s="47"/>
      <c r="H35" s="47"/>
      <c r="I35" s="171">
        <v>0.14999999999999999</v>
      </c>
      <c r="J35" s="170">
        <f>ROUND(ROUND((SUM(BF96:BF128)), 2)*I35, 2)</f>
        <v>0</v>
      </c>
      <c r="K35" s="51"/>
    </row>
    <row r="36" hidden="1" s="1" customFormat="1" ht="14.4" customHeight="1">
      <c r="B36" s="46"/>
      <c r="C36" s="47"/>
      <c r="D36" s="47"/>
      <c r="E36" s="55" t="s">
        <v>50</v>
      </c>
      <c r="F36" s="170">
        <f>ROUND(SUM(BG96:BG128), 2)</f>
        <v>0</v>
      </c>
      <c r="G36" s="47"/>
      <c r="H36" s="47"/>
      <c r="I36" s="171">
        <v>0.20999999999999999</v>
      </c>
      <c r="J36" s="170">
        <v>0</v>
      </c>
      <c r="K36" s="51"/>
    </row>
    <row r="37" hidden="1" s="1" customFormat="1" ht="14.4" customHeight="1">
      <c r="B37" s="46"/>
      <c r="C37" s="47"/>
      <c r="D37" s="47"/>
      <c r="E37" s="55" t="s">
        <v>51</v>
      </c>
      <c r="F37" s="170">
        <f>ROUND(SUM(BH96:BH128), 2)</f>
        <v>0</v>
      </c>
      <c r="G37" s="47"/>
      <c r="H37" s="47"/>
      <c r="I37" s="171">
        <v>0.14999999999999999</v>
      </c>
      <c r="J37" s="170">
        <v>0</v>
      </c>
      <c r="K37" s="51"/>
    </row>
    <row r="38" hidden="1" s="1" customFormat="1" ht="14.4" customHeight="1">
      <c r="B38" s="46"/>
      <c r="C38" s="47"/>
      <c r="D38" s="47"/>
      <c r="E38" s="55" t="s">
        <v>52</v>
      </c>
      <c r="F38" s="170">
        <f>ROUND(SUM(BI96:BI128), 2)</f>
        <v>0</v>
      </c>
      <c r="G38" s="47"/>
      <c r="H38" s="47"/>
      <c r="I38" s="171">
        <v>0</v>
      </c>
      <c r="J38" s="170">
        <v>0</v>
      </c>
      <c r="K38" s="51"/>
    </row>
    <row r="39" s="1" customFormat="1" ht="6.96" customHeight="1">
      <c r="B39" s="46"/>
      <c r="C39" s="47"/>
      <c r="D39" s="47"/>
      <c r="E39" s="47"/>
      <c r="F39" s="47"/>
      <c r="G39" s="47"/>
      <c r="H39" s="47"/>
      <c r="I39" s="157"/>
      <c r="J39" s="47"/>
      <c r="K39" s="51"/>
    </row>
    <row r="40" s="1" customFormat="1" ht="25.44" customHeight="1">
      <c r="B40" s="46"/>
      <c r="C40" s="172"/>
      <c r="D40" s="173" t="s">
        <v>53</v>
      </c>
      <c r="E40" s="98"/>
      <c r="F40" s="98"/>
      <c r="G40" s="174" t="s">
        <v>54</v>
      </c>
      <c r="H40" s="175" t="s">
        <v>55</v>
      </c>
      <c r="I40" s="176"/>
      <c r="J40" s="177">
        <f>SUM(J31:J38)</f>
        <v>0</v>
      </c>
      <c r="K40" s="178"/>
    </row>
    <row r="41" s="1" customFormat="1" ht="14.4" customHeight="1">
      <c r="B41" s="67"/>
      <c r="C41" s="68"/>
      <c r="D41" s="68"/>
      <c r="E41" s="68"/>
      <c r="F41" s="68"/>
      <c r="G41" s="68"/>
      <c r="H41" s="68"/>
      <c r="I41" s="179"/>
      <c r="J41" s="68"/>
      <c r="K41" s="69"/>
    </row>
    <row r="45" s="1" customFormat="1" ht="6.96" customHeight="1">
      <c r="B45" s="180"/>
      <c r="C45" s="181"/>
      <c r="D45" s="181"/>
      <c r="E45" s="181"/>
      <c r="F45" s="181"/>
      <c r="G45" s="181"/>
      <c r="H45" s="181"/>
      <c r="I45" s="182"/>
      <c r="J45" s="181"/>
      <c r="K45" s="183"/>
    </row>
    <row r="46" s="1" customFormat="1" ht="36.96" customHeight="1">
      <c r="B46" s="46"/>
      <c r="C46" s="30" t="s">
        <v>512</v>
      </c>
      <c r="D46" s="47"/>
      <c r="E46" s="47"/>
      <c r="F46" s="47"/>
      <c r="G46" s="47"/>
      <c r="H46" s="47"/>
      <c r="I46" s="157"/>
      <c r="J46" s="47"/>
      <c r="K46" s="51"/>
    </row>
    <row r="47" s="1" customFormat="1" ht="6.96" customHeight="1">
      <c r="B47" s="46"/>
      <c r="C47" s="47"/>
      <c r="D47" s="47"/>
      <c r="E47" s="47"/>
      <c r="F47" s="47"/>
      <c r="G47" s="47"/>
      <c r="H47" s="47"/>
      <c r="I47" s="157"/>
      <c r="J47" s="47"/>
      <c r="K47" s="51"/>
    </row>
    <row r="48" s="1" customFormat="1" ht="14.4" customHeight="1">
      <c r="B48" s="46"/>
      <c r="C48" s="40" t="s">
        <v>18</v>
      </c>
      <c r="D48" s="47"/>
      <c r="E48" s="47"/>
      <c r="F48" s="47"/>
      <c r="G48" s="47"/>
      <c r="H48" s="47"/>
      <c r="I48" s="157"/>
      <c r="J48" s="47"/>
      <c r="K48" s="51"/>
    </row>
    <row r="49" s="1" customFormat="1" ht="16.5" customHeight="1">
      <c r="B49" s="46"/>
      <c r="C49" s="47"/>
      <c r="D49" s="47"/>
      <c r="E49" s="156" t="str">
        <f>E7</f>
        <v>Celkové opravy zastávek na koridorové trati Vraňany - Děčín - státní hranice_ZMĚNA č. 1</v>
      </c>
      <c r="F49" s="40"/>
      <c r="G49" s="40"/>
      <c r="H49" s="40"/>
      <c r="I49" s="157"/>
      <c r="J49" s="47"/>
      <c r="K49" s="51"/>
    </row>
    <row r="50">
      <c r="B50" s="28"/>
      <c r="C50" s="40" t="s">
        <v>506</v>
      </c>
      <c r="D50" s="29"/>
      <c r="E50" s="29"/>
      <c r="F50" s="29"/>
      <c r="G50" s="29"/>
      <c r="H50" s="29"/>
      <c r="I50" s="155"/>
      <c r="J50" s="29"/>
      <c r="K50" s="31"/>
    </row>
    <row r="51" ht="16.5" customHeight="1">
      <c r="B51" s="28"/>
      <c r="C51" s="29"/>
      <c r="D51" s="29"/>
      <c r="E51" s="156" t="s">
        <v>1375</v>
      </c>
      <c r="F51" s="29"/>
      <c r="G51" s="29"/>
      <c r="H51" s="29"/>
      <c r="I51" s="155"/>
      <c r="J51" s="29"/>
      <c r="K51" s="31"/>
    </row>
    <row r="52">
      <c r="B52" s="28"/>
      <c r="C52" s="40" t="s">
        <v>508</v>
      </c>
      <c r="D52" s="29"/>
      <c r="E52" s="29"/>
      <c r="F52" s="29"/>
      <c r="G52" s="29"/>
      <c r="H52" s="29"/>
      <c r="I52" s="155"/>
      <c r="J52" s="29"/>
      <c r="K52" s="31"/>
    </row>
    <row r="53" s="1" customFormat="1" ht="16.5" customHeight="1">
      <c r="B53" s="46"/>
      <c r="C53" s="47"/>
      <c r="D53" s="47"/>
      <c r="E53" s="55" t="s">
        <v>1376</v>
      </c>
      <c r="F53" s="47"/>
      <c r="G53" s="47"/>
      <c r="H53" s="47"/>
      <c r="I53" s="157"/>
      <c r="J53" s="47"/>
      <c r="K53" s="51"/>
    </row>
    <row r="54" s="1" customFormat="1" ht="14.4" customHeight="1">
      <c r="B54" s="46"/>
      <c r="C54" s="40" t="s">
        <v>510</v>
      </c>
      <c r="D54" s="47"/>
      <c r="E54" s="47"/>
      <c r="F54" s="47"/>
      <c r="G54" s="47"/>
      <c r="H54" s="47"/>
      <c r="I54" s="157"/>
      <c r="J54" s="47"/>
      <c r="K54" s="51"/>
    </row>
    <row r="55" s="1" customFormat="1" ht="17.25" customHeight="1">
      <c r="B55" s="46"/>
      <c r="C55" s="47"/>
      <c r="D55" s="47"/>
      <c r="E55" s="158" t="str">
        <f>E13</f>
        <v>SO-21-03-01 - Zábradlí Neštěmice</v>
      </c>
      <c r="F55" s="47"/>
      <c r="G55" s="47"/>
      <c r="H55" s="47"/>
      <c r="I55" s="157"/>
      <c r="J55" s="47"/>
      <c r="K55" s="51"/>
    </row>
    <row r="56" s="1" customFormat="1" ht="6.96" customHeight="1">
      <c r="B56" s="46"/>
      <c r="C56" s="47"/>
      <c r="D56" s="47"/>
      <c r="E56" s="47"/>
      <c r="F56" s="47"/>
      <c r="G56" s="47"/>
      <c r="H56" s="47"/>
      <c r="I56" s="157"/>
      <c r="J56" s="47"/>
      <c r="K56" s="51"/>
    </row>
    <row r="57" s="1" customFormat="1" ht="18" customHeight="1">
      <c r="B57" s="46"/>
      <c r="C57" s="40" t="s">
        <v>25</v>
      </c>
      <c r="D57" s="47"/>
      <c r="E57" s="47"/>
      <c r="F57" s="35" t="str">
        <f>F16</f>
        <v xml:space="preserve"> </v>
      </c>
      <c r="G57" s="47"/>
      <c r="H57" s="47"/>
      <c r="I57" s="159" t="s">
        <v>27</v>
      </c>
      <c r="J57" s="160" t="str">
        <f>IF(J16="","",J16)</f>
        <v>19. 9. 2018</v>
      </c>
      <c r="K57" s="51"/>
    </row>
    <row r="58" s="1" customFormat="1" ht="6.96" customHeight="1">
      <c r="B58" s="46"/>
      <c r="C58" s="47"/>
      <c r="D58" s="47"/>
      <c r="E58" s="47"/>
      <c r="F58" s="47"/>
      <c r="G58" s="47"/>
      <c r="H58" s="47"/>
      <c r="I58" s="157"/>
      <c r="J58" s="47"/>
      <c r="K58" s="51"/>
    </row>
    <row r="59" s="1" customFormat="1">
      <c r="B59" s="46"/>
      <c r="C59" s="40" t="s">
        <v>31</v>
      </c>
      <c r="D59" s="47"/>
      <c r="E59" s="47"/>
      <c r="F59" s="35" t="str">
        <f>E19</f>
        <v>SŽDC s.o., OŘ Ústí n.L., ST Ústí n.L.</v>
      </c>
      <c r="G59" s="47"/>
      <c r="H59" s="47"/>
      <c r="I59" s="159" t="s">
        <v>39</v>
      </c>
      <c r="J59" s="44" t="str">
        <f>E25</f>
        <v xml:space="preserve"> </v>
      </c>
      <c r="K59" s="51"/>
    </row>
    <row r="60" s="1" customFormat="1" ht="14.4" customHeight="1">
      <c r="B60" s="46"/>
      <c r="C60" s="40" t="s">
        <v>37</v>
      </c>
      <c r="D60" s="47"/>
      <c r="E60" s="47"/>
      <c r="F60" s="35" t="str">
        <f>IF(E22="","",E22)</f>
        <v/>
      </c>
      <c r="G60" s="47"/>
      <c r="H60" s="47"/>
      <c r="I60" s="157"/>
      <c r="J60" s="184"/>
      <c r="K60" s="51"/>
    </row>
    <row r="61" s="1" customFormat="1" ht="10.32" customHeight="1">
      <c r="B61" s="46"/>
      <c r="C61" s="47"/>
      <c r="D61" s="47"/>
      <c r="E61" s="47"/>
      <c r="F61" s="47"/>
      <c r="G61" s="47"/>
      <c r="H61" s="47"/>
      <c r="I61" s="157"/>
      <c r="J61" s="47"/>
      <c r="K61" s="51"/>
    </row>
    <row r="62" s="1" customFormat="1" ht="29.28" customHeight="1">
      <c r="B62" s="46"/>
      <c r="C62" s="185" t="s">
        <v>513</v>
      </c>
      <c r="D62" s="172"/>
      <c r="E62" s="172"/>
      <c r="F62" s="172"/>
      <c r="G62" s="172"/>
      <c r="H62" s="172"/>
      <c r="I62" s="186"/>
      <c r="J62" s="187" t="s">
        <v>514</v>
      </c>
      <c r="K62" s="188"/>
    </row>
    <row r="63" s="1" customFormat="1" ht="10.32" customHeight="1">
      <c r="B63" s="46"/>
      <c r="C63" s="47"/>
      <c r="D63" s="47"/>
      <c r="E63" s="47"/>
      <c r="F63" s="47"/>
      <c r="G63" s="47"/>
      <c r="H63" s="47"/>
      <c r="I63" s="157"/>
      <c r="J63" s="47"/>
      <c r="K63" s="51"/>
    </row>
    <row r="64" s="1" customFormat="1" ht="29.28" customHeight="1">
      <c r="B64" s="46"/>
      <c r="C64" s="189" t="s">
        <v>515</v>
      </c>
      <c r="D64" s="47"/>
      <c r="E64" s="47"/>
      <c r="F64" s="47"/>
      <c r="G64" s="47"/>
      <c r="H64" s="47"/>
      <c r="I64" s="157"/>
      <c r="J64" s="168">
        <f>J96</f>
        <v>0</v>
      </c>
      <c r="K64" s="51"/>
      <c r="AU64" s="24" t="s">
        <v>516</v>
      </c>
    </row>
    <row r="65" s="8" customFormat="1" ht="24.96" customHeight="1">
      <c r="B65" s="190"/>
      <c r="C65" s="191"/>
      <c r="D65" s="192" t="s">
        <v>517</v>
      </c>
      <c r="E65" s="193"/>
      <c r="F65" s="193"/>
      <c r="G65" s="193"/>
      <c r="H65" s="193"/>
      <c r="I65" s="194"/>
      <c r="J65" s="195">
        <f>J97</f>
        <v>0</v>
      </c>
      <c r="K65" s="196"/>
    </row>
    <row r="66" s="9" customFormat="1" ht="19.92" customHeight="1">
      <c r="B66" s="197"/>
      <c r="C66" s="198"/>
      <c r="D66" s="199" t="s">
        <v>518</v>
      </c>
      <c r="E66" s="200"/>
      <c r="F66" s="200"/>
      <c r="G66" s="200"/>
      <c r="H66" s="200"/>
      <c r="I66" s="201"/>
      <c r="J66" s="202">
        <f>J98</f>
        <v>0</v>
      </c>
      <c r="K66" s="203"/>
    </row>
    <row r="67" s="9" customFormat="1" ht="19.92" customHeight="1">
      <c r="B67" s="197"/>
      <c r="C67" s="198"/>
      <c r="D67" s="199" t="s">
        <v>519</v>
      </c>
      <c r="E67" s="200"/>
      <c r="F67" s="200"/>
      <c r="G67" s="200"/>
      <c r="H67" s="200"/>
      <c r="I67" s="201"/>
      <c r="J67" s="202">
        <f>J103</f>
        <v>0</v>
      </c>
      <c r="K67" s="203"/>
    </row>
    <row r="68" s="9" customFormat="1" ht="19.92" customHeight="1">
      <c r="B68" s="197"/>
      <c r="C68" s="198"/>
      <c r="D68" s="199" t="s">
        <v>520</v>
      </c>
      <c r="E68" s="200"/>
      <c r="F68" s="200"/>
      <c r="G68" s="200"/>
      <c r="H68" s="200"/>
      <c r="I68" s="201"/>
      <c r="J68" s="202">
        <f>J106</f>
        <v>0</v>
      </c>
      <c r="K68" s="203"/>
    </row>
    <row r="69" s="9" customFormat="1" ht="19.92" customHeight="1">
      <c r="B69" s="197"/>
      <c r="C69" s="198"/>
      <c r="D69" s="199" t="s">
        <v>521</v>
      </c>
      <c r="E69" s="200"/>
      <c r="F69" s="200"/>
      <c r="G69" s="200"/>
      <c r="H69" s="200"/>
      <c r="I69" s="201"/>
      <c r="J69" s="202">
        <f>J111</f>
        <v>0</v>
      </c>
      <c r="K69" s="203"/>
    </row>
    <row r="70" s="9" customFormat="1" ht="19.92" customHeight="1">
      <c r="B70" s="197"/>
      <c r="C70" s="198"/>
      <c r="D70" s="199" t="s">
        <v>522</v>
      </c>
      <c r="E70" s="200"/>
      <c r="F70" s="200"/>
      <c r="G70" s="200"/>
      <c r="H70" s="200"/>
      <c r="I70" s="201"/>
      <c r="J70" s="202">
        <f>J120</f>
        <v>0</v>
      </c>
      <c r="K70" s="203"/>
    </row>
    <row r="71" s="8" customFormat="1" ht="24.96" customHeight="1">
      <c r="B71" s="190"/>
      <c r="C71" s="191"/>
      <c r="D71" s="192" t="s">
        <v>523</v>
      </c>
      <c r="E71" s="193"/>
      <c r="F71" s="193"/>
      <c r="G71" s="193"/>
      <c r="H71" s="193"/>
      <c r="I71" s="194"/>
      <c r="J71" s="195">
        <f>J123</f>
        <v>0</v>
      </c>
      <c r="K71" s="196"/>
    </row>
    <row r="72" s="9" customFormat="1" ht="19.92" customHeight="1">
      <c r="B72" s="197"/>
      <c r="C72" s="198"/>
      <c r="D72" s="199" t="s">
        <v>524</v>
      </c>
      <c r="E72" s="200"/>
      <c r="F72" s="200"/>
      <c r="G72" s="200"/>
      <c r="H72" s="200"/>
      <c r="I72" s="201"/>
      <c r="J72" s="202">
        <f>J124</f>
        <v>0</v>
      </c>
      <c r="K72" s="203"/>
    </row>
    <row r="73" s="1" customFormat="1" ht="21.84" customHeight="1">
      <c r="B73" s="46"/>
      <c r="C73" s="47"/>
      <c r="D73" s="47"/>
      <c r="E73" s="47"/>
      <c r="F73" s="47"/>
      <c r="G73" s="47"/>
      <c r="H73" s="47"/>
      <c r="I73" s="157"/>
      <c r="J73" s="47"/>
      <c r="K73" s="51"/>
    </row>
    <row r="74" s="1" customFormat="1" ht="6.96" customHeight="1">
      <c r="B74" s="67"/>
      <c r="C74" s="68"/>
      <c r="D74" s="68"/>
      <c r="E74" s="68"/>
      <c r="F74" s="68"/>
      <c r="G74" s="68"/>
      <c r="H74" s="68"/>
      <c r="I74" s="179"/>
      <c r="J74" s="68"/>
      <c r="K74" s="69"/>
    </row>
    <row r="78" s="1" customFormat="1" ht="6.96" customHeight="1">
      <c r="B78" s="70"/>
      <c r="C78" s="71"/>
      <c r="D78" s="71"/>
      <c r="E78" s="71"/>
      <c r="F78" s="71"/>
      <c r="G78" s="71"/>
      <c r="H78" s="71"/>
      <c r="I78" s="182"/>
      <c r="J78" s="71"/>
      <c r="K78" s="71"/>
      <c r="L78" s="72"/>
    </row>
    <row r="79" s="1" customFormat="1" ht="36.96" customHeight="1">
      <c r="B79" s="46"/>
      <c r="C79" s="73" t="s">
        <v>525</v>
      </c>
      <c r="D79" s="74"/>
      <c r="E79" s="74"/>
      <c r="F79" s="74"/>
      <c r="G79" s="74"/>
      <c r="H79" s="74"/>
      <c r="I79" s="204"/>
      <c r="J79" s="74"/>
      <c r="K79" s="74"/>
      <c r="L79" s="72"/>
    </row>
    <row r="80" s="1" customFormat="1" ht="6.96" customHeight="1">
      <c r="B80" s="46"/>
      <c r="C80" s="74"/>
      <c r="D80" s="74"/>
      <c r="E80" s="74"/>
      <c r="F80" s="74"/>
      <c r="G80" s="74"/>
      <c r="H80" s="74"/>
      <c r="I80" s="204"/>
      <c r="J80" s="74"/>
      <c r="K80" s="74"/>
      <c r="L80" s="72"/>
    </row>
    <row r="81" s="1" customFormat="1" ht="14.4" customHeight="1">
      <c r="B81" s="46"/>
      <c r="C81" s="76" t="s">
        <v>18</v>
      </c>
      <c r="D81" s="74"/>
      <c r="E81" s="74"/>
      <c r="F81" s="74"/>
      <c r="G81" s="74"/>
      <c r="H81" s="74"/>
      <c r="I81" s="204"/>
      <c r="J81" s="74"/>
      <c r="K81" s="74"/>
      <c r="L81" s="72"/>
    </row>
    <row r="82" s="1" customFormat="1" ht="16.5" customHeight="1">
      <c r="B82" s="46"/>
      <c r="C82" s="74"/>
      <c r="D82" s="74"/>
      <c r="E82" s="205" t="str">
        <f>E7</f>
        <v>Celkové opravy zastávek na koridorové trati Vraňany - Děčín - státní hranice_ZMĚNA č. 1</v>
      </c>
      <c r="F82" s="76"/>
      <c r="G82" s="76"/>
      <c r="H82" s="76"/>
      <c r="I82" s="204"/>
      <c r="J82" s="74"/>
      <c r="K82" s="74"/>
      <c r="L82" s="72"/>
    </row>
    <row r="83">
      <c r="B83" s="28"/>
      <c r="C83" s="76" t="s">
        <v>506</v>
      </c>
      <c r="D83" s="206"/>
      <c r="E83" s="206"/>
      <c r="F83" s="206"/>
      <c r="G83" s="206"/>
      <c r="H83" s="206"/>
      <c r="I83" s="149"/>
      <c r="J83" s="206"/>
      <c r="K83" s="206"/>
      <c r="L83" s="207"/>
    </row>
    <row r="84" ht="16.5" customHeight="1">
      <c r="B84" s="28"/>
      <c r="C84" s="206"/>
      <c r="D84" s="206"/>
      <c r="E84" s="205" t="s">
        <v>1375</v>
      </c>
      <c r="F84" s="206"/>
      <c r="G84" s="206"/>
      <c r="H84" s="206"/>
      <c r="I84" s="149"/>
      <c r="J84" s="206"/>
      <c r="K84" s="206"/>
      <c r="L84" s="207"/>
    </row>
    <row r="85">
      <c r="B85" s="28"/>
      <c r="C85" s="76" t="s">
        <v>508</v>
      </c>
      <c r="D85" s="206"/>
      <c r="E85" s="206"/>
      <c r="F85" s="206"/>
      <c r="G85" s="206"/>
      <c r="H85" s="206"/>
      <c r="I85" s="149"/>
      <c r="J85" s="206"/>
      <c r="K85" s="206"/>
      <c r="L85" s="207"/>
    </row>
    <row r="86" s="1" customFormat="1" ht="16.5" customHeight="1">
      <c r="B86" s="46"/>
      <c r="C86" s="74"/>
      <c r="D86" s="74"/>
      <c r="E86" s="208" t="s">
        <v>1376</v>
      </c>
      <c r="F86" s="74"/>
      <c r="G86" s="74"/>
      <c r="H86" s="74"/>
      <c r="I86" s="204"/>
      <c r="J86" s="74"/>
      <c r="K86" s="74"/>
      <c r="L86" s="72"/>
    </row>
    <row r="87" s="1" customFormat="1" ht="14.4" customHeight="1">
      <c r="B87" s="46"/>
      <c r="C87" s="76" t="s">
        <v>510</v>
      </c>
      <c r="D87" s="74"/>
      <c r="E87" s="74"/>
      <c r="F87" s="74"/>
      <c r="G87" s="74"/>
      <c r="H87" s="74"/>
      <c r="I87" s="204"/>
      <c r="J87" s="74"/>
      <c r="K87" s="74"/>
      <c r="L87" s="72"/>
    </row>
    <row r="88" s="1" customFormat="1" ht="17.25" customHeight="1">
      <c r="B88" s="46"/>
      <c r="C88" s="74"/>
      <c r="D88" s="74"/>
      <c r="E88" s="82" t="str">
        <f>E13</f>
        <v>SO-21-03-01 - Zábradlí Neštěmice</v>
      </c>
      <c r="F88" s="74"/>
      <c r="G88" s="74"/>
      <c r="H88" s="74"/>
      <c r="I88" s="204"/>
      <c r="J88" s="74"/>
      <c r="K88" s="74"/>
      <c r="L88" s="72"/>
    </row>
    <row r="89" s="1" customFormat="1" ht="6.96" customHeight="1">
      <c r="B89" s="46"/>
      <c r="C89" s="74"/>
      <c r="D89" s="74"/>
      <c r="E89" s="74"/>
      <c r="F89" s="74"/>
      <c r="G89" s="74"/>
      <c r="H89" s="74"/>
      <c r="I89" s="204"/>
      <c r="J89" s="74"/>
      <c r="K89" s="74"/>
      <c r="L89" s="72"/>
    </row>
    <row r="90" s="1" customFormat="1" ht="18" customHeight="1">
      <c r="B90" s="46"/>
      <c r="C90" s="76" t="s">
        <v>25</v>
      </c>
      <c r="D90" s="74"/>
      <c r="E90" s="74"/>
      <c r="F90" s="209" t="str">
        <f>F16</f>
        <v xml:space="preserve"> </v>
      </c>
      <c r="G90" s="74"/>
      <c r="H90" s="74"/>
      <c r="I90" s="210" t="s">
        <v>27</v>
      </c>
      <c r="J90" s="85" t="str">
        <f>IF(J16="","",J16)</f>
        <v>19. 9. 2018</v>
      </c>
      <c r="K90" s="74"/>
      <c r="L90" s="72"/>
    </row>
    <row r="91" s="1" customFormat="1" ht="6.96" customHeight="1">
      <c r="B91" s="46"/>
      <c r="C91" s="74"/>
      <c r="D91" s="74"/>
      <c r="E91" s="74"/>
      <c r="F91" s="74"/>
      <c r="G91" s="74"/>
      <c r="H91" s="74"/>
      <c r="I91" s="204"/>
      <c r="J91" s="74"/>
      <c r="K91" s="74"/>
      <c r="L91" s="72"/>
    </row>
    <row r="92" s="1" customFormat="1">
      <c r="B92" s="46"/>
      <c r="C92" s="76" t="s">
        <v>31</v>
      </c>
      <c r="D92" s="74"/>
      <c r="E92" s="74"/>
      <c r="F92" s="209" t="str">
        <f>E19</f>
        <v>SŽDC s.o., OŘ Ústí n.L., ST Ústí n.L.</v>
      </c>
      <c r="G92" s="74"/>
      <c r="H92" s="74"/>
      <c r="I92" s="210" t="s">
        <v>39</v>
      </c>
      <c r="J92" s="209" t="str">
        <f>E25</f>
        <v xml:space="preserve"> </v>
      </c>
      <c r="K92" s="74"/>
      <c r="L92" s="72"/>
    </row>
    <row r="93" s="1" customFormat="1" ht="14.4" customHeight="1">
      <c r="B93" s="46"/>
      <c r="C93" s="76" t="s">
        <v>37</v>
      </c>
      <c r="D93" s="74"/>
      <c r="E93" s="74"/>
      <c r="F93" s="209" t="str">
        <f>IF(E22="","",E22)</f>
        <v/>
      </c>
      <c r="G93" s="74"/>
      <c r="H93" s="74"/>
      <c r="I93" s="204"/>
      <c r="J93" s="74"/>
      <c r="K93" s="74"/>
      <c r="L93" s="72"/>
    </row>
    <row r="94" s="1" customFormat="1" ht="10.32" customHeight="1">
      <c r="B94" s="46"/>
      <c r="C94" s="74"/>
      <c r="D94" s="74"/>
      <c r="E94" s="74"/>
      <c r="F94" s="74"/>
      <c r="G94" s="74"/>
      <c r="H94" s="74"/>
      <c r="I94" s="204"/>
      <c r="J94" s="74"/>
      <c r="K94" s="74"/>
      <c r="L94" s="72"/>
    </row>
    <row r="95" s="10" customFormat="1" ht="29.28" customHeight="1">
      <c r="B95" s="211"/>
      <c r="C95" s="212" t="s">
        <v>526</v>
      </c>
      <c r="D95" s="213" t="s">
        <v>62</v>
      </c>
      <c r="E95" s="213" t="s">
        <v>58</v>
      </c>
      <c r="F95" s="213" t="s">
        <v>527</v>
      </c>
      <c r="G95" s="213" t="s">
        <v>528</v>
      </c>
      <c r="H95" s="213" t="s">
        <v>529</v>
      </c>
      <c r="I95" s="214" t="s">
        <v>530</v>
      </c>
      <c r="J95" s="213" t="s">
        <v>514</v>
      </c>
      <c r="K95" s="215" t="s">
        <v>531</v>
      </c>
      <c r="L95" s="216"/>
      <c r="M95" s="102" t="s">
        <v>532</v>
      </c>
      <c r="N95" s="103" t="s">
        <v>47</v>
      </c>
      <c r="O95" s="103" t="s">
        <v>533</v>
      </c>
      <c r="P95" s="103" t="s">
        <v>534</v>
      </c>
      <c r="Q95" s="103" t="s">
        <v>535</v>
      </c>
      <c r="R95" s="103" t="s">
        <v>536</v>
      </c>
      <c r="S95" s="103" t="s">
        <v>537</v>
      </c>
      <c r="T95" s="104" t="s">
        <v>538</v>
      </c>
    </row>
    <row r="96" s="1" customFormat="1" ht="29.28" customHeight="1">
      <c r="B96" s="46"/>
      <c r="C96" s="108" t="s">
        <v>515</v>
      </c>
      <c r="D96" s="74"/>
      <c r="E96" s="74"/>
      <c r="F96" s="74"/>
      <c r="G96" s="74"/>
      <c r="H96" s="74"/>
      <c r="I96" s="204"/>
      <c r="J96" s="217">
        <f>BK96</f>
        <v>0</v>
      </c>
      <c r="K96" s="74"/>
      <c r="L96" s="72"/>
      <c r="M96" s="105"/>
      <c r="N96" s="106"/>
      <c r="O96" s="106"/>
      <c r="P96" s="218">
        <f>P97+P123</f>
        <v>0</v>
      </c>
      <c r="Q96" s="106"/>
      <c r="R96" s="218">
        <f>R97+R123</f>
        <v>0.22838000000000003</v>
      </c>
      <c r="S96" s="106"/>
      <c r="T96" s="219">
        <f>T97+T123</f>
        <v>0.043999999999999997</v>
      </c>
      <c r="AT96" s="24" t="s">
        <v>76</v>
      </c>
      <c r="AU96" s="24" t="s">
        <v>516</v>
      </c>
      <c r="BK96" s="220">
        <f>BK97+BK123</f>
        <v>0</v>
      </c>
    </row>
    <row r="97" s="11" customFormat="1" ht="37.44" customHeight="1">
      <c r="B97" s="221"/>
      <c r="C97" s="222"/>
      <c r="D97" s="223" t="s">
        <v>76</v>
      </c>
      <c r="E97" s="224" t="s">
        <v>539</v>
      </c>
      <c r="F97" s="224" t="s">
        <v>540</v>
      </c>
      <c r="G97" s="222"/>
      <c r="H97" s="222"/>
      <c r="I97" s="225"/>
      <c r="J97" s="226">
        <f>BK97</f>
        <v>0</v>
      </c>
      <c r="K97" s="222"/>
      <c r="L97" s="227"/>
      <c r="M97" s="228"/>
      <c r="N97" s="229"/>
      <c r="O97" s="229"/>
      <c r="P97" s="230">
        <f>P98+P103+P106+P111+P120</f>
        <v>0</v>
      </c>
      <c r="Q97" s="229"/>
      <c r="R97" s="230">
        <f>R98+R103+R106+R111+R120</f>
        <v>0.22838000000000003</v>
      </c>
      <c r="S97" s="229"/>
      <c r="T97" s="231">
        <f>T98+T103+T106+T111+T120</f>
        <v>0.043999999999999997</v>
      </c>
      <c r="AR97" s="232" t="s">
        <v>24</v>
      </c>
      <c r="AT97" s="233" t="s">
        <v>76</v>
      </c>
      <c r="AU97" s="233" t="s">
        <v>77</v>
      </c>
      <c r="AY97" s="232" t="s">
        <v>541</v>
      </c>
      <c r="BK97" s="234">
        <f>BK98+BK103+BK106+BK111+BK120</f>
        <v>0</v>
      </c>
    </row>
    <row r="98" s="11" customFormat="1" ht="19.92" customHeight="1">
      <c r="B98" s="221"/>
      <c r="C98" s="222"/>
      <c r="D98" s="223" t="s">
        <v>76</v>
      </c>
      <c r="E98" s="235" t="s">
        <v>542</v>
      </c>
      <c r="F98" s="235" t="s">
        <v>543</v>
      </c>
      <c r="G98" s="222"/>
      <c r="H98" s="222"/>
      <c r="I98" s="225"/>
      <c r="J98" s="236">
        <f>BK98</f>
        <v>0</v>
      </c>
      <c r="K98" s="222"/>
      <c r="L98" s="227"/>
      <c r="M98" s="228"/>
      <c r="N98" s="229"/>
      <c r="O98" s="229"/>
      <c r="P98" s="230">
        <f>SUM(P99:P102)</f>
        <v>0</v>
      </c>
      <c r="Q98" s="229"/>
      <c r="R98" s="230">
        <f>SUM(R99:R102)</f>
        <v>0.084080000000000002</v>
      </c>
      <c r="S98" s="229"/>
      <c r="T98" s="231">
        <f>SUM(T99:T102)</f>
        <v>0</v>
      </c>
      <c r="AR98" s="232" t="s">
        <v>24</v>
      </c>
      <c r="AT98" s="233" t="s">
        <v>76</v>
      </c>
      <c r="AU98" s="233" t="s">
        <v>24</v>
      </c>
      <c r="AY98" s="232" t="s">
        <v>541</v>
      </c>
      <c r="BK98" s="234">
        <f>SUM(BK99:BK102)</f>
        <v>0</v>
      </c>
    </row>
    <row r="99" s="1" customFormat="1" ht="25.5" customHeight="1">
      <c r="B99" s="46"/>
      <c r="C99" s="237" t="s">
        <v>24</v>
      </c>
      <c r="D99" s="237" t="s">
        <v>544</v>
      </c>
      <c r="E99" s="238" t="s">
        <v>545</v>
      </c>
      <c r="F99" s="239" t="s">
        <v>546</v>
      </c>
      <c r="G99" s="240" t="s">
        <v>547</v>
      </c>
      <c r="H99" s="241">
        <v>2</v>
      </c>
      <c r="I99" s="242"/>
      <c r="J99" s="243">
        <f>ROUND(I99*H99,2)</f>
        <v>0</v>
      </c>
      <c r="K99" s="239" t="s">
        <v>22</v>
      </c>
      <c r="L99" s="72"/>
      <c r="M99" s="244" t="s">
        <v>22</v>
      </c>
      <c r="N99" s="245" t="s">
        <v>48</v>
      </c>
      <c r="O99" s="47"/>
      <c r="P99" s="246">
        <f>O99*H99</f>
        <v>0</v>
      </c>
      <c r="Q99" s="246">
        <v>0.02102</v>
      </c>
      <c r="R99" s="246">
        <f>Q99*H99</f>
        <v>0.042040000000000001</v>
      </c>
      <c r="S99" s="246">
        <v>0</v>
      </c>
      <c r="T99" s="247">
        <f>S99*H99</f>
        <v>0</v>
      </c>
      <c r="AR99" s="24" t="s">
        <v>542</v>
      </c>
      <c r="AT99" s="24" t="s">
        <v>544</v>
      </c>
      <c r="AU99" s="24" t="s">
        <v>85</v>
      </c>
      <c r="AY99" s="24" t="s">
        <v>541</v>
      </c>
      <c r="BE99" s="248">
        <f>IF(N99="základní",J99,0)</f>
        <v>0</v>
      </c>
      <c r="BF99" s="248">
        <f>IF(N99="snížená",J99,0)</f>
        <v>0</v>
      </c>
      <c r="BG99" s="248">
        <f>IF(N99="zákl. přenesená",J99,0)</f>
        <v>0</v>
      </c>
      <c r="BH99" s="248">
        <f>IF(N99="sníž. přenesená",J99,0)</f>
        <v>0</v>
      </c>
      <c r="BI99" s="248">
        <f>IF(N99="nulová",J99,0)</f>
        <v>0</v>
      </c>
      <c r="BJ99" s="24" t="s">
        <v>24</v>
      </c>
      <c r="BK99" s="248">
        <f>ROUND(I99*H99,2)</f>
        <v>0</v>
      </c>
      <c r="BL99" s="24" t="s">
        <v>542</v>
      </c>
      <c r="BM99" s="24" t="s">
        <v>1378</v>
      </c>
    </row>
    <row r="100" s="12" customFormat="1">
      <c r="B100" s="249"/>
      <c r="C100" s="250"/>
      <c r="D100" s="251" t="s">
        <v>549</v>
      </c>
      <c r="E100" s="252" t="s">
        <v>22</v>
      </c>
      <c r="F100" s="253" t="s">
        <v>85</v>
      </c>
      <c r="G100" s="250"/>
      <c r="H100" s="254">
        <v>2</v>
      </c>
      <c r="I100" s="255"/>
      <c r="J100" s="250"/>
      <c r="K100" s="250"/>
      <c r="L100" s="256"/>
      <c r="M100" s="257"/>
      <c r="N100" s="258"/>
      <c r="O100" s="258"/>
      <c r="P100" s="258"/>
      <c r="Q100" s="258"/>
      <c r="R100" s="258"/>
      <c r="S100" s="258"/>
      <c r="T100" s="259"/>
      <c r="AT100" s="260" t="s">
        <v>549</v>
      </c>
      <c r="AU100" s="260" t="s">
        <v>85</v>
      </c>
      <c r="AV100" s="12" t="s">
        <v>85</v>
      </c>
      <c r="AW100" s="12" t="s">
        <v>41</v>
      </c>
      <c r="AX100" s="12" t="s">
        <v>24</v>
      </c>
      <c r="AY100" s="260" t="s">
        <v>541</v>
      </c>
    </row>
    <row r="101" s="1" customFormat="1" ht="25.5" customHeight="1">
      <c r="B101" s="46"/>
      <c r="C101" s="237" t="s">
        <v>85</v>
      </c>
      <c r="D101" s="237" t="s">
        <v>544</v>
      </c>
      <c r="E101" s="238" t="s">
        <v>550</v>
      </c>
      <c r="F101" s="239" t="s">
        <v>551</v>
      </c>
      <c r="G101" s="240" t="s">
        <v>547</v>
      </c>
      <c r="H101" s="241">
        <v>2</v>
      </c>
      <c r="I101" s="242"/>
      <c r="J101" s="243">
        <f>ROUND(I101*H101,2)</f>
        <v>0</v>
      </c>
      <c r="K101" s="239" t="s">
        <v>22</v>
      </c>
      <c r="L101" s="72"/>
      <c r="M101" s="244" t="s">
        <v>22</v>
      </c>
      <c r="N101" s="245" t="s">
        <v>48</v>
      </c>
      <c r="O101" s="47"/>
      <c r="P101" s="246">
        <f>O101*H101</f>
        <v>0</v>
      </c>
      <c r="Q101" s="246">
        <v>0.02102</v>
      </c>
      <c r="R101" s="246">
        <f>Q101*H101</f>
        <v>0.042040000000000001</v>
      </c>
      <c r="S101" s="246">
        <v>0</v>
      </c>
      <c r="T101" s="247">
        <f>S101*H101</f>
        <v>0</v>
      </c>
      <c r="AR101" s="24" t="s">
        <v>542</v>
      </c>
      <c r="AT101" s="24" t="s">
        <v>544</v>
      </c>
      <c r="AU101" s="24" t="s">
        <v>85</v>
      </c>
      <c r="AY101" s="24" t="s">
        <v>541</v>
      </c>
      <c r="BE101" s="248">
        <f>IF(N101="základní",J101,0)</f>
        <v>0</v>
      </c>
      <c r="BF101" s="248">
        <f>IF(N101="snížená",J101,0)</f>
        <v>0</v>
      </c>
      <c r="BG101" s="248">
        <f>IF(N101="zákl. přenesená",J101,0)</f>
        <v>0</v>
      </c>
      <c r="BH101" s="248">
        <f>IF(N101="sníž. přenesená",J101,0)</f>
        <v>0</v>
      </c>
      <c r="BI101" s="248">
        <f>IF(N101="nulová",J101,0)</f>
        <v>0</v>
      </c>
      <c r="BJ101" s="24" t="s">
        <v>24</v>
      </c>
      <c r="BK101" s="248">
        <f>ROUND(I101*H101,2)</f>
        <v>0</v>
      </c>
      <c r="BL101" s="24" t="s">
        <v>542</v>
      </c>
      <c r="BM101" s="24" t="s">
        <v>1379</v>
      </c>
    </row>
    <row r="102" s="12" customFormat="1">
      <c r="B102" s="249"/>
      <c r="C102" s="250"/>
      <c r="D102" s="251" t="s">
        <v>549</v>
      </c>
      <c r="E102" s="252" t="s">
        <v>22</v>
      </c>
      <c r="F102" s="253" t="s">
        <v>85</v>
      </c>
      <c r="G102" s="250"/>
      <c r="H102" s="254">
        <v>2</v>
      </c>
      <c r="I102" s="255"/>
      <c r="J102" s="250"/>
      <c r="K102" s="250"/>
      <c r="L102" s="256"/>
      <c r="M102" s="257"/>
      <c r="N102" s="258"/>
      <c r="O102" s="258"/>
      <c r="P102" s="258"/>
      <c r="Q102" s="258"/>
      <c r="R102" s="258"/>
      <c r="S102" s="258"/>
      <c r="T102" s="259"/>
      <c r="AT102" s="260" t="s">
        <v>549</v>
      </c>
      <c r="AU102" s="260" t="s">
        <v>85</v>
      </c>
      <c r="AV102" s="12" t="s">
        <v>85</v>
      </c>
      <c r="AW102" s="12" t="s">
        <v>41</v>
      </c>
      <c r="AX102" s="12" t="s">
        <v>24</v>
      </c>
      <c r="AY102" s="260" t="s">
        <v>541</v>
      </c>
    </row>
    <row r="103" s="11" customFormat="1" ht="29.88" customHeight="1">
      <c r="B103" s="221"/>
      <c r="C103" s="222"/>
      <c r="D103" s="223" t="s">
        <v>76</v>
      </c>
      <c r="E103" s="235" t="s">
        <v>552</v>
      </c>
      <c r="F103" s="235" t="s">
        <v>553</v>
      </c>
      <c r="G103" s="222"/>
      <c r="H103" s="222"/>
      <c r="I103" s="225"/>
      <c r="J103" s="236">
        <f>BK103</f>
        <v>0</v>
      </c>
      <c r="K103" s="222"/>
      <c r="L103" s="227"/>
      <c r="M103" s="228"/>
      <c r="N103" s="229"/>
      <c r="O103" s="229"/>
      <c r="P103" s="230">
        <f>SUM(P104:P105)</f>
        <v>0</v>
      </c>
      <c r="Q103" s="229"/>
      <c r="R103" s="230">
        <f>SUM(R104:R105)</f>
        <v>0.14430000000000001</v>
      </c>
      <c r="S103" s="229"/>
      <c r="T103" s="231">
        <f>SUM(T104:T105)</f>
        <v>0</v>
      </c>
      <c r="AR103" s="232" t="s">
        <v>24</v>
      </c>
      <c r="AT103" s="233" t="s">
        <v>76</v>
      </c>
      <c r="AU103" s="233" t="s">
        <v>24</v>
      </c>
      <c r="AY103" s="232" t="s">
        <v>541</v>
      </c>
      <c r="BK103" s="234">
        <f>SUM(BK104:BK105)</f>
        <v>0</v>
      </c>
    </row>
    <row r="104" s="1" customFormat="1" ht="25.5" customHeight="1">
      <c r="B104" s="46"/>
      <c r="C104" s="237" t="s">
        <v>93</v>
      </c>
      <c r="D104" s="237" t="s">
        <v>544</v>
      </c>
      <c r="E104" s="238" t="s">
        <v>554</v>
      </c>
      <c r="F104" s="239" t="s">
        <v>555</v>
      </c>
      <c r="G104" s="240" t="s">
        <v>547</v>
      </c>
      <c r="H104" s="241">
        <v>130</v>
      </c>
      <c r="I104" s="242"/>
      <c r="J104" s="243">
        <f>ROUND(I104*H104,2)</f>
        <v>0</v>
      </c>
      <c r="K104" s="239" t="s">
        <v>22</v>
      </c>
      <c r="L104" s="72"/>
      <c r="M104" s="244" t="s">
        <v>22</v>
      </c>
      <c r="N104" s="245" t="s">
        <v>48</v>
      </c>
      <c r="O104" s="47"/>
      <c r="P104" s="246">
        <f>O104*H104</f>
        <v>0</v>
      </c>
      <c r="Q104" s="246">
        <v>0.0011100000000000001</v>
      </c>
      <c r="R104" s="246">
        <f>Q104*H104</f>
        <v>0.14430000000000001</v>
      </c>
      <c r="S104" s="246">
        <v>0</v>
      </c>
      <c r="T104" s="247">
        <f>S104*H104</f>
        <v>0</v>
      </c>
      <c r="AR104" s="24" t="s">
        <v>542</v>
      </c>
      <c r="AT104" s="24" t="s">
        <v>544</v>
      </c>
      <c r="AU104" s="24" t="s">
        <v>85</v>
      </c>
      <c r="AY104" s="24" t="s">
        <v>541</v>
      </c>
      <c r="BE104" s="248">
        <f>IF(N104="základní",J104,0)</f>
        <v>0</v>
      </c>
      <c r="BF104" s="248">
        <f>IF(N104="snížená",J104,0)</f>
        <v>0</v>
      </c>
      <c r="BG104" s="248">
        <f>IF(N104="zákl. přenesená",J104,0)</f>
        <v>0</v>
      </c>
      <c r="BH104" s="248">
        <f>IF(N104="sníž. přenesená",J104,0)</f>
        <v>0</v>
      </c>
      <c r="BI104" s="248">
        <f>IF(N104="nulová",J104,0)</f>
        <v>0</v>
      </c>
      <c r="BJ104" s="24" t="s">
        <v>24</v>
      </c>
      <c r="BK104" s="248">
        <f>ROUND(I104*H104,2)</f>
        <v>0</v>
      </c>
      <c r="BL104" s="24" t="s">
        <v>542</v>
      </c>
      <c r="BM104" s="24" t="s">
        <v>1380</v>
      </c>
    </row>
    <row r="105" s="12" customFormat="1">
      <c r="B105" s="249"/>
      <c r="C105" s="250"/>
      <c r="D105" s="251" t="s">
        <v>549</v>
      </c>
      <c r="E105" s="252" t="s">
        <v>22</v>
      </c>
      <c r="F105" s="253" t="s">
        <v>1381</v>
      </c>
      <c r="G105" s="250"/>
      <c r="H105" s="254">
        <v>130</v>
      </c>
      <c r="I105" s="255"/>
      <c r="J105" s="250"/>
      <c r="K105" s="250"/>
      <c r="L105" s="256"/>
      <c r="M105" s="257"/>
      <c r="N105" s="258"/>
      <c r="O105" s="258"/>
      <c r="P105" s="258"/>
      <c r="Q105" s="258"/>
      <c r="R105" s="258"/>
      <c r="S105" s="258"/>
      <c r="T105" s="259"/>
      <c r="AT105" s="260" t="s">
        <v>549</v>
      </c>
      <c r="AU105" s="260" t="s">
        <v>85</v>
      </c>
      <c r="AV105" s="12" t="s">
        <v>85</v>
      </c>
      <c r="AW105" s="12" t="s">
        <v>41</v>
      </c>
      <c r="AX105" s="12" t="s">
        <v>24</v>
      </c>
      <c r="AY105" s="260" t="s">
        <v>541</v>
      </c>
    </row>
    <row r="106" s="11" customFormat="1" ht="29.88" customHeight="1">
      <c r="B106" s="221"/>
      <c r="C106" s="222"/>
      <c r="D106" s="223" t="s">
        <v>76</v>
      </c>
      <c r="E106" s="235" t="s">
        <v>557</v>
      </c>
      <c r="F106" s="235" t="s">
        <v>558</v>
      </c>
      <c r="G106" s="222"/>
      <c r="H106" s="222"/>
      <c r="I106" s="225"/>
      <c r="J106" s="236">
        <f>BK106</f>
        <v>0</v>
      </c>
      <c r="K106" s="222"/>
      <c r="L106" s="227"/>
      <c r="M106" s="228"/>
      <c r="N106" s="229"/>
      <c r="O106" s="229"/>
      <c r="P106" s="230">
        <f>SUM(P107:P110)</f>
        <v>0</v>
      </c>
      <c r="Q106" s="229"/>
      <c r="R106" s="230">
        <f>SUM(R107:R110)</f>
        <v>0</v>
      </c>
      <c r="S106" s="229"/>
      <c r="T106" s="231">
        <f>SUM(T107:T110)</f>
        <v>0.043999999999999997</v>
      </c>
      <c r="AR106" s="232" t="s">
        <v>24</v>
      </c>
      <c r="AT106" s="233" t="s">
        <v>76</v>
      </c>
      <c r="AU106" s="233" t="s">
        <v>24</v>
      </c>
      <c r="AY106" s="232" t="s">
        <v>541</v>
      </c>
      <c r="BK106" s="234">
        <f>SUM(BK107:BK110)</f>
        <v>0</v>
      </c>
    </row>
    <row r="107" s="1" customFormat="1" ht="16.5" customHeight="1">
      <c r="B107" s="46"/>
      <c r="C107" s="237" t="s">
        <v>542</v>
      </c>
      <c r="D107" s="237" t="s">
        <v>544</v>
      </c>
      <c r="E107" s="238" t="s">
        <v>559</v>
      </c>
      <c r="F107" s="239" t="s">
        <v>560</v>
      </c>
      <c r="G107" s="240" t="s">
        <v>547</v>
      </c>
      <c r="H107" s="241">
        <v>2</v>
      </c>
      <c r="I107" s="242"/>
      <c r="J107" s="243">
        <f>ROUND(I107*H107,2)</f>
        <v>0</v>
      </c>
      <c r="K107" s="239" t="s">
        <v>22</v>
      </c>
      <c r="L107" s="72"/>
      <c r="M107" s="244" t="s">
        <v>22</v>
      </c>
      <c r="N107" s="245" t="s">
        <v>48</v>
      </c>
      <c r="O107" s="47"/>
      <c r="P107" s="246">
        <f>O107*H107</f>
        <v>0</v>
      </c>
      <c r="Q107" s="246">
        <v>0</v>
      </c>
      <c r="R107" s="246">
        <f>Q107*H107</f>
        <v>0</v>
      </c>
      <c r="S107" s="246">
        <v>0.021999999999999999</v>
      </c>
      <c r="T107" s="247">
        <f>S107*H107</f>
        <v>0.043999999999999997</v>
      </c>
      <c r="AR107" s="24" t="s">
        <v>542</v>
      </c>
      <c r="AT107" s="24" t="s">
        <v>544</v>
      </c>
      <c r="AU107" s="24" t="s">
        <v>85</v>
      </c>
      <c r="AY107" s="24" t="s">
        <v>541</v>
      </c>
      <c r="BE107" s="248">
        <f>IF(N107="základní",J107,0)</f>
        <v>0</v>
      </c>
      <c r="BF107" s="248">
        <f>IF(N107="snížená",J107,0)</f>
        <v>0</v>
      </c>
      <c r="BG107" s="248">
        <f>IF(N107="zákl. přenesená",J107,0)</f>
        <v>0</v>
      </c>
      <c r="BH107" s="248">
        <f>IF(N107="sníž. přenesená",J107,0)</f>
        <v>0</v>
      </c>
      <c r="BI107" s="248">
        <f>IF(N107="nulová",J107,0)</f>
        <v>0</v>
      </c>
      <c r="BJ107" s="24" t="s">
        <v>24</v>
      </c>
      <c r="BK107" s="248">
        <f>ROUND(I107*H107,2)</f>
        <v>0</v>
      </c>
      <c r="BL107" s="24" t="s">
        <v>542</v>
      </c>
      <c r="BM107" s="24" t="s">
        <v>1382</v>
      </c>
    </row>
    <row r="108" s="12" customFormat="1">
      <c r="B108" s="249"/>
      <c r="C108" s="250"/>
      <c r="D108" s="251" t="s">
        <v>549</v>
      </c>
      <c r="E108" s="252" t="s">
        <v>22</v>
      </c>
      <c r="F108" s="253" t="s">
        <v>85</v>
      </c>
      <c r="G108" s="250"/>
      <c r="H108" s="254">
        <v>2</v>
      </c>
      <c r="I108" s="255"/>
      <c r="J108" s="250"/>
      <c r="K108" s="250"/>
      <c r="L108" s="256"/>
      <c r="M108" s="257"/>
      <c r="N108" s="258"/>
      <c r="O108" s="258"/>
      <c r="P108" s="258"/>
      <c r="Q108" s="258"/>
      <c r="R108" s="258"/>
      <c r="S108" s="258"/>
      <c r="T108" s="259"/>
      <c r="AT108" s="260" t="s">
        <v>549</v>
      </c>
      <c r="AU108" s="260" t="s">
        <v>85</v>
      </c>
      <c r="AV108" s="12" t="s">
        <v>85</v>
      </c>
      <c r="AW108" s="12" t="s">
        <v>41</v>
      </c>
      <c r="AX108" s="12" t="s">
        <v>24</v>
      </c>
      <c r="AY108" s="260" t="s">
        <v>541</v>
      </c>
    </row>
    <row r="109" s="1" customFormat="1" ht="25.5" customHeight="1">
      <c r="B109" s="46"/>
      <c r="C109" s="237" t="s">
        <v>562</v>
      </c>
      <c r="D109" s="237" t="s">
        <v>544</v>
      </c>
      <c r="E109" s="238" t="s">
        <v>563</v>
      </c>
      <c r="F109" s="239" t="s">
        <v>564</v>
      </c>
      <c r="G109" s="240" t="s">
        <v>547</v>
      </c>
      <c r="H109" s="241">
        <v>2</v>
      </c>
      <c r="I109" s="242"/>
      <c r="J109" s="243">
        <f>ROUND(I109*H109,2)</f>
        <v>0</v>
      </c>
      <c r="K109" s="239" t="s">
        <v>22</v>
      </c>
      <c r="L109" s="72"/>
      <c r="M109" s="244" t="s">
        <v>22</v>
      </c>
      <c r="N109" s="245" t="s">
        <v>48</v>
      </c>
      <c r="O109" s="47"/>
      <c r="P109" s="246">
        <f>O109*H109</f>
        <v>0</v>
      </c>
      <c r="Q109" s="246">
        <v>0</v>
      </c>
      <c r="R109" s="246">
        <f>Q109*H109</f>
        <v>0</v>
      </c>
      <c r="S109" s="246">
        <v>0</v>
      </c>
      <c r="T109" s="247">
        <f>S109*H109</f>
        <v>0</v>
      </c>
      <c r="AR109" s="24" t="s">
        <v>542</v>
      </c>
      <c r="AT109" s="24" t="s">
        <v>544</v>
      </c>
      <c r="AU109" s="24" t="s">
        <v>85</v>
      </c>
      <c r="AY109" s="24" t="s">
        <v>541</v>
      </c>
      <c r="BE109" s="248">
        <f>IF(N109="základní",J109,0)</f>
        <v>0</v>
      </c>
      <c r="BF109" s="248">
        <f>IF(N109="snížená",J109,0)</f>
        <v>0</v>
      </c>
      <c r="BG109" s="248">
        <f>IF(N109="zákl. přenesená",J109,0)</f>
        <v>0</v>
      </c>
      <c r="BH109" s="248">
        <f>IF(N109="sníž. přenesená",J109,0)</f>
        <v>0</v>
      </c>
      <c r="BI109" s="248">
        <f>IF(N109="nulová",J109,0)</f>
        <v>0</v>
      </c>
      <c r="BJ109" s="24" t="s">
        <v>24</v>
      </c>
      <c r="BK109" s="248">
        <f>ROUND(I109*H109,2)</f>
        <v>0</v>
      </c>
      <c r="BL109" s="24" t="s">
        <v>542</v>
      </c>
      <c r="BM109" s="24" t="s">
        <v>1383</v>
      </c>
    </row>
    <row r="110" s="12" customFormat="1">
      <c r="B110" s="249"/>
      <c r="C110" s="250"/>
      <c r="D110" s="251" t="s">
        <v>549</v>
      </c>
      <c r="E110" s="252" t="s">
        <v>22</v>
      </c>
      <c r="F110" s="253" t="s">
        <v>85</v>
      </c>
      <c r="G110" s="250"/>
      <c r="H110" s="254">
        <v>2</v>
      </c>
      <c r="I110" s="255"/>
      <c r="J110" s="250"/>
      <c r="K110" s="250"/>
      <c r="L110" s="256"/>
      <c r="M110" s="257"/>
      <c r="N110" s="258"/>
      <c r="O110" s="258"/>
      <c r="P110" s="258"/>
      <c r="Q110" s="258"/>
      <c r="R110" s="258"/>
      <c r="S110" s="258"/>
      <c r="T110" s="259"/>
      <c r="AT110" s="260" t="s">
        <v>549</v>
      </c>
      <c r="AU110" s="260" t="s">
        <v>85</v>
      </c>
      <c r="AV110" s="12" t="s">
        <v>85</v>
      </c>
      <c r="AW110" s="12" t="s">
        <v>41</v>
      </c>
      <c r="AX110" s="12" t="s">
        <v>24</v>
      </c>
      <c r="AY110" s="260" t="s">
        <v>541</v>
      </c>
    </row>
    <row r="111" s="11" customFormat="1" ht="29.88" customHeight="1">
      <c r="B111" s="221"/>
      <c r="C111" s="222"/>
      <c r="D111" s="223" t="s">
        <v>76</v>
      </c>
      <c r="E111" s="235" t="s">
        <v>565</v>
      </c>
      <c r="F111" s="235" t="s">
        <v>566</v>
      </c>
      <c r="G111" s="222"/>
      <c r="H111" s="222"/>
      <c r="I111" s="225"/>
      <c r="J111" s="236">
        <f>BK111</f>
        <v>0</v>
      </c>
      <c r="K111" s="222"/>
      <c r="L111" s="227"/>
      <c r="M111" s="228"/>
      <c r="N111" s="229"/>
      <c r="O111" s="229"/>
      <c r="P111" s="230">
        <f>SUM(P112:P119)</f>
        <v>0</v>
      </c>
      <c r="Q111" s="229"/>
      <c r="R111" s="230">
        <f>SUM(R112:R119)</f>
        <v>0</v>
      </c>
      <c r="S111" s="229"/>
      <c r="T111" s="231">
        <f>SUM(T112:T119)</f>
        <v>0</v>
      </c>
      <c r="AR111" s="232" t="s">
        <v>24</v>
      </c>
      <c r="AT111" s="233" t="s">
        <v>76</v>
      </c>
      <c r="AU111" s="233" t="s">
        <v>24</v>
      </c>
      <c r="AY111" s="232" t="s">
        <v>541</v>
      </c>
      <c r="BK111" s="234">
        <f>SUM(BK112:BK119)</f>
        <v>0</v>
      </c>
    </row>
    <row r="112" s="1" customFormat="1" ht="25.5" customHeight="1">
      <c r="B112" s="46"/>
      <c r="C112" s="237" t="s">
        <v>552</v>
      </c>
      <c r="D112" s="237" t="s">
        <v>544</v>
      </c>
      <c r="E112" s="238" t="s">
        <v>567</v>
      </c>
      <c r="F112" s="239" t="s">
        <v>568</v>
      </c>
      <c r="G112" s="240" t="s">
        <v>569</v>
      </c>
      <c r="H112" s="241">
        <v>0.10000000000000001</v>
      </c>
      <c r="I112" s="242"/>
      <c r="J112" s="243">
        <f>ROUND(I112*H112,2)</f>
        <v>0</v>
      </c>
      <c r="K112" s="239" t="s">
        <v>22</v>
      </c>
      <c r="L112" s="72"/>
      <c r="M112" s="244" t="s">
        <v>22</v>
      </c>
      <c r="N112" s="245" t="s">
        <v>48</v>
      </c>
      <c r="O112" s="47"/>
      <c r="P112" s="246">
        <f>O112*H112</f>
        <v>0</v>
      </c>
      <c r="Q112" s="246">
        <v>0</v>
      </c>
      <c r="R112" s="246">
        <f>Q112*H112</f>
        <v>0</v>
      </c>
      <c r="S112" s="246">
        <v>0</v>
      </c>
      <c r="T112" s="247">
        <f>S112*H112</f>
        <v>0</v>
      </c>
      <c r="AR112" s="24" t="s">
        <v>542</v>
      </c>
      <c r="AT112" s="24" t="s">
        <v>544</v>
      </c>
      <c r="AU112" s="24" t="s">
        <v>85</v>
      </c>
      <c r="AY112" s="24" t="s">
        <v>541</v>
      </c>
      <c r="BE112" s="248">
        <f>IF(N112="základní",J112,0)</f>
        <v>0</v>
      </c>
      <c r="BF112" s="248">
        <f>IF(N112="snížená",J112,0)</f>
        <v>0</v>
      </c>
      <c r="BG112" s="248">
        <f>IF(N112="zákl. přenesená",J112,0)</f>
        <v>0</v>
      </c>
      <c r="BH112" s="248">
        <f>IF(N112="sníž. přenesená",J112,0)</f>
        <v>0</v>
      </c>
      <c r="BI112" s="248">
        <f>IF(N112="nulová",J112,0)</f>
        <v>0</v>
      </c>
      <c r="BJ112" s="24" t="s">
        <v>24</v>
      </c>
      <c r="BK112" s="248">
        <f>ROUND(I112*H112,2)</f>
        <v>0</v>
      </c>
      <c r="BL112" s="24" t="s">
        <v>542</v>
      </c>
      <c r="BM112" s="24" t="s">
        <v>1384</v>
      </c>
    </row>
    <row r="113" s="12" customFormat="1">
      <c r="B113" s="249"/>
      <c r="C113" s="250"/>
      <c r="D113" s="251" t="s">
        <v>549</v>
      </c>
      <c r="E113" s="252" t="s">
        <v>22</v>
      </c>
      <c r="F113" s="253" t="s">
        <v>20</v>
      </c>
      <c r="G113" s="250"/>
      <c r="H113" s="254">
        <v>0.10000000000000001</v>
      </c>
      <c r="I113" s="255"/>
      <c r="J113" s="250"/>
      <c r="K113" s="250"/>
      <c r="L113" s="256"/>
      <c r="M113" s="257"/>
      <c r="N113" s="258"/>
      <c r="O113" s="258"/>
      <c r="P113" s="258"/>
      <c r="Q113" s="258"/>
      <c r="R113" s="258"/>
      <c r="S113" s="258"/>
      <c r="T113" s="259"/>
      <c r="AT113" s="260" t="s">
        <v>549</v>
      </c>
      <c r="AU113" s="260" t="s">
        <v>85</v>
      </c>
      <c r="AV113" s="12" t="s">
        <v>85</v>
      </c>
      <c r="AW113" s="12" t="s">
        <v>41</v>
      </c>
      <c r="AX113" s="12" t="s">
        <v>24</v>
      </c>
      <c r="AY113" s="260" t="s">
        <v>541</v>
      </c>
    </row>
    <row r="114" s="1" customFormat="1" ht="25.5" customHeight="1">
      <c r="B114" s="46"/>
      <c r="C114" s="237" t="s">
        <v>571</v>
      </c>
      <c r="D114" s="237" t="s">
        <v>544</v>
      </c>
      <c r="E114" s="238" t="s">
        <v>572</v>
      </c>
      <c r="F114" s="239" t="s">
        <v>573</v>
      </c>
      <c r="G114" s="240" t="s">
        <v>569</v>
      </c>
      <c r="H114" s="241">
        <v>0.10000000000000001</v>
      </c>
      <c r="I114" s="242"/>
      <c r="J114" s="243">
        <f>ROUND(I114*H114,2)</f>
        <v>0</v>
      </c>
      <c r="K114" s="239" t="s">
        <v>22</v>
      </c>
      <c r="L114" s="72"/>
      <c r="M114" s="244" t="s">
        <v>22</v>
      </c>
      <c r="N114" s="245" t="s">
        <v>48</v>
      </c>
      <c r="O114" s="47"/>
      <c r="P114" s="246">
        <f>O114*H114</f>
        <v>0</v>
      </c>
      <c r="Q114" s="246">
        <v>0</v>
      </c>
      <c r="R114" s="246">
        <f>Q114*H114</f>
        <v>0</v>
      </c>
      <c r="S114" s="246">
        <v>0</v>
      </c>
      <c r="T114" s="247">
        <f>S114*H114</f>
        <v>0</v>
      </c>
      <c r="AR114" s="24" t="s">
        <v>542</v>
      </c>
      <c r="AT114" s="24" t="s">
        <v>544</v>
      </c>
      <c r="AU114" s="24" t="s">
        <v>85</v>
      </c>
      <c r="AY114" s="24" t="s">
        <v>541</v>
      </c>
      <c r="BE114" s="248">
        <f>IF(N114="základní",J114,0)</f>
        <v>0</v>
      </c>
      <c r="BF114" s="248">
        <f>IF(N114="snížená",J114,0)</f>
        <v>0</v>
      </c>
      <c r="BG114" s="248">
        <f>IF(N114="zákl. přenesená",J114,0)</f>
        <v>0</v>
      </c>
      <c r="BH114" s="248">
        <f>IF(N114="sníž. přenesená",J114,0)</f>
        <v>0</v>
      </c>
      <c r="BI114" s="248">
        <f>IF(N114="nulová",J114,0)</f>
        <v>0</v>
      </c>
      <c r="BJ114" s="24" t="s">
        <v>24</v>
      </c>
      <c r="BK114" s="248">
        <f>ROUND(I114*H114,2)</f>
        <v>0</v>
      </c>
      <c r="BL114" s="24" t="s">
        <v>542</v>
      </c>
      <c r="BM114" s="24" t="s">
        <v>1385</v>
      </c>
    </row>
    <row r="115" s="12" customFormat="1">
      <c r="B115" s="249"/>
      <c r="C115" s="250"/>
      <c r="D115" s="251" t="s">
        <v>549</v>
      </c>
      <c r="E115" s="252" t="s">
        <v>22</v>
      </c>
      <c r="F115" s="253" t="s">
        <v>20</v>
      </c>
      <c r="G115" s="250"/>
      <c r="H115" s="254">
        <v>0.10000000000000001</v>
      </c>
      <c r="I115" s="255"/>
      <c r="J115" s="250"/>
      <c r="K115" s="250"/>
      <c r="L115" s="256"/>
      <c r="M115" s="257"/>
      <c r="N115" s="258"/>
      <c r="O115" s="258"/>
      <c r="P115" s="258"/>
      <c r="Q115" s="258"/>
      <c r="R115" s="258"/>
      <c r="S115" s="258"/>
      <c r="T115" s="259"/>
      <c r="AT115" s="260" t="s">
        <v>549</v>
      </c>
      <c r="AU115" s="260" t="s">
        <v>85</v>
      </c>
      <c r="AV115" s="12" t="s">
        <v>85</v>
      </c>
      <c r="AW115" s="12" t="s">
        <v>41</v>
      </c>
      <c r="AX115" s="12" t="s">
        <v>24</v>
      </c>
      <c r="AY115" s="260" t="s">
        <v>541</v>
      </c>
    </row>
    <row r="116" s="1" customFormat="1" ht="38.25" customHeight="1">
      <c r="B116" s="46"/>
      <c r="C116" s="237" t="s">
        <v>561</v>
      </c>
      <c r="D116" s="237" t="s">
        <v>544</v>
      </c>
      <c r="E116" s="238" t="s">
        <v>575</v>
      </c>
      <c r="F116" s="239" t="s">
        <v>576</v>
      </c>
      <c r="G116" s="240" t="s">
        <v>569</v>
      </c>
      <c r="H116" s="241">
        <v>0.10000000000000001</v>
      </c>
      <c r="I116" s="242"/>
      <c r="J116" s="243">
        <f>ROUND(I116*H116,2)</f>
        <v>0</v>
      </c>
      <c r="K116" s="239" t="s">
        <v>22</v>
      </c>
      <c r="L116" s="72"/>
      <c r="M116" s="244" t="s">
        <v>22</v>
      </c>
      <c r="N116" s="245" t="s">
        <v>48</v>
      </c>
      <c r="O116" s="47"/>
      <c r="P116" s="246">
        <f>O116*H116</f>
        <v>0</v>
      </c>
      <c r="Q116" s="246">
        <v>0</v>
      </c>
      <c r="R116" s="246">
        <f>Q116*H116</f>
        <v>0</v>
      </c>
      <c r="S116" s="246">
        <v>0</v>
      </c>
      <c r="T116" s="247">
        <f>S116*H116</f>
        <v>0</v>
      </c>
      <c r="AR116" s="24" t="s">
        <v>542</v>
      </c>
      <c r="AT116" s="24" t="s">
        <v>544</v>
      </c>
      <c r="AU116" s="24" t="s">
        <v>85</v>
      </c>
      <c r="AY116" s="24" t="s">
        <v>541</v>
      </c>
      <c r="BE116" s="248">
        <f>IF(N116="základní",J116,0)</f>
        <v>0</v>
      </c>
      <c r="BF116" s="248">
        <f>IF(N116="snížená",J116,0)</f>
        <v>0</v>
      </c>
      <c r="BG116" s="248">
        <f>IF(N116="zákl. přenesená",J116,0)</f>
        <v>0</v>
      </c>
      <c r="BH116" s="248">
        <f>IF(N116="sníž. přenesená",J116,0)</f>
        <v>0</v>
      </c>
      <c r="BI116" s="248">
        <f>IF(N116="nulová",J116,0)</f>
        <v>0</v>
      </c>
      <c r="BJ116" s="24" t="s">
        <v>24</v>
      </c>
      <c r="BK116" s="248">
        <f>ROUND(I116*H116,2)</f>
        <v>0</v>
      </c>
      <c r="BL116" s="24" t="s">
        <v>542</v>
      </c>
      <c r="BM116" s="24" t="s">
        <v>1386</v>
      </c>
    </row>
    <row r="117" s="12" customFormat="1">
      <c r="B117" s="249"/>
      <c r="C117" s="250"/>
      <c r="D117" s="251" t="s">
        <v>549</v>
      </c>
      <c r="E117" s="252" t="s">
        <v>22</v>
      </c>
      <c r="F117" s="253" t="s">
        <v>20</v>
      </c>
      <c r="G117" s="250"/>
      <c r="H117" s="254">
        <v>0.10000000000000001</v>
      </c>
      <c r="I117" s="255"/>
      <c r="J117" s="250"/>
      <c r="K117" s="250"/>
      <c r="L117" s="256"/>
      <c r="M117" s="257"/>
      <c r="N117" s="258"/>
      <c r="O117" s="258"/>
      <c r="P117" s="258"/>
      <c r="Q117" s="258"/>
      <c r="R117" s="258"/>
      <c r="S117" s="258"/>
      <c r="T117" s="259"/>
      <c r="AT117" s="260" t="s">
        <v>549</v>
      </c>
      <c r="AU117" s="260" t="s">
        <v>85</v>
      </c>
      <c r="AV117" s="12" t="s">
        <v>85</v>
      </c>
      <c r="AW117" s="12" t="s">
        <v>41</v>
      </c>
      <c r="AX117" s="12" t="s">
        <v>24</v>
      </c>
      <c r="AY117" s="260" t="s">
        <v>541</v>
      </c>
    </row>
    <row r="118" s="1" customFormat="1" ht="25.5" customHeight="1">
      <c r="B118" s="46"/>
      <c r="C118" s="237" t="s">
        <v>557</v>
      </c>
      <c r="D118" s="237" t="s">
        <v>544</v>
      </c>
      <c r="E118" s="238" t="s">
        <v>578</v>
      </c>
      <c r="F118" s="239" t="s">
        <v>579</v>
      </c>
      <c r="G118" s="240" t="s">
        <v>569</v>
      </c>
      <c r="H118" s="241">
        <v>0.10000000000000001</v>
      </c>
      <c r="I118" s="242"/>
      <c r="J118" s="243">
        <f>ROUND(I118*H118,2)</f>
        <v>0</v>
      </c>
      <c r="K118" s="239" t="s">
        <v>22</v>
      </c>
      <c r="L118" s="72"/>
      <c r="M118" s="244" t="s">
        <v>22</v>
      </c>
      <c r="N118" s="245" t="s">
        <v>48</v>
      </c>
      <c r="O118" s="47"/>
      <c r="P118" s="246">
        <f>O118*H118</f>
        <v>0</v>
      </c>
      <c r="Q118" s="246">
        <v>0</v>
      </c>
      <c r="R118" s="246">
        <f>Q118*H118</f>
        <v>0</v>
      </c>
      <c r="S118" s="246">
        <v>0</v>
      </c>
      <c r="T118" s="247">
        <f>S118*H118</f>
        <v>0</v>
      </c>
      <c r="AR118" s="24" t="s">
        <v>542</v>
      </c>
      <c r="AT118" s="24" t="s">
        <v>544</v>
      </c>
      <c r="AU118" s="24" t="s">
        <v>85</v>
      </c>
      <c r="AY118" s="24" t="s">
        <v>541</v>
      </c>
      <c r="BE118" s="248">
        <f>IF(N118="základní",J118,0)</f>
        <v>0</v>
      </c>
      <c r="BF118" s="248">
        <f>IF(N118="snížená",J118,0)</f>
        <v>0</v>
      </c>
      <c r="BG118" s="248">
        <f>IF(N118="zákl. přenesená",J118,0)</f>
        <v>0</v>
      </c>
      <c r="BH118" s="248">
        <f>IF(N118="sníž. přenesená",J118,0)</f>
        <v>0</v>
      </c>
      <c r="BI118" s="248">
        <f>IF(N118="nulová",J118,0)</f>
        <v>0</v>
      </c>
      <c r="BJ118" s="24" t="s">
        <v>24</v>
      </c>
      <c r="BK118" s="248">
        <f>ROUND(I118*H118,2)</f>
        <v>0</v>
      </c>
      <c r="BL118" s="24" t="s">
        <v>542</v>
      </c>
      <c r="BM118" s="24" t="s">
        <v>1387</v>
      </c>
    </row>
    <row r="119" s="12" customFormat="1">
      <c r="B119" s="249"/>
      <c r="C119" s="250"/>
      <c r="D119" s="251" t="s">
        <v>549</v>
      </c>
      <c r="E119" s="252" t="s">
        <v>22</v>
      </c>
      <c r="F119" s="253" t="s">
        <v>20</v>
      </c>
      <c r="G119" s="250"/>
      <c r="H119" s="254">
        <v>0.10000000000000001</v>
      </c>
      <c r="I119" s="255"/>
      <c r="J119" s="250"/>
      <c r="K119" s="250"/>
      <c r="L119" s="256"/>
      <c r="M119" s="257"/>
      <c r="N119" s="258"/>
      <c r="O119" s="258"/>
      <c r="P119" s="258"/>
      <c r="Q119" s="258"/>
      <c r="R119" s="258"/>
      <c r="S119" s="258"/>
      <c r="T119" s="259"/>
      <c r="AT119" s="260" t="s">
        <v>549</v>
      </c>
      <c r="AU119" s="260" t="s">
        <v>85</v>
      </c>
      <c r="AV119" s="12" t="s">
        <v>85</v>
      </c>
      <c r="AW119" s="12" t="s">
        <v>41</v>
      </c>
      <c r="AX119" s="12" t="s">
        <v>24</v>
      </c>
      <c r="AY119" s="260" t="s">
        <v>541</v>
      </c>
    </row>
    <row r="120" s="11" customFormat="1" ht="29.88" customHeight="1">
      <c r="B120" s="221"/>
      <c r="C120" s="222"/>
      <c r="D120" s="223" t="s">
        <v>76</v>
      </c>
      <c r="E120" s="235" t="s">
        <v>581</v>
      </c>
      <c r="F120" s="235" t="s">
        <v>582</v>
      </c>
      <c r="G120" s="222"/>
      <c r="H120" s="222"/>
      <c r="I120" s="225"/>
      <c r="J120" s="236">
        <f>BK120</f>
        <v>0</v>
      </c>
      <c r="K120" s="222"/>
      <c r="L120" s="227"/>
      <c r="M120" s="228"/>
      <c r="N120" s="229"/>
      <c r="O120" s="229"/>
      <c r="P120" s="230">
        <f>SUM(P121:P122)</f>
        <v>0</v>
      </c>
      <c r="Q120" s="229"/>
      <c r="R120" s="230">
        <f>SUM(R121:R122)</f>
        <v>0</v>
      </c>
      <c r="S120" s="229"/>
      <c r="T120" s="231">
        <f>SUM(T121:T122)</f>
        <v>0</v>
      </c>
      <c r="AR120" s="232" t="s">
        <v>24</v>
      </c>
      <c r="AT120" s="233" t="s">
        <v>76</v>
      </c>
      <c r="AU120" s="233" t="s">
        <v>24</v>
      </c>
      <c r="AY120" s="232" t="s">
        <v>541</v>
      </c>
      <c r="BK120" s="234">
        <f>SUM(BK121:BK122)</f>
        <v>0</v>
      </c>
    </row>
    <row r="121" s="1" customFormat="1" ht="38.25" customHeight="1">
      <c r="B121" s="46"/>
      <c r="C121" s="237" t="s">
        <v>29</v>
      </c>
      <c r="D121" s="237" t="s">
        <v>544</v>
      </c>
      <c r="E121" s="238" t="s">
        <v>583</v>
      </c>
      <c r="F121" s="239" t="s">
        <v>584</v>
      </c>
      <c r="G121" s="240" t="s">
        <v>569</v>
      </c>
      <c r="H121" s="241">
        <v>0.10000000000000001</v>
      </c>
      <c r="I121" s="242"/>
      <c r="J121" s="243">
        <f>ROUND(I121*H121,2)</f>
        <v>0</v>
      </c>
      <c r="K121" s="239" t="s">
        <v>22</v>
      </c>
      <c r="L121" s="72"/>
      <c r="M121" s="244" t="s">
        <v>22</v>
      </c>
      <c r="N121" s="245" t="s">
        <v>48</v>
      </c>
      <c r="O121" s="47"/>
      <c r="P121" s="246">
        <f>O121*H121</f>
        <v>0</v>
      </c>
      <c r="Q121" s="246">
        <v>0</v>
      </c>
      <c r="R121" s="246">
        <f>Q121*H121</f>
        <v>0</v>
      </c>
      <c r="S121" s="246">
        <v>0</v>
      </c>
      <c r="T121" s="247">
        <f>S121*H121</f>
        <v>0</v>
      </c>
      <c r="AR121" s="24" t="s">
        <v>542</v>
      </c>
      <c r="AT121" s="24" t="s">
        <v>544</v>
      </c>
      <c r="AU121" s="24" t="s">
        <v>85</v>
      </c>
      <c r="AY121" s="24" t="s">
        <v>541</v>
      </c>
      <c r="BE121" s="248">
        <f>IF(N121="základní",J121,0)</f>
        <v>0</v>
      </c>
      <c r="BF121" s="248">
        <f>IF(N121="snížená",J121,0)</f>
        <v>0</v>
      </c>
      <c r="BG121" s="248">
        <f>IF(N121="zákl. přenesená",J121,0)</f>
        <v>0</v>
      </c>
      <c r="BH121" s="248">
        <f>IF(N121="sníž. přenesená",J121,0)</f>
        <v>0</v>
      </c>
      <c r="BI121" s="248">
        <f>IF(N121="nulová",J121,0)</f>
        <v>0</v>
      </c>
      <c r="BJ121" s="24" t="s">
        <v>24</v>
      </c>
      <c r="BK121" s="248">
        <f>ROUND(I121*H121,2)</f>
        <v>0</v>
      </c>
      <c r="BL121" s="24" t="s">
        <v>542</v>
      </c>
      <c r="BM121" s="24" t="s">
        <v>1388</v>
      </c>
    </row>
    <row r="122" s="12" customFormat="1">
      <c r="B122" s="249"/>
      <c r="C122" s="250"/>
      <c r="D122" s="251" t="s">
        <v>549</v>
      </c>
      <c r="E122" s="252" t="s">
        <v>22</v>
      </c>
      <c r="F122" s="253" t="s">
        <v>20</v>
      </c>
      <c r="G122" s="250"/>
      <c r="H122" s="254">
        <v>0.10000000000000001</v>
      </c>
      <c r="I122" s="255"/>
      <c r="J122" s="250"/>
      <c r="K122" s="250"/>
      <c r="L122" s="256"/>
      <c r="M122" s="257"/>
      <c r="N122" s="258"/>
      <c r="O122" s="258"/>
      <c r="P122" s="258"/>
      <c r="Q122" s="258"/>
      <c r="R122" s="258"/>
      <c r="S122" s="258"/>
      <c r="T122" s="259"/>
      <c r="AT122" s="260" t="s">
        <v>549</v>
      </c>
      <c r="AU122" s="260" t="s">
        <v>85</v>
      </c>
      <c r="AV122" s="12" t="s">
        <v>85</v>
      </c>
      <c r="AW122" s="12" t="s">
        <v>41</v>
      </c>
      <c r="AX122" s="12" t="s">
        <v>24</v>
      </c>
      <c r="AY122" s="260" t="s">
        <v>541</v>
      </c>
    </row>
    <row r="123" s="11" customFormat="1" ht="37.44" customHeight="1">
      <c r="B123" s="221"/>
      <c r="C123" s="222"/>
      <c r="D123" s="223" t="s">
        <v>76</v>
      </c>
      <c r="E123" s="224" t="s">
        <v>586</v>
      </c>
      <c r="F123" s="224" t="s">
        <v>587</v>
      </c>
      <c r="G123" s="222"/>
      <c r="H123" s="222"/>
      <c r="I123" s="225"/>
      <c r="J123" s="226">
        <f>BK123</f>
        <v>0</v>
      </c>
      <c r="K123" s="222"/>
      <c r="L123" s="227"/>
      <c r="M123" s="228"/>
      <c r="N123" s="229"/>
      <c r="O123" s="229"/>
      <c r="P123" s="230">
        <f>P124</f>
        <v>0</v>
      </c>
      <c r="Q123" s="229"/>
      <c r="R123" s="230">
        <f>R124</f>
        <v>0</v>
      </c>
      <c r="S123" s="229"/>
      <c r="T123" s="231">
        <f>T124</f>
        <v>0</v>
      </c>
      <c r="AR123" s="232" t="s">
        <v>85</v>
      </c>
      <c r="AT123" s="233" t="s">
        <v>76</v>
      </c>
      <c r="AU123" s="233" t="s">
        <v>77</v>
      </c>
      <c r="AY123" s="232" t="s">
        <v>541</v>
      </c>
      <c r="BK123" s="234">
        <f>BK124</f>
        <v>0</v>
      </c>
    </row>
    <row r="124" s="11" customFormat="1" ht="19.92" customHeight="1">
      <c r="B124" s="221"/>
      <c r="C124" s="222"/>
      <c r="D124" s="223" t="s">
        <v>76</v>
      </c>
      <c r="E124" s="235" t="s">
        <v>588</v>
      </c>
      <c r="F124" s="235" t="s">
        <v>589</v>
      </c>
      <c r="G124" s="222"/>
      <c r="H124" s="222"/>
      <c r="I124" s="225"/>
      <c r="J124" s="236">
        <f>BK124</f>
        <v>0</v>
      </c>
      <c r="K124" s="222"/>
      <c r="L124" s="227"/>
      <c r="M124" s="228"/>
      <c r="N124" s="229"/>
      <c r="O124" s="229"/>
      <c r="P124" s="230">
        <f>SUM(P125:P128)</f>
        <v>0</v>
      </c>
      <c r="Q124" s="229"/>
      <c r="R124" s="230">
        <f>SUM(R125:R128)</f>
        <v>0</v>
      </c>
      <c r="S124" s="229"/>
      <c r="T124" s="231">
        <f>SUM(T125:T128)</f>
        <v>0</v>
      </c>
      <c r="AR124" s="232" t="s">
        <v>85</v>
      </c>
      <c r="AT124" s="233" t="s">
        <v>76</v>
      </c>
      <c r="AU124" s="233" t="s">
        <v>24</v>
      </c>
      <c r="AY124" s="232" t="s">
        <v>541</v>
      </c>
      <c r="BK124" s="234">
        <f>SUM(BK125:BK128)</f>
        <v>0</v>
      </c>
    </row>
    <row r="125" s="1" customFormat="1" ht="25.5" customHeight="1">
      <c r="B125" s="46"/>
      <c r="C125" s="237" t="s">
        <v>590</v>
      </c>
      <c r="D125" s="237" t="s">
        <v>544</v>
      </c>
      <c r="E125" s="238" t="s">
        <v>591</v>
      </c>
      <c r="F125" s="239" t="s">
        <v>592</v>
      </c>
      <c r="G125" s="240" t="s">
        <v>547</v>
      </c>
      <c r="H125" s="241">
        <v>130</v>
      </c>
      <c r="I125" s="242"/>
      <c r="J125" s="243">
        <f>ROUND(I125*H125,2)</f>
        <v>0</v>
      </c>
      <c r="K125" s="239" t="s">
        <v>22</v>
      </c>
      <c r="L125" s="72"/>
      <c r="M125" s="244" t="s">
        <v>22</v>
      </c>
      <c r="N125" s="245" t="s">
        <v>48</v>
      </c>
      <c r="O125" s="47"/>
      <c r="P125" s="246">
        <f>O125*H125</f>
        <v>0</v>
      </c>
      <c r="Q125" s="246">
        <v>0</v>
      </c>
      <c r="R125" s="246">
        <f>Q125*H125</f>
        <v>0</v>
      </c>
      <c r="S125" s="246">
        <v>0</v>
      </c>
      <c r="T125" s="247">
        <f>S125*H125</f>
        <v>0</v>
      </c>
      <c r="AR125" s="24" t="s">
        <v>577</v>
      </c>
      <c r="AT125" s="24" t="s">
        <v>544</v>
      </c>
      <c r="AU125" s="24" t="s">
        <v>85</v>
      </c>
      <c r="AY125" s="24" t="s">
        <v>541</v>
      </c>
      <c r="BE125" s="248">
        <f>IF(N125="základní",J125,0)</f>
        <v>0</v>
      </c>
      <c r="BF125" s="248">
        <f>IF(N125="snížená",J125,0)</f>
        <v>0</v>
      </c>
      <c r="BG125" s="248">
        <f>IF(N125="zákl. přenesená",J125,0)</f>
        <v>0</v>
      </c>
      <c r="BH125" s="248">
        <f>IF(N125="sníž. přenesená",J125,0)</f>
        <v>0</v>
      </c>
      <c r="BI125" s="248">
        <f>IF(N125="nulová",J125,0)</f>
        <v>0</v>
      </c>
      <c r="BJ125" s="24" t="s">
        <v>24</v>
      </c>
      <c r="BK125" s="248">
        <f>ROUND(I125*H125,2)</f>
        <v>0</v>
      </c>
      <c r="BL125" s="24" t="s">
        <v>577</v>
      </c>
      <c r="BM125" s="24" t="s">
        <v>1389</v>
      </c>
    </row>
    <row r="126" s="12" customFormat="1">
      <c r="B126" s="249"/>
      <c r="C126" s="250"/>
      <c r="D126" s="251" t="s">
        <v>549</v>
      </c>
      <c r="E126" s="252" t="s">
        <v>22</v>
      </c>
      <c r="F126" s="253" t="s">
        <v>1381</v>
      </c>
      <c r="G126" s="250"/>
      <c r="H126" s="254">
        <v>130</v>
      </c>
      <c r="I126" s="255"/>
      <c r="J126" s="250"/>
      <c r="K126" s="250"/>
      <c r="L126" s="256"/>
      <c r="M126" s="257"/>
      <c r="N126" s="258"/>
      <c r="O126" s="258"/>
      <c r="P126" s="258"/>
      <c r="Q126" s="258"/>
      <c r="R126" s="258"/>
      <c r="S126" s="258"/>
      <c r="T126" s="259"/>
      <c r="AT126" s="260" t="s">
        <v>549</v>
      </c>
      <c r="AU126" s="260" t="s">
        <v>85</v>
      </c>
      <c r="AV126" s="12" t="s">
        <v>85</v>
      </c>
      <c r="AW126" s="12" t="s">
        <v>41</v>
      </c>
      <c r="AX126" s="12" t="s">
        <v>24</v>
      </c>
      <c r="AY126" s="260" t="s">
        <v>541</v>
      </c>
    </row>
    <row r="127" s="1" customFormat="1" ht="25.5" customHeight="1">
      <c r="B127" s="46"/>
      <c r="C127" s="237" t="s">
        <v>570</v>
      </c>
      <c r="D127" s="237" t="s">
        <v>544</v>
      </c>
      <c r="E127" s="238" t="s">
        <v>594</v>
      </c>
      <c r="F127" s="239" t="s">
        <v>595</v>
      </c>
      <c r="G127" s="240" t="s">
        <v>547</v>
      </c>
      <c r="H127" s="241">
        <v>130</v>
      </c>
      <c r="I127" s="242"/>
      <c r="J127" s="243">
        <f>ROUND(I127*H127,2)</f>
        <v>0</v>
      </c>
      <c r="K127" s="239" t="s">
        <v>22</v>
      </c>
      <c r="L127" s="72"/>
      <c r="M127" s="244" t="s">
        <v>22</v>
      </c>
      <c r="N127" s="245" t="s">
        <v>48</v>
      </c>
      <c r="O127" s="47"/>
      <c r="P127" s="246">
        <f>O127*H127</f>
        <v>0</v>
      </c>
      <c r="Q127" s="246">
        <v>0</v>
      </c>
      <c r="R127" s="246">
        <f>Q127*H127</f>
        <v>0</v>
      </c>
      <c r="S127" s="246">
        <v>0</v>
      </c>
      <c r="T127" s="247">
        <f>S127*H127</f>
        <v>0</v>
      </c>
      <c r="AR127" s="24" t="s">
        <v>577</v>
      </c>
      <c r="AT127" s="24" t="s">
        <v>544</v>
      </c>
      <c r="AU127" s="24" t="s">
        <v>85</v>
      </c>
      <c r="AY127" s="24" t="s">
        <v>541</v>
      </c>
      <c r="BE127" s="248">
        <f>IF(N127="základní",J127,0)</f>
        <v>0</v>
      </c>
      <c r="BF127" s="248">
        <f>IF(N127="snížená",J127,0)</f>
        <v>0</v>
      </c>
      <c r="BG127" s="248">
        <f>IF(N127="zákl. přenesená",J127,0)</f>
        <v>0</v>
      </c>
      <c r="BH127" s="248">
        <f>IF(N127="sníž. přenesená",J127,0)</f>
        <v>0</v>
      </c>
      <c r="BI127" s="248">
        <f>IF(N127="nulová",J127,0)</f>
        <v>0</v>
      </c>
      <c r="BJ127" s="24" t="s">
        <v>24</v>
      </c>
      <c r="BK127" s="248">
        <f>ROUND(I127*H127,2)</f>
        <v>0</v>
      </c>
      <c r="BL127" s="24" t="s">
        <v>577</v>
      </c>
      <c r="BM127" s="24" t="s">
        <v>1390</v>
      </c>
    </row>
    <row r="128" s="12" customFormat="1">
      <c r="B128" s="249"/>
      <c r="C128" s="250"/>
      <c r="D128" s="251" t="s">
        <v>549</v>
      </c>
      <c r="E128" s="252" t="s">
        <v>22</v>
      </c>
      <c r="F128" s="253" t="s">
        <v>1381</v>
      </c>
      <c r="G128" s="250"/>
      <c r="H128" s="254">
        <v>130</v>
      </c>
      <c r="I128" s="255"/>
      <c r="J128" s="250"/>
      <c r="K128" s="250"/>
      <c r="L128" s="256"/>
      <c r="M128" s="261"/>
      <c r="N128" s="262"/>
      <c r="O128" s="262"/>
      <c r="P128" s="262"/>
      <c r="Q128" s="262"/>
      <c r="R128" s="262"/>
      <c r="S128" s="262"/>
      <c r="T128" s="263"/>
      <c r="AT128" s="260" t="s">
        <v>549</v>
      </c>
      <c r="AU128" s="260" t="s">
        <v>85</v>
      </c>
      <c r="AV128" s="12" t="s">
        <v>85</v>
      </c>
      <c r="AW128" s="12" t="s">
        <v>41</v>
      </c>
      <c r="AX128" s="12" t="s">
        <v>24</v>
      </c>
      <c r="AY128" s="260" t="s">
        <v>541</v>
      </c>
    </row>
    <row r="129" s="1" customFormat="1" ht="6.96" customHeight="1">
      <c r="B129" s="67"/>
      <c r="C129" s="68"/>
      <c r="D129" s="68"/>
      <c r="E129" s="68"/>
      <c r="F129" s="68"/>
      <c r="G129" s="68"/>
      <c r="H129" s="68"/>
      <c r="I129" s="179"/>
      <c r="J129" s="68"/>
      <c r="K129" s="68"/>
      <c r="L129" s="72"/>
    </row>
  </sheetData>
  <sheetProtection sheet="1" autoFilter="0" formatColumns="0" formatRows="0" objects="1" scenarios="1" spinCount="100000" saltValue="hNIYgNc//7JGnUHVtndLWeU4vCbWrW777ZoZoWZR9Lpg2pIzNiocRx0yNIIxwWOeWvO10k4iLCpndqx3lG9Qlg==" hashValue="3ntZofycaOmIJkPItZSuN9WTzDpUKQ44yYjFO2udFX9iZYOdW88YR067McD0xhKEcwj+05eGWzgpXY0b5FJkaA==" algorithmName="SHA-512" password="CC35"/>
  <autoFilter ref="C95:K128"/>
  <mergeCells count="16">
    <mergeCell ref="E7:H7"/>
    <mergeCell ref="E11:H11"/>
    <mergeCell ref="E9:H9"/>
    <mergeCell ref="E13:H13"/>
    <mergeCell ref="E28:H28"/>
    <mergeCell ref="E49:H49"/>
    <mergeCell ref="E53:H53"/>
    <mergeCell ref="E51:H51"/>
    <mergeCell ref="E55:H55"/>
    <mergeCell ref="J59:J60"/>
    <mergeCell ref="E82:H82"/>
    <mergeCell ref="E86:H86"/>
    <mergeCell ref="E84:H84"/>
    <mergeCell ref="E88:H88"/>
    <mergeCell ref="G1:H1"/>
    <mergeCell ref="L2:V2"/>
  </mergeCells>
  <hyperlinks>
    <hyperlink ref="F1:G1" location="C2" display="1) Krycí list soupisu"/>
    <hyperlink ref="G1:H1" location="C62" display="2) Rekapitulace"/>
    <hyperlink ref="J1" location="C95"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40.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271</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ht="16.5" customHeight="1">
      <c r="B9" s="28"/>
      <c r="C9" s="29"/>
      <c r="D9" s="29"/>
      <c r="E9" s="156" t="s">
        <v>1375</v>
      </c>
      <c r="F9" s="29"/>
      <c r="G9" s="29"/>
      <c r="H9" s="29"/>
      <c r="I9" s="155"/>
      <c r="J9" s="29"/>
      <c r="K9" s="31"/>
    </row>
    <row r="10">
      <c r="B10" s="28"/>
      <c r="C10" s="29"/>
      <c r="D10" s="40" t="s">
        <v>508</v>
      </c>
      <c r="E10" s="29"/>
      <c r="F10" s="29"/>
      <c r="G10" s="29"/>
      <c r="H10" s="29"/>
      <c r="I10" s="155"/>
      <c r="J10" s="29"/>
      <c r="K10" s="31"/>
    </row>
    <row r="11" s="1" customFormat="1" ht="16.5" customHeight="1">
      <c r="B11" s="46"/>
      <c r="C11" s="47"/>
      <c r="D11" s="47"/>
      <c r="E11" s="55" t="s">
        <v>1376</v>
      </c>
      <c r="F11" s="47"/>
      <c r="G11" s="47"/>
      <c r="H11" s="47"/>
      <c r="I11" s="157"/>
      <c r="J11" s="47"/>
      <c r="K11" s="51"/>
    </row>
    <row r="12" s="1" customFormat="1">
      <c r="B12" s="46"/>
      <c r="C12" s="47"/>
      <c r="D12" s="40" t="s">
        <v>510</v>
      </c>
      <c r="E12" s="47"/>
      <c r="F12" s="47"/>
      <c r="G12" s="47"/>
      <c r="H12" s="47"/>
      <c r="I12" s="157"/>
      <c r="J12" s="47"/>
      <c r="K12" s="51"/>
    </row>
    <row r="13" s="1" customFormat="1" ht="36.96" customHeight="1">
      <c r="B13" s="46"/>
      <c r="C13" s="47"/>
      <c r="D13" s="47"/>
      <c r="E13" s="158" t="s">
        <v>1391</v>
      </c>
      <c r="F13" s="47"/>
      <c r="G13" s="47"/>
      <c r="H13" s="47"/>
      <c r="I13" s="157"/>
      <c r="J13" s="47"/>
      <c r="K13" s="51"/>
    </row>
    <row r="14" s="1" customFormat="1">
      <c r="B14" s="46"/>
      <c r="C14" s="47"/>
      <c r="D14" s="47"/>
      <c r="E14" s="47"/>
      <c r="F14" s="47"/>
      <c r="G14" s="47"/>
      <c r="H14" s="47"/>
      <c r="I14" s="157"/>
      <c r="J14" s="47"/>
      <c r="K14" s="51"/>
    </row>
    <row r="15" s="1" customFormat="1" ht="14.4" customHeight="1">
      <c r="B15" s="46"/>
      <c r="C15" s="47"/>
      <c r="D15" s="40" t="s">
        <v>21</v>
      </c>
      <c r="E15" s="47"/>
      <c r="F15" s="35" t="s">
        <v>22</v>
      </c>
      <c r="G15" s="47"/>
      <c r="H15" s="47"/>
      <c r="I15" s="159" t="s">
        <v>23</v>
      </c>
      <c r="J15" s="35" t="s">
        <v>22</v>
      </c>
      <c r="K15" s="51"/>
    </row>
    <row r="16" s="1" customFormat="1" ht="14.4" customHeight="1">
      <c r="B16" s="46"/>
      <c r="C16" s="47"/>
      <c r="D16" s="40" t="s">
        <v>25</v>
      </c>
      <c r="E16" s="47"/>
      <c r="F16" s="35" t="s">
        <v>40</v>
      </c>
      <c r="G16" s="47"/>
      <c r="H16" s="47"/>
      <c r="I16" s="159" t="s">
        <v>27</v>
      </c>
      <c r="J16" s="160" t="str">
        <f>'Rekapitulace stavby'!AN8</f>
        <v>19. 9. 2018</v>
      </c>
      <c r="K16" s="51"/>
    </row>
    <row r="17" s="1" customFormat="1" ht="10.8" customHeight="1">
      <c r="B17" s="46"/>
      <c r="C17" s="47"/>
      <c r="D17" s="47"/>
      <c r="E17" s="47"/>
      <c r="F17" s="47"/>
      <c r="G17" s="47"/>
      <c r="H17" s="47"/>
      <c r="I17" s="157"/>
      <c r="J17" s="47"/>
      <c r="K17" s="51"/>
    </row>
    <row r="18" s="1" customFormat="1" ht="14.4" customHeight="1">
      <c r="B18" s="46"/>
      <c r="C18" s="47"/>
      <c r="D18" s="40" t="s">
        <v>31</v>
      </c>
      <c r="E18" s="47"/>
      <c r="F18" s="47"/>
      <c r="G18" s="47"/>
      <c r="H18" s="47"/>
      <c r="I18" s="159" t="s">
        <v>32</v>
      </c>
      <c r="J18" s="35" t="str">
        <f>IF('Rekapitulace stavby'!AN10="","",'Rekapitulace stavby'!AN10)</f>
        <v>70994234</v>
      </c>
      <c r="K18" s="51"/>
    </row>
    <row r="19" s="1" customFormat="1" ht="18" customHeight="1">
      <c r="B19" s="46"/>
      <c r="C19" s="47"/>
      <c r="D19" s="47"/>
      <c r="E19" s="35" t="str">
        <f>IF('Rekapitulace stavby'!E11="","",'Rekapitulace stavby'!E11)</f>
        <v>SŽDC s.o., OŘ Ústí n.L., ST Ústí n.L.</v>
      </c>
      <c r="F19" s="47"/>
      <c r="G19" s="47"/>
      <c r="H19" s="47"/>
      <c r="I19" s="159" t="s">
        <v>35</v>
      </c>
      <c r="J19" s="35" t="str">
        <f>IF('Rekapitulace stavby'!AN11="","",'Rekapitulace stavby'!AN11)</f>
        <v>CZ70994234</v>
      </c>
      <c r="K19" s="51"/>
    </row>
    <row r="20" s="1" customFormat="1" ht="6.96" customHeight="1">
      <c r="B20" s="46"/>
      <c r="C20" s="47"/>
      <c r="D20" s="47"/>
      <c r="E20" s="47"/>
      <c r="F20" s="47"/>
      <c r="G20" s="47"/>
      <c r="H20" s="47"/>
      <c r="I20" s="157"/>
      <c r="J20" s="47"/>
      <c r="K20" s="51"/>
    </row>
    <row r="21" s="1" customFormat="1" ht="14.4" customHeight="1">
      <c r="B21" s="46"/>
      <c r="C21" s="47"/>
      <c r="D21" s="40" t="s">
        <v>37</v>
      </c>
      <c r="E21" s="47"/>
      <c r="F21" s="47"/>
      <c r="G21" s="47"/>
      <c r="H21" s="47"/>
      <c r="I21" s="159" t="s">
        <v>32</v>
      </c>
      <c r="J21" s="35" t="str">
        <f>IF('Rekapitulace stavby'!AN13="Vyplň údaj","",IF('Rekapitulace stavby'!AN13="","",'Rekapitulace stavby'!AN13))</f>
        <v/>
      </c>
      <c r="K21" s="51"/>
    </row>
    <row r="22" s="1" customFormat="1" ht="18" customHeight="1">
      <c r="B22" s="46"/>
      <c r="C22" s="47"/>
      <c r="D22" s="47"/>
      <c r="E22" s="35" t="str">
        <f>IF('Rekapitulace stavby'!E14="Vyplň údaj","",IF('Rekapitulace stavby'!E14="","",'Rekapitulace stavby'!E14))</f>
        <v/>
      </c>
      <c r="F22" s="47"/>
      <c r="G22" s="47"/>
      <c r="H22" s="47"/>
      <c r="I22" s="159" t="s">
        <v>35</v>
      </c>
      <c r="J22" s="35" t="str">
        <f>IF('Rekapitulace stavby'!AN14="Vyplň údaj","",IF('Rekapitulace stavby'!AN14="","",'Rekapitulace stavby'!AN14))</f>
        <v/>
      </c>
      <c r="K22" s="51"/>
    </row>
    <row r="23" s="1" customFormat="1" ht="6.96" customHeight="1">
      <c r="B23" s="46"/>
      <c r="C23" s="47"/>
      <c r="D23" s="47"/>
      <c r="E23" s="47"/>
      <c r="F23" s="47"/>
      <c r="G23" s="47"/>
      <c r="H23" s="47"/>
      <c r="I23" s="157"/>
      <c r="J23" s="47"/>
      <c r="K23" s="51"/>
    </row>
    <row r="24" s="1" customFormat="1" ht="14.4" customHeight="1">
      <c r="B24" s="46"/>
      <c r="C24" s="47"/>
      <c r="D24" s="40" t="s">
        <v>39</v>
      </c>
      <c r="E24" s="47"/>
      <c r="F24" s="47"/>
      <c r="G24" s="47"/>
      <c r="H24" s="47"/>
      <c r="I24" s="159" t="s">
        <v>32</v>
      </c>
      <c r="J24" s="35" t="str">
        <f>IF('Rekapitulace stavby'!AN16="","",'Rekapitulace stavby'!AN16)</f>
        <v/>
      </c>
      <c r="K24" s="51"/>
    </row>
    <row r="25" s="1" customFormat="1" ht="18" customHeight="1">
      <c r="B25" s="46"/>
      <c r="C25" s="47"/>
      <c r="D25" s="47"/>
      <c r="E25" s="35" t="str">
        <f>IF('Rekapitulace stavby'!E17="","",'Rekapitulace stavby'!E17)</f>
        <v xml:space="preserve"> </v>
      </c>
      <c r="F25" s="47"/>
      <c r="G25" s="47"/>
      <c r="H25" s="47"/>
      <c r="I25" s="159" t="s">
        <v>35</v>
      </c>
      <c r="J25" s="35" t="str">
        <f>IF('Rekapitulace stavby'!AN17="","",'Rekapitulace stavby'!AN17)</f>
        <v/>
      </c>
      <c r="K25" s="51"/>
    </row>
    <row r="26" s="1" customFormat="1" ht="6.96" customHeight="1">
      <c r="B26" s="46"/>
      <c r="C26" s="47"/>
      <c r="D26" s="47"/>
      <c r="E26" s="47"/>
      <c r="F26" s="47"/>
      <c r="G26" s="47"/>
      <c r="H26" s="47"/>
      <c r="I26" s="157"/>
      <c r="J26" s="47"/>
      <c r="K26" s="51"/>
    </row>
    <row r="27" s="1" customFormat="1" ht="14.4" customHeight="1">
      <c r="B27" s="46"/>
      <c r="C27" s="47"/>
      <c r="D27" s="40" t="s">
        <v>42</v>
      </c>
      <c r="E27" s="47"/>
      <c r="F27" s="47"/>
      <c r="G27" s="47"/>
      <c r="H27" s="47"/>
      <c r="I27" s="157"/>
      <c r="J27" s="47"/>
      <c r="K27" s="51"/>
    </row>
    <row r="28" s="7" customFormat="1" ht="16.5" customHeight="1">
      <c r="B28" s="161"/>
      <c r="C28" s="162"/>
      <c r="D28" s="162"/>
      <c r="E28" s="44" t="s">
        <v>22</v>
      </c>
      <c r="F28" s="44"/>
      <c r="G28" s="44"/>
      <c r="H28" s="44"/>
      <c r="I28" s="163"/>
      <c r="J28" s="162"/>
      <c r="K28" s="164"/>
    </row>
    <row r="29" s="1" customFormat="1" ht="6.96" customHeight="1">
      <c r="B29" s="46"/>
      <c r="C29" s="47"/>
      <c r="D29" s="47"/>
      <c r="E29" s="47"/>
      <c r="F29" s="47"/>
      <c r="G29" s="47"/>
      <c r="H29" s="47"/>
      <c r="I29" s="157"/>
      <c r="J29" s="47"/>
      <c r="K29" s="51"/>
    </row>
    <row r="30" s="1" customFormat="1" ht="6.96" customHeight="1">
      <c r="B30" s="46"/>
      <c r="C30" s="47"/>
      <c r="D30" s="106"/>
      <c r="E30" s="106"/>
      <c r="F30" s="106"/>
      <c r="G30" s="106"/>
      <c r="H30" s="106"/>
      <c r="I30" s="165"/>
      <c r="J30" s="106"/>
      <c r="K30" s="166"/>
    </row>
    <row r="31" s="1" customFormat="1" ht="25.44" customHeight="1">
      <c r="B31" s="46"/>
      <c r="C31" s="47"/>
      <c r="D31" s="167" t="s">
        <v>43</v>
      </c>
      <c r="E31" s="47"/>
      <c r="F31" s="47"/>
      <c r="G31" s="47"/>
      <c r="H31" s="47"/>
      <c r="I31" s="157"/>
      <c r="J31" s="168">
        <f>ROUND(J89,2)</f>
        <v>0</v>
      </c>
      <c r="K31" s="51"/>
    </row>
    <row r="32" s="1" customFormat="1" ht="6.96" customHeight="1">
      <c r="B32" s="46"/>
      <c r="C32" s="47"/>
      <c r="D32" s="106"/>
      <c r="E32" s="106"/>
      <c r="F32" s="106"/>
      <c r="G32" s="106"/>
      <c r="H32" s="106"/>
      <c r="I32" s="165"/>
      <c r="J32" s="106"/>
      <c r="K32" s="166"/>
    </row>
    <row r="33" s="1" customFormat="1" ht="14.4" customHeight="1">
      <c r="B33" s="46"/>
      <c r="C33" s="47"/>
      <c r="D33" s="47"/>
      <c r="E33" s="47"/>
      <c r="F33" s="52" t="s">
        <v>45</v>
      </c>
      <c r="G33" s="47"/>
      <c r="H33" s="47"/>
      <c r="I33" s="169" t="s">
        <v>44</v>
      </c>
      <c r="J33" s="52" t="s">
        <v>46</v>
      </c>
      <c r="K33" s="51"/>
    </row>
    <row r="34" s="1" customFormat="1" ht="14.4" customHeight="1">
      <c r="B34" s="46"/>
      <c r="C34" s="47"/>
      <c r="D34" s="55" t="s">
        <v>47</v>
      </c>
      <c r="E34" s="55" t="s">
        <v>48</v>
      </c>
      <c r="F34" s="170">
        <f>ROUND(SUM(BE89:BE94), 2)</f>
        <v>0</v>
      </c>
      <c r="G34" s="47"/>
      <c r="H34" s="47"/>
      <c r="I34" s="171">
        <v>0.20999999999999999</v>
      </c>
      <c r="J34" s="170">
        <f>ROUND(ROUND((SUM(BE89:BE94)), 2)*I34, 2)</f>
        <v>0</v>
      </c>
      <c r="K34" s="51"/>
    </row>
    <row r="35" s="1" customFormat="1" ht="14.4" customHeight="1">
      <c r="B35" s="46"/>
      <c r="C35" s="47"/>
      <c r="D35" s="47"/>
      <c r="E35" s="55" t="s">
        <v>49</v>
      </c>
      <c r="F35" s="170">
        <f>ROUND(SUM(BF89:BF94), 2)</f>
        <v>0</v>
      </c>
      <c r="G35" s="47"/>
      <c r="H35" s="47"/>
      <c r="I35" s="171">
        <v>0.14999999999999999</v>
      </c>
      <c r="J35" s="170">
        <f>ROUND(ROUND((SUM(BF89:BF94)), 2)*I35, 2)</f>
        <v>0</v>
      </c>
      <c r="K35" s="51"/>
    </row>
    <row r="36" hidden="1" s="1" customFormat="1" ht="14.4" customHeight="1">
      <c r="B36" s="46"/>
      <c r="C36" s="47"/>
      <c r="D36" s="47"/>
      <c r="E36" s="55" t="s">
        <v>50</v>
      </c>
      <c r="F36" s="170">
        <f>ROUND(SUM(BG89:BG94), 2)</f>
        <v>0</v>
      </c>
      <c r="G36" s="47"/>
      <c r="H36" s="47"/>
      <c r="I36" s="171">
        <v>0.20999999999999999</v>
      </c>
      <c r="J36" s="170">
        <v>0</v>
      </c>
      <c r="K36" s="51"/>
    </row>
    <row r="37" hidden="1" s="1" customFormat="1" ht="14.4" customHeight="1">
      <c r="B37" s="46"/>
      <c r="C37" s="47"/>
      <c r="D37" s="47"/>
      <c r="E37" s="55" t="s">
        <v>51</v>
      </c>
      <c r="F37" s="170">
        <f>ROUND(SUM(BH89:BH94), 2)</f>
        <v>0</v>
      </c>
      <c r="G37" s="47"/>
      <c r="H37" s="47"/>
      <c r="I37" s="171">
        <v>0.14999999999999999</v>
      </c>
      <c r="J37" s="170">
        <v>0</v>
      </c>
      <c r="K37" s="51"/>
    </row>
    <row r="38" hidden="1" s="1" customFormat="1" ht="14.4" customHeight="1">
      <c r="B38" s="46"/>
      <c r="C38" s="47"/>
      <c r="D38" s="47"/>
      <c r="E38" s="55" t="s">
        <v>52</v>
      </c>
      <c r="F38" s="170">
        <f>ROUND(SUM(BI89:BI94), 2)</f>
        <v>0</v>
      </c>
      <c r="G38" s="47"/>
      <c r="H38" s="47"/>
      <c r="I38" s="171">
        <v>0</v>
      </c>
      <c r="J38" s="170">
        <v>0</v>
      </c>
      <c r="K38" s="51"/>
    </row>
    <row r="39" s="1" customFormat="1" ht="6.96" customHeight="1">
      <c r="B39" s="46"/>
      <c r="C39" s="47"/>
      <c r="D39" s="47"/>
      <c r="E39" s="47"/>
      <c r="F39" s="47"/>
      <c r="G39" s="47"/>
      <c r="H39" s="47"/>
      <c r="I39" s="157"/>
      <c r="J39" s="47"/>
      <c r="K39" s="51"/>
    </row>
    <row r="40" s="1" customFormat="1" ht="25.44" customHeight="1">
      <c r="B40" s="46"/>
      <c r="C40" s="172"/>
      <c r="D40" s="173" t="s">
        <v>53</v>
      </c>
      <c r="E40" s="98"/>
      <c r="F40" s="98"/>
      <c r="G40" s="174" t="s">
        <v>54</v>
      </c>
      <c r="H40" s="175" t="s">
        <v>55</v>
      </c>
      <c r="I40" s="176"/>
      <c r="J40" s="177">
        <f>SUM(J31:J38)</f>
        <v>0</v>
      </c>
      <c r="K40" s="178"/>
    </row>
    <row r="41" s="1" customFormat="1" ht="14.4" customHeight="1">
      <c r="B41" s="67"/>
      <c r="C41" s="68"/>
      <c r="D41" s="68"/>
      <c r="E41" s="68"/>
      <c r="F41" s="68"/>
      <c r="G41" s="68"/>
      <c r="H41" s="68"/>
      <c r="I41" s="179"/>
      <c r="J41" s="68"/>
      <c r="K41" s="69"/>
    </row>
    <row r="45" s="1" customFormat="1" ht="6.96" customHeight="1">
      <c r="B45" s="180"/>
      <c r="C45" s="181"/>
      <c r="D45" s="181"/>
      <c r="E45" s="181"/>
      <c r="F45" s="181"/>
      <c r="G45" s="181"/>
      <c r="H45" s="181"/>
      <c r="I45" s="182"/>
      <c r="J45" s="181"/>
      <c r="K45" s="183"/>
    </row>
    <row r="46" s="1" customFormat="1" ht="36.96" customHeight="1">
      <c r="B46" s="46"/>
      <c r="C46" s="30" t="s">
        <v>512</v>
      </c>
      <c r="D46" s="47"/>
      <c r="E46" s="47"/>
      <c r="F46" s="47"/>
      <c r="G46" s="47"/>
      <c r="H46" s="47"/>
      <c r="I46" s="157"/>
      <c r="J46" s="47"/>
      <c r="K46" s="51"/>
    </row>
    <row r="47" s="1" customFormat="1" ht="6.96" customHeight="1">
      <c r="B47" s="46"/>
      <c r="C47" s="47"/>
      <c r="D47" s="47"/>
      <c r="E47" s="47"/>
      <c r="F47" s="47"/>
      <c r="G47" s="47"/>
      <c r="H47" s="47"/>
      <c r="I47" s="157"/>
      <c r="J47" s="47"/>
      <c r="K47" s="51"/>
    </row>
    <row r="48" s="1" customFormat="1" ht="14.4" customHeight="1">
      <c r="B48" s="46"/>
      <c r="C48" s="40" t="s">
        <v>18</v>
      </c>
      <c r="D48" s="47"/>
      <c r="E48" s="47"/>
      <c r="F48" s="47"/>
      <c r="G48" s="47"/>
      <c r="H48" s="47"/>
      <c r="I48" s="157"/>
      <c r="J48" s="47"/>
      <c r="K48" s="51"/>
    </row>
    <row r="49" s="1" customFormat="1" ht="16.5" customHeight="1">
      <c r="B49" s="46"/>
      <c r="C49" s="47"/>
      <c r="D49" s="47"/>
      <c r="E49" s="156" t="str">
        <f>E7</f>
        <v>Celkové opravy zastávek na koridorové trati Vraňany - Děčín - státní hranice_ZMĚNA č. 1</v>
      </c>
      <c r="F49" s="40"/>
      <c r="G49" s="40"/>
      <c r="H49" s="40"/>
      <c r="I49" s="157"/>
      <c r="J49" s="47"/>
      <c r="K49" s="51"/>
    </row>
    <row r="50">
      <c r="B50" s="28"/>
      <c r="C50" s="40" t="s">
        <v>506</v>
      </c>
      <c r="D50" s="29"/>
      <c r="E50" s="29"/>
      <c r="F50" s="29"/>
      <c r="G50" s="29"/>
      <c r="H50" s="29"/>
      <c r="I50" s="155"/>
      <c r="J50" s="29"/>
      <c r="K50" s="31"/>
    </row>
    <row r="51" ht="16.5" customHeight="1">
      <c r="B51" s="28"/>
      <c r="C51" s="29"/>
      <c r="D51" s="29"/>
      <c r="E51" s="156" t="s">
        <v>1375</v>
      </c>
      <c r="F51" s="29"/>
      <c r="G51" s="29"/>
      <c r="H51" s="29"/>
      <c r="I51" s="155"/>
      <c r="J51" s="29"/>
      <c r="K51" s="31"/>
    </row>
    <row r="52">
      <c r="B52" s="28"/>
      <c r="C52" s="40" t="s">
        <v>508</v>
      </c>
      <c r="D52" s="29"/>
      <c r="E52" s="29"/>
      <c r="F52" s="29"/>
      <c r="G52" s="29"/>
      <c r="H52" s="29"/>
      <c r="I52" s="155"/>
      <c r="J52" s="29"/>
      <c r="K52" s="31"/>
    </row>
    <row r="53" s="1" customFormat="1" ht="16.5" customHeight="1">
      <c r="B53" s="46"/>
      <c r="C53" s="47"/>
      <c r="D53" s="47"/>
      <c r="E53" s="55" t="s">
        <v>1376</v>
      </c>
      <c r="F53" s="47"/>
      <c r="G53" s="47"/>
      <c r="H53" s="47"/>
      <c r="I53" s="157"/>
      <c r="J53" s="47"/>
      <c r="K53" s="51"/>
    </row>
    <row r="54" s="1" customFormat="1" ht="14.4" customHeight="1">
      <c r="B54" s="46"/>
      <c r="C54" s="40" t="s">
        <v>510</v>
      </c>
      <c r="D54" s="47"/>
      <c r="E54" s="47"/>
      <c r="F54" s="47"/>
      <c r="G54" s="47"/>
      <c r="H54" s="47"/>
      <c r="I54" s="157"/>
      <c r="J54" s="47"/>
      <c r="K54" s="51"/>
    </row>
    <row r="55" s="1" customFormat="1" ht="17.25" customHeight="1">
      <c r="B55" s="46"/>
      <c r="C55" s="47"/>
      <c r="D55" s="47"/>
      <c r="E55" s="158" t="str">
        <f>E13</f>
        <v>SO-21-03-02 - VRN</v>
      </c>
      <c r="F55" s="47"/>
      <c r="G55" s="47"/>
      <c r="H55" s="47"/>
      <c r="I55" s="157"/>
      <c r="J55" s="47"/>
      <c r="K55" s="51"/>
    </row>
    <row r="56" s="1" customFormat="1" ht="6.96" customHeight="1">
      <c r="B56" s="46"/>
      <c r="C56" s="47"/>
      <c r="D56" s="47"/>
      <c r="E56" s="47"/>
      <c r="F56" s="47"/>
      <c r="G56" s="47"/>
      <c r="H56" s="47"/>
      <c r="I56" s="157"/>
      <c r="J56" s="47"/>
      <c r="K56" s="51"/>
    </row>
    <row r="57" s="1" customFormat="1" ht="18" customHeight="1">
      <c r="B57" s="46"/>
      <c r="C57" s="40" t="s">
        <v>25</v>
      </c>
      <c r="D57" s="47"/>
      <c r="E57" s="47"/>
      <c r="F57" s="35" t="str">
        <f>F16</f>
        <v xml:space="preserve"> </v>
      </c>
      <c r="G57" s="47"/>
      <c r="H57" s="47"/>
      <c r="I57" s="159" t="s">
        <v>27</v>
      </c>
      <c r="J57" s="160" t="str">
        <f>IF(J16="","",J16)</f>
        <v>19. 9. 2018</v>
      </c>
      <c r="K57" s="51"/>
    </row>
    <row r="58" s="1" customFormat="1" ht="6.96" customHeight="1">
      <c r="B58" s="46"/>
      <c r="C58" s="47"/>
      <c r="D58" s="47"/>
      <c r="E58" s="47"/>
      <c r="F58" s="47"/>
      <c r="G58" s="47"/>
      <c r="H58" s="47"/>
      <c r="I58" s="157"/>
      <c r="J58" s="47"/>
      <c r="K58" s="51"/>
    </row>
    <row r="59" s="1" customFormat="1">
      <c r="B59" s="46"/>
      <c r="C59" s="40" t="s">
        <v>31</v>
      </c>
      <c r="D59" s="47"/>
      <c r="E59" s="47"/>
      <c r="F59" s="35" t="str">
        <f>E19</f>
        <v>SŽDC s.o., OŘ Ústí n.L., ST Ústí n.L.</v>
      </c>
      <c r="G59" s="47"/>
      <c r="H59" s="47"/>
      <c r="I59" s="159" t="s">
        <v>39</v>
      </c>
      <c r="J59" s="44" t="str">
        <f>E25</f>
        <v xml:space="preserve"> </v>
      </c>
      <c r="K59" s="51"/>
    </row>
    <row r="60" s="1" customFormat="1" ht="14.4" customHeight="1">
      <c r="B60" s="46"/>
      <c r="C60" s="40" t="s">
        <v>37</v>
      </c>
      <c r="D60" s="47"/>
      <c r="E60" s="47"/>
      <c r="F60" s="35" t="str">
        <f>IF(E22="","",E22)</f>
        <v/>
      </c>
      <c r="G60" s="47"/>
      <c r="H60" s="47"/>
      <c r="I60" s="157"/>
      <c r="J60" s="184"/>
      <c r="K60" s="51"/>
    </row>
    <row r="61" s="1" customFormat="1" ht="10.32" customHeight="1">
      <c r="B61" s="46"/>
      <c r="C61" s="47"/>
      <c r="D61" s="47"/>
      <c r="E61" s="47"/>
      <c r="F61" s="47"/>
      <c r="G61" s="47"/>
      <c r="H61" s="47"/>
      <c r="I61" s="157"/>
      <c r="J61" s="47"/>
      <c r="K61" s="51"/>
    </row>
    <row r="62" s="1" customFormat="1" ht="29.28" customHeight="1">
      <c r="B62" s="46"/>
      <c r="C62" s="185" t="s">
        <v>513</v>
      </c>
      <c r="D62" s="172"/>
      <c r="E62" s="172"/>
      <c r="F62" s="172"/>
      <c r="G62" s="172"/>
      <c r="H62" s="172"/>
      <c r="I62" s="186"/>
      <c r="J62" s="187" t="s">
        <v>514</v>
      </c>
      <c r="K62" s="188"/>
    </row>
    <row r="63" s="1" customFormat="1" ht="10.32" customHeight="1">
      <c r="B63" s="46"/>
      <c r="C63" s="47"/>
      <c r="D63" s="47"/>
      <c r="E63" s="47"/>
      <c r="F63" s="47"/>
      <c r="G63" s="47"/>
      <c r="H63" s="47"/>
      <c r="I63" s="157"/>
      <c r="J63" s="47"/>
      <c r="K63" s="51"/>
    </row>
    <row r="64" s="1" customFormat="1" ht="29.28" customHeight="1">
      <c r="B64" s="46"/>
      <c r="C64" s="189" t="s">
        <v>515</v>
      </c>
      <c r="D64" s="47"/>
      <c r="E64" s="47"/>
      <c r="F64" s="47"/>
      <c r="G64" s="47"/>
      <c r="H64" s="47"/>
      <c r="I64" s="157"/>
      <c r="J64" s="168">
        <f>J89</f>
        <v>0</v>
      </c>
      <c r="K64" s="51"/>
      <c r="AU64" s="24" t="s">
        <v>516</v>
      </c>
    </row>
    <row r="65" s="8" customFormat="1" ht="24.96" customHeight="1">
      <c r="B65" s="190"/>
      <c r="C65" s="191"/>
      <c r="D65" s="192" t="s">
        <v>598</v>
      </c>
      <c r="E65" s="193"/>
      <c r="F65" s="193"/>
      <c r="G65" s="193"/>
      <c r="H65" s="193"/>
      <c r="I65" s="194"/>
      <c r="J65" s="195">
        <f>J90</f>
        <v>0</v>
      </c>
      <c r="K65" s="196"/>
    </row>
    <row r="66" s="1" customFormat="1" ht="21.84" customHeight="1">
      <c r="B66" s="46"/>
      <c r="C66" s="47"/>
      <c r="D66" s="47"/>
      <c r="E66" s="47"/>
      <c r="F66" s="47"/>
      <c r="G66" s="47"/>
      <c r="H66" s="47"/>
      <c r="I66" s="157"/>
      <c r="J66" s="47"/>
      <c r="K66" s="51"/>
    </row>
    <row r="67" s="1" customFormat="1" ht="6.96" customHeight="1">
      <c r="B67" s="67"/>
      <c r="C67" s="68"/>
      <c r="D67" s="68"/>
      <c r="E67" s="68"/>
      <c r="F67" s="68"/>
      <c r="G67" s="68"/>
      <c r="H67" s="68"/>
      <c r="I67" s="179"/>
      <c r="J67" s="68"/>
      <c r="K67" s="69"/>
    </row>
    <row r="71" s="1" customFormat="1" ht="6.96" customHeight="1">
      <c r="B71" s="70"/>
      <c r="C71" s="71"/>
      <c r="D71" s="71"/>
      <c r="E71" s="71"/>
      <c r="F71" s="71"/>
      <c r="G71" s="71"/>
      <c r="H71" s="71"/>
      <c r="I71" s="182"/>
      <c r="J71" s="71"/>
      <c r="K71" s="71"/>
      <c r="L71" s="72"/>
    </row>
    <row r="72" s="1" customFormat="1" ht="36.96" customHeight="1">
      <c r="B72" s="46"/>
      <c r="C72" s="73" t="s">
        <v>525</v>
      </c>
      <c r="D72" s="74"/>
      <c r="E72" s="74"/>
      <c r="F72" s="74"/>
      <c r="G72" s="74"/>
      <c r="H72" s="74"/>
      <c r="I72" s="204"/>
      <c r="J72" s="74"/>
      <c r="K72" s="74"/>
      <c r="L72" s="72"/>
    </row>
    <row r="73" s="1" customFormat="1" ht="6.96" customHeight="1">
      <c r="B73" s="46"/>
      <c r="C73" s="74"/>
      <c r="D73" s="74"/>
      <c r="E73" s="74"/>
      <c r="F73" s="74"/>
      <c r="G73" s="74"/>
      <c r="H73" s="74"/>
      <c r="I73" s="204"/>
      <c r="J73" s="74"/>
      <c r="K73" s="74"/>
      <c r="L73" s="72"/>
    </row>
    <row r="74" s="1" customFormat="1" ht="14.4" customHeight="1">
      <c r="B74" s="46"/>
      <c r="C74" s="76" t="s">
        <v>18</v>
      </c>
      <c r="D74" s="74"/>
      <c r="E74" s="74"/>
      <c r="F74" s="74"/>
      <c r="G74" s="74"/>
      <c r="H74" s="74"/>
      <c r="I74" s="204"/>
      <c r="J74" s="74"/>
      <c r="K74" s="74"/>
      <c r="L74" s="72"/>
    </row>
    <row r="75" s="1" customFormat="1" ht="16.5" customHeight="1">
      <c r="B75" s="46"/>
      <c r="C75" s="74"/>
      <c r="D75" s="74"/>
      <c r="E75" s="205" t="str">
        <f>E7</f>
        <v>Celkové opravy zastávek na koridorové trati Vraňany - Děčín - státní hranice_ZMĚNA č. 1</v>
      </c>
      <c r="F75" s="76"/>
      <c r="G75" s="76"/>
      <c r="H75" s="76"/>
      <c r="I75" s="204"/>
      <c r="J75" s="74"/>
      <c r="K75" s="74"/>
      <c r="L75" s="72"/>
    </row>
    <row r="76">
      <c r="B76" s="28"/>
      <c r="C76" s="76" t="s">
        <v>506</v>
      </c>
      <c r="D76" s="206"/>
      <c r="E76" s="206"/>
      <c r="F76" s="206"/>
      <c r="G76" s="206"/>
      <c r="H76" s="206"/>
      <c r="I76" s="149"/>
      <c r="J76" s="206"/>
      <c r="K76" s="206"/>
      <c r="L76" s="207"/>
    </row>
    <row r="77" ht="16.5" customHeight="1">
      <c r="B77" s="28"/>
      <c r="C77" s="206"/>
      <c r="D77" s="206"/>
      <c r="E77" s="205" t="s">
        <v>1375</v>
      </c>
      <c r="F77" s="206"/>
      <c r="G77" s="206"/>
      <c r="H77" s="206"/>
      <c r="I77" s="149"/>
      <c r="J77" s="206"/>
      <c r="K77" s="206"/>
      <c r="L77" s="207"/>
    </row>
    <row r="78">
      <c r="B78" s="28"/>
      <c r="C78" s="76" t="s">
        <v>508</v>
      </c>
      <c r="D78" s="206"/>
      <c r="E78" s="206"/>
      <c r="F78" s="206"/>
      <c r="G78" s="206"/>
      <c r="H78" s="206"/>
      <c r="I78" s="149"/>
      <c r="J78" s="206"/>
      <c r="K78" s="206"/>
      <c r="L78" s="207"/>
    </row>
    <row r="79" s="1" customFormat="1" ht="16.5" customHeight="1">
      <c r="B79" s="46"/>
      <c r="C79" s="74"/>
      <c r="D79" s="74"/>
      <c r="E79" s="208" t="s">
        <v>1376</v>
      </c>
      <c r="F79" s="74"/>
      <c r="G79" s="74"/>
      <c r="H79" s="74"/>
      <c r="I79" s="204"/>
      <c r="J79" s="74"/>
      <c r="K79" s="74"/>
      <c r="L79" s="72"/>
    </row>
    <row r="80" s="1" customFormat="1" ht="14.4" customHeight="1">
      <c r="B80" s="46"/>
      <c r="C80" s="76" t="s">
        <v>510</v>
      </c>
      <c r="D80" s="74"/>
      <c r="E80" s="74"/>
      <c r="F80" s="74"/>
      <c r="G80" s="74"/>
      <c r="H80" s="74"/>
      <c r="I80" s="204"/>
      <c r="J80" s="74"/>
      <c r="K80" s="74"/>
      <c r="L80" s="72"/>
    </row>
    <row r="81" s="1" customFormat="1" ht="17.25" customHeight="1">
      <c r="B81" s="46"/>
      <c r="C81" s="74"/>
      <c r="D81" s="74"/>
      <c r="E81" s="82" t="str">
        <f>E13</f>
        <v>SO-21-03-02 - VRN</v>
      </c>
      <c r="F81" s="74"/>
      <c r="G81" s="74"/>
      <c r="H81" s="74"/>
      <c r="I81" s="204"/>
      <c r="J81" s="74"/>
      <c r="K81" s="74"/>
      <c r="L81" s="72"/>
    </row>
    <row r="82" s="1" customFormat="1" ht="6.96" customHeight="1">
      <c r="B82" s="46"/>
      <c r="C82" s="74"/>
      <c r="D82" s="74"/>
      <c r="E82" s="74"/>
      <c r="F82" s="74"/>
      <c r="G82" s="74"/>
      <c r="H82" s="74"/>
      <c r="I82" s="204"/>
      <c r="J82" s="74"/>
      <c r="K82" s="74"/>
      <c r="L82" s="72"/>
    </row>
    <row r="83" s="1" customFormat="1" ht="18" customHeight="1">
      <c r="B83" s="46"/>
      <c r="C83" s="76" t="s">
        <v>25</v>
      </c>
      <c r="D83" s="74"/>
      <c r="E83" s="74"/>
      <c r="F83" s="209" t="str">
        <f>F16</f>
        <v xml:space="preserve"> </v>
      </c>
      <c r="G83" s="74"/>
      <c r="H83" s="74"/>
      <c r="I83" s="210" t="s">
        <v>27</v>
      </c>
      <c r="J83" s="85" t="str">
        <f>IF(J16="","",J16)</f>
        <v>19. 9. 2018</v>
      </c>
      <c r="K83" s="74"/>
      <c r="L83" s="72"/>
    </row>
    <row r="84" s="1" customFormat="1" ht="6.96" customHeight="1">
      <c r="B84" s="46"/>
      <c r="C84" s="74"/>
      <c r="D84" s="74"/>
      <c r="E84" s="74"/>
      <c r="F84" s="74"/>
      <c r="G84" s="74"/>
      <c r="H84" s="74"/>
      <c r="I84" s="204"/>
      <c r="J84" s="74"/>
      <c r="K84" s="74"/>
      <c r="L84" s="72"/>
    </row>
    <row r="85" s="1" customFormat="1">
      <c r="B85" s="46"/>
      <c r="C85" s="76" t="s">
        <v>31</v>
      </c>
      <c r="D85" s="74"/>
      <c r="E85" s="74"/>
      <c r="F85" s="209" t="str">
        <f>E19</f>
        <v>SŽDC s.o., OŘ Ústí n.L., ST Ústí n.L.</v>
      </c>
      <c r="G85" s="74"/>
      <c r="H85" s="74"/>
      <c r="I85" s="210" t="s">
        <v>39</v>
      </c>
      <c r="J85" s="209" t="str">
        <f>E25</f>
        <v xml:space="preserve"> </v>
      </c>
      <c r="K85" s="74"/>
      <c r="L85" s="72"/>
    </row>
    <row r="86" s="1" customFormat="1" ht="14.4" customHeight="1">
      <c r="B86" s="46"/>
      <c r="C86" s="76" t="s">
        <v>37</v>
      </c>
      <c r="D86" s="74"/>
      <c r="E86" s="74"/>
      <c r="F86" s="209" t="str">
        <f>IF(E22="","",E22)</f>
        <v/>
      </c>
      <c r="G86" s="74"/>
      <c r="H86" s="74"/>
      <c r="I86" s="204"/>
      <c r="J86" s="74"/>
      <c r="K86" s="74"/>
      <c r="L86" s="72"/>
    </row>
    <row r="87" s="1" customFormat="1" ht="10.32" customHeight="1">
      <c r="B87" s="46"/>
      <c r="C87" s="74"/>
      <c r="D87" s="74"/>
      <c r="E87" s="74"/>
      <c r="F87" s="74"/>
      <c r="G87" s="74"/>
      <c r="H87" s="74"/>
      <c r="I87" s="204"/>
      <c r="J87" s="74"/>
      <c r="K87" s="74"/>
      <c r="L87" s="72"/>
    </row>
    <row r="88" s="10" customFormat="1" ht="29.28" customHeight="1">
      <c r="B88" s="211"/>
      <c r="C88" s="212" t="s">
        <v>526</v>
      </c>
      <c r="D88" s="213" t="s">
        <v>62</v>
      </c>
      <c r="E88" s="213" t="s">
        <v>58</v>
      </c>
      <c r="F88" s="213" t="s">
        <v>527</v>
      </c>
      <c r="G88" s="213" t="s">
        <v>528</v>
      </c>
      <c r="H88" s="213" t="s">
        <v>529</v>
      </c>
      <c r="I88" s="214" t="s">
        <v>530</v>
      </c>
      <c r="J88" s="213" t="s">
        <v>514</v>
      </c>
      <c r="K88" s="215" t="s">
        <v>531</v>
      </c>
      <c r="L88" s="216"/>
      <c r="M88" s="102" t="s">
        <v>532</v>
      </c>
      <c r="N88" s="103" t="s">
        <v>47</v>
      </c>
      <c r="O88" s="103" t="s">
        <v>533</v>
      </c>
      <c r="P88" s="103" t="s">
        <v>534</v>
      </c>
      <c r="Q88" s="103" t="s">
        <v>535</v>
      </c>
      <c r="R88" s="103" t="s">
        <v>536</v>
      </c>
      <c r="S88" s="103" t="s">
        <v>537</v>
      </c>
      <c r="T88" s="104" t="s">
        <v>538</v>
      </c>
    </row>
    <row r="89" s="1" customFormat="1" ht="29.28" customHeight="1">
      <c r="B89" s="46"/>
      <c r="C89" s="108" t="s">
        <v>515</v>
      </c>
      <c r="D89" s="74"/>
      <c r="E89" s="74"/>
      <c r="F89" s="74"/>
      <c r="G89" s="74"/>
      <c r="H89" s="74"/>
      <c r="I89" s="204"/>
      <c r="J89" s="217">
        <f>BK89</f>
        <v>0</v>
      </c>
      <c r="K89" s="74"/>
      <c r="L89" s="72"/>
      <c r="M89" s="105"/>
      <c r="N89" s="106"/>
      <c r="O89" s="106"/>
      <c r="P89" s="218">
        <f>P90</f>
        <v>0</v>
      </c>
      <c r="Q89" s="106"/>
      <c r="R89" s="218">
        <f>R90</f>
        <v>0</v>
      </c>
      <c r="S89" s="106"/>
      <c r="T89" s="219">
        <f>T90</f>
        <v>0</v>
      </c>
      <c r="AT89" s="24" t="s">
        <v>76</v>
      </c>
      <c r="AU89" s="24" t="s">
        <v>516</v>
      </c>
      <c r="BK89" s="220">
        <f>BK90</f>
        <v>0</v>
      </c>
    </row>
    <row r="90" s="11" customFormat="1" ht="37.44" customHeight="1">
      <c r="B90" s="221"/>
      <c r="C90" s="222"/>
      <c r="D90" s="223" t="s">
        <v>76</v>
      </c>
      <c r="E90" s="224" t="s">
        <v>96</v>
      </c>
      <c r="F90" s="224" t="s">
        <v>599</v>
      </c>
      <c r="G90" s="222"/>
      <c r="H90" s="222"/>
      <c r="I90" s="225"/>
      <c r="J90" s="226">
        <f>BK90</f>
        <v>0</v>
      </c>
      <c r="K90" s="222"/>
      <c r="L90" s="227"/>
      <c r="M90" s="228"/>
      <c r="N90" s="229"/>
      <c r="O90" s="229"/>
      <c r="P90" s="230">
        <f>SUM(P91:P94)</f>
        <v>0</v>
      </c>
      <c r="Q90" s="229"/>
      <c r="R90" s="230">
        <f>SUM(R91:R94)</f>
        <v>0</v>
      </c>
      <c r="S90" s="229"/>
      <c r="T90" s="231">
        <f>SUM(T91:T94)</f>
        <v>0</v>
      </c>
      <c r="AR90" s="232" t="s">
        <v>562</v>
      </c>
      <c r="AT90" s="233" t="s">
        <v>76</v>
      </c>
      <c r="AU90" s="233" t="s">
        <v>77</v>
      </c>
      <c r="AY90" s="232" t="s">
        <v>541</v>
      </c>
      <c r="BK90" s="234">
        <f>SUM(BK91:BK94)</f>
        <v>0</v>
      </c>
    </row>
    <row r="91" s="1" customFormat="1" ht="16.5" customHeight="1">
      <c r="B91" s="46"/>
      <c r="C91" s="237" t="s">
        <v>24</v>
      </c>
      <c r="D91" s="237" t="s">
        <v>544</v>
      </c>
      <c r="E91" s="238" t="s">
        <v>600</v>
      </c>
      <c r="F91" s="239" t="s">
        <v>601</v>
      </c>
      <c r="G91" s="240" t="s">
        <v>602</v>
      </c>
      <c r="H91" s="241">
        <v>1</v>
      </c>
      <c r="I91" s="242"/>
      <c r="J91" s="243">
        <f>ROUND(I91*H91,2)</f>
        <v>0</v>
      </c>
      <c r="K91" s="239" t="s">
        <v>603</v>
      </c>
      <c r="L91" s="72"/>
      <c r="M91" s="244" t="s">
        <v>22</v>
      </c>
      <c r="N91" s="245" t="s">
        <v>48</v>
      </c>
      <c r="O91" s="47"/>
      <c r="P91" s="246">
        <f>O91*H91</f>
        <v>0</v>
      </c>
      <c r="Q91" s="246">
        <v>0</v>
      </c>
      <c r="R91" s="246">
        <f>Q91*H91</f>
        <v>0</v>
      </c>
      <c r="S91" s="246">
        <v>0</v>
      </c>
      <c r="T91" s="247">
        <f>S91*H91</f>
        <v>0</v>
      </c>
      <c r="AR91" s="24" t="s">
        <v>542</v>
      </c>
      <c r="AT91" s="24" t="s">
        <v>544</v>
      </c>
      <c r="AU91" s="24" t="s">
        <v>24</v>
      </c>
      <c r="AY91" s="24" t="s">
        <v>541</v>
      </c>
      <c r="BE91" s="248">
        <f>IF(N91="základní",J91,0)</f>
        <v>0</v>
      </c>
      <c r="BF91" s="248">
        <f>IF(N91="snížená",J91,0)</f>
        <v>0</v>
      </c>
      <c r="BG91" s="248">
        <f>IF(N91="zákl. přenesená",J91,0)</f>
        <v>0</v>
      </c>
      <c r="BH91" s="248">
        <f>IF(N91="sníž. přenesená",J91,0)</f>
        <v>0</v>
      </c>
      <c r="BI91" s="248">
        <f>IF(N91="nulová",J91,0)</f>
        <v>0</v>
      </c>
      <c r="BJ91" s="24" t="s">
        <v>24</v>
      </c>
      <c r="BK91" s="248">
        <f>ROUND(I91*H91,2)</f>
        <v>0</v>
      </c>
      <c r="BL91" s="24" t="s">
        <v>542</v>
      </c>
      <c r="BM91" s="24" t="s">
        <v>604</v>
      </c>
    </row>
    <row r="92" s="12" customFormat="1">
      <c r="B92" s="249"/>
      <c r="C92" s="250"/>
      <c r="D92" s="251" t="s">
        <v>549</v>
      </c>
      <c r="E92" s="252" t="s">
        <v>22</v>
      </c>
      <c r="F92" s="253" t="s">
        <v>24</v>
      </c>
      <c r="G92" s="250"/>
      <c r="H92" s="254">
        <v>1</v>
      </c>
      <c r="I92" s="255"/>
      <c r="J92" s="250"/>
      <c r="K92" s="250"/>
      <c r="L92" s="256"/>
      <c r="M92" s="257"/>
      <c r="N92" s="258"/>
      <c r="O92" s="258"/>
      <c r="P92" s="258"/>
      <c r="Q92" s="258"/>
      <c r="R92" s="258"/>
      <c r="S92" s="258"/>
      <c r="T92" s="259"/>
      <c r="AT92" s="260" t="s">
        <v>549</v>
      </c>
      <c r="AU92" s="260" t="s">
        <v>24</v>
      </c>
      <c r="AV92" s="12" t="s">
        <v>85</v>
      </c>
      <c r="AW92" s="12" t="s">
        <v>41</v>
      </c>
      <c r="AX92" s="12" t="s">
        <v>24</v>
      </c>
      <c r="AY92" s="260" t="s">
        <v>541</v>
      </c>
    </row>
    <row r="93" s="1" customFormat="1" ht="16.5" customHeight="1">
      <c r="B93" s="46"/>
      <c r="C93" s="237" t="s">
        <v>85</v>
      </c>
      <c r="D93" s="237" t="s">
        <v>544</v>
      </c>
      <c r="E93" s="238" t="s">
        <v>605</v>
      </c>
      <c r="F93" s="239" t="s">
        <v>606</v>
      </c>
      <c r="G93" s="240" t="s">
        <v>672</v>
      </c>
      <c r="H93" s="280"/>
      <c r="I93" s="242"/>
      <c r="J93" s="243">
        <f>ROUND(I93*H93,2)</f>
        <v>0</v>
      </c>
      <c r="K93" s="239" t="s">
        <v>603</v>
      </c>
      <c r="L93" s="72"/>
      <c r="M93" s="244" t="s">
        <v>22</v>
      </c>
      <c r="N93" s="245" t="s">
        <v>48</v>
      </c>
      <c r="O93" s="47"/>
      <c r="P93" s="246">
        <f>O93*H93</f>
        <v>0</v>
      </c>
      <c r="Q93" s="246">
        <v>0</v>
      </c>
      <c r="R93" s="246">
        <f>Q93*H93</f>
        <v>0</v>
      </c>
      <c r="S93" s="246">
        <v>0</v>
      </c>
      <c r="T93" s="247">
        <f>S93*H93</f>
        <v>0</v>
      </c>
      <c r="AR93" s="24" t="s">
        <v>542</v>
      </c>
      <c r="AT93" s="24" t="s">
        <v>544</v>
      </c>
      <c r="AU93" s="24" t="s">
        <v>24</v>
      </c>
      <c r="AY93" s="24" t="s">
        <v>541</v>
      </c>
      <c r="BE93" s="248">
        <f>IF(N93="základní",J93,0)</f>
        <v>0</v>
      </c>
      <c r="BF93" s="248">
        <f>IF(N93="snížená",J93,0)</f>
        <v>0</v>
      </c>
      <c r="BG93" s="248">
        <f>IF(N93="zákl. přenesená",J93,0)</f>
        <v>0</v>
      </c>
      <c r="BH93" s="248">
        <f>IF(N93="sníž. přenesená",J93,0)</f>
        <v>0</v>
      </c>
      <c r="BI93" s="248">
        <f>IF(N93="nulová",J93,0)</f>
        <v>0</v>
      </c>
      <c r="BJ93" s="24" t="s">
        <v>24</v>
      </c>
      <c r="BK93" s="248">
        <f>ROUND(I93*H93,2)</f>
        <v>0</v>
      </c>
      <c r="BL93" s="24" t="s">
        <v>542</v>
      </c>
      <c r="BM93" s="24" t="s">
        <v>607</v>
      </c>
    </row>
    <row r="94" s="12" customFormat="1">
      <c r="B94" s="249"/>
      <c r="C94" s="250"/>
      <c r="D94" s="251" t="s">
        <v>549</v>
      </c>
      <c r="E94" s="252" t="s">
        <v>22</v>
      </c>
      <c r="F94" s="253" t="s">
        <v>24</v>
      </c>
      <c r="G94" s="250"/>
      <c r="H94" s="254">
        <v>1</v>
      </c>
      <c r="I94" s="255"/>
      <c r="J94" s="250"/>
      <c r="K94" s="250"/>
      <c r="L94" s="256"/>
      <c r="M94" s="261"/>
      <c r="N94" s="262"/>
      <c r="O94" s="262"/>
      <c r="P94" s="262"/>
      <c r="Q94" s="262"/>
      <c r="R94" s="262"/>
      <c r="S94" s="262"/>
      <c r="T94" s="263"/>
      <c r="AT94" s="260" t="s">
        <v>549</v>
      </c>
      <c r="AU94" s="260" t="s">
        <v>24</v>
      </c>
      <c r="AV94" s="12" t="s">
        <v>85</v>
      </c>
      <c r="AW94" s="12" t="s">
        <v>41</v>
      </c>
      <c r="AX94" s="12" t="s">
        <v>24</v>
      </c>
      <c r="AY94" s="260" t="s">
        <v>541</v>
      </c>
    </row>
    <row r="95" s="1" customFormat="1" ht="6.96" customHeight="1">
      <c r="B95" s="67"/>
      <c r="C95" s="68"/>
      <c r="D95" s="68"/>
      <c r="E95" s="68"/>
      <c r="F95" s="68"/>
      <c r="G95" s="68"/>
      <c r="H95" s="68"/>
      <c r="I95" s="179"/>
      <c r="J95" s="68"/>
      <c r="K95" s="68"/>
      <c r="L95" s="72"/>
    </row>
  </sheetData>
  <sheetProtection sheet="1" autoFilter="0" formatColumns="0" formatRows="0" objects="1" scenarios="1" spinCount="100000" saltValue="O8X/YiBB836zWPDcawLH/v8yzyMgYAvW8BFUsTK2lEP0cIcqebvuK6QzKeQ7RQW4jgVqw1QdZs0iK+02d7GTTQ==" hashValue="uYa1aAK0ZSLLzuc9wzGm8u48vSre+TKnK10hmmn6CHIlC7VsZYk3ysA5zv47qrtCN5BSYOa9qfGsGFT5+JFNPA==" algorithmName="SHA-512" password="CC35"/>
  <autoFilter ref="C88:K94"/>
  <mergeCells count="16">
    <mergeCell ref="E7:H7"/>
    <mergeCell ref="E11:H11"/>
    <mergeCell ref="E9:H9"/>
    <mergeCell ref="E13:H13"/>
    <mergeCell ref="E28:H28"/>
    <mergeCell ref="E49:H49"/>
    <mergeCell ref="E53:H53"/>
    <mergeCell ref="E51:H51"/>
    <mergeCell ref="E55:H55"/>
    <mergeCell ref="J59:J60"/>
    <mergeCell ref="E75:H75"/>
    <mergeCell ref="E79:H79"/>
    <mergeCell ref="E77:H77"/>
    <mergeCell ref="E81:H81"/>
    <mergeCell ref="G1:H1"/>
    <mergeCell ref="L2:V2"/>
  </mergeCells>
  <hyperlinks>
    <hyperlink ref="F1:G1" location="C2" display="1) Krycí list soupisu"/>
    <hyperlink ref="G1:H1" location="C62" display="2) Rekapitulace"/>
    <hyperlink ref="J1" location="C88"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41.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279</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ht="16.5" customHeight="1">
      <c r="B9" s="28"/>
      <c r="C9" s="29"/>
      <c r="D9" s="29"/>
      <c r="E9" s="156" t="s">
        <v>1392</v>
      </c>
      <c r="F9" s="29"/>
      <c r="G9" s="29"/>
      <c r="H9" s="29"/>
      <c r="I9" s="155"/>
      <c r="J9" s="29"/>
      <c r="K9" s="31"/>
    </row>
    <row r="10">
      <c r="B10" s="28"/>
      <c r="C10" s="29"/>
      <c r="D10" s="40" t="s">
        <v>508</v>
      </c>
      <c r="E10" s="29"/>
      <c r="F10" s="29"/>
      <c r="G10" s="29"/>
      <c r="H10" s="29"/>
      <c r="I10" s="155"/>
      <c r="J10" s="29"/>
      <c r="K10" s="31"/>
    </row>
    <row r="11" s="1" customFormat="1" ht="16.5" customHeight="1">
      <c r="B11" s="46"/>
      <c r="C11" s="47"/>
      <c r="D11" s="47"/>
      <c r="E11" s="55" t="s">
        <v>1393</v>
      </c>
      <c r="F11" s="47"/>
      <c r="G11" s="47"/>
      <c r="H11" s="47"/>
      <c r="I11" s="157"/>
      <c r="J11" s="47"/>
      <c r="K11" s="51"/>
    </row>
    <row r="12" s="1" customFormat="1">
      <c r="B12" s="46"/>
      <c r="C12" s="47"/>
      <c r="D12" s="40" t="s">
        <v>510</v>
      </c>
      <c r="E12" s="47"/>
      <c r="F12" s="47"/>
      <c r="G12" s="47"/>
      <c r="H12" s="47"/>
      <c r="I12" s="157"/>
      <c r="J12" s="47"/>
      <c r="K12" s="51"/>
    </row>
    <row r="13" s="1" customFormat="1" ht="36.96" customHeight="1">
      <c r="B13" s="46"/>
      <c r="C13" s="47"/>
      <c r="D13" s="47"/>
      <c r="E13" s="158" t="s">
        <v>1394</v>
      </c>
      <c r="F13" s="47"/>
      <c r="G13" s="47"/>
      <c r="H13" s="47"/>
      <c r="I13" s="157"/>
      <c r="J13" s="47"/>
      <c r="K13" s="51"/>
    </row>
    <row r="14" s="1" customFormat="1">
      <c r="B14" s="46"/>
      <c r="C14" s="47"/>
      <c r="D14" s="47"/>
      <c r="E14" s="47"/>
      <c r="F14" s="47"/>
      <c r="G14" s="47"/>
      <c r="H14" s="47"/>
      <c r="I14" s="157"/>
      <c r="J14" s="47"/>
      <c r="K14" s="51"/>
    </row>
    <row r="15" s="1" customFormat="1" ht="14.4" customHeight="1">
      <c r="B15" s="46"/>
      <c r="C15" s="47"/>
      <c r="D15" s="40" t="s">
        <v>21</v>
      </c>
      <c r="E15" s="47"/>
      <c r="F15" s="35" t="s">
        <v>22</v>
      </c>
      <c r="G15" s="47"/>
      <c r="H15" s="47"/>
      <c r="I15" s="159" t="s">
        <v>23</v>
      </c>
      <c r="J15" s="35" t="s">
        <v>22</v>
      </c>
      <c r="K15" s="51"/>
    </row>
    <row r="16" s="1" customFormat="1" ht="14.4" customHeight="1">
      <c r="B16" s="46"/>
      <c r="C16" s="47"/>
      <c r="D16" s="40" t="s">
        <v>25</v>
      </c>
      <c r="E16" s="47"/>
      <c r="F16" s="35" t="s">
        <v>40</v>
      </c>
      <c r="G16" s="47"/>
      <c r="H16" s="47"/>
      <c r="I16" s="159" t="s">
        <v>27</v>
      </c>
      <c r="J16" s="160" t="str">
        <f>'Rekapitulace stavby'!AN8</f>
        <v>19. 9. 2018</v>
      </c>
      <c r="K16" s="51"/>
    </row>
    <row r="17" s="1" customFormat="1" ht="10.8" customHeight="1">
      <c r="B17" s="46"/>
      <c r="C17" s="47"/>
      <c r="D17" s="47"/>
      <c r="E17" s="47"/>
      <c r="F17" s="47"/>
      <c r="G17" s="47"/>
      <c r="H17" s="47"/>
      <c r="I17" s="157"/>
      <c r="J17" s="47"/>
      <c r="K17" s="51"/>
    </row>
    <row r="18" s="1" customFormat="1" ht="14.4" customHeight="1">
      <c r="B18" s="46"/>
      <c r="C18" s="47"/>
      <c r="D18" s="40" t="s">
        <v>31</v>
      </c>
      <c r="E18" s="47"/>
      <c r="F18" s="47"/>
      <c r="G18" s="47"/>
      <c r="H18" s="47"/>
      <c r="I18" s="159" t="s">
        <v>32</v>
      </c>
      <c r="J18" s="35" t="str">
        <f>IF('Rekapitulace stavby'!AN10="","",'Rekapitulace stavby'!AN10)</f>
        <v>70994234</v>
      </c>
      <c r="K18" s="51"/>
    </row>
    <row r="19" s="1" customFormat="1" ht="18" customHeight="1">
      <c r="B19" s="46"/>
      <c r="C19" s="47"/>
      <c r="D19" s="47"/>
      <c r="E19" s="35" t="str">
        <f>IF('Rekapitulace stavby'!E11="","",'Rekapitulace stavby'!E11)</f>
        <v>SŽDC s.o., OŘ Ústí n.L., ST Ústí n.L.</v>
      </c>
      <c r="F19" s="47"/>
      <c r="G19" s="47"/>
      <c r="H19" s="47"/>
      <c r="I19" s="159" t="s">
        <v>35</v>
      </c>
      <c r="J19" s="35" t="str">
        <f>IF('Rekapitulace stavby'!AN11="","",'Rekapitulace stavby'!AN11)</f>
        <v>CZ70994234</v>
      </c>
      <c r="K19" s="51"/>
    </row>
    <row r="20" s="1" customFormat="1" ht="6.96" customHeight="1">
      <c r="B20" s="46"/>
      <c r="C20" s="47"/>
      <c r="D20" s="47"/>
      <c r="E20" s="47"/>
      <c r="F20" s="47"/>
      <c r="G20" s="47"/>
      <c r="H20" s="47"/>
      <c r="I20" s="157"/>
      <c r="J20" s="47"/>
      <c r="K20" s="51"/>
    </row>
    <row r="21" s="1" customFormat="1" ht="14.4" customHeight="1">
      <c r="B21" s="46"/>
      <c r="C21" s="47"/>
      <c r="D21" s="40" t="s">
        <v>37</v>
      </c>
      <c r="E21" s="47"/>
      <c r="F21" s="47"/>
      <c r="G21" s="47"/>
      <c r="H21" s="47"/>
      <c r="I21" s="159" t="s">
        <v>32</v>
      </c>
      <c r="J21" s="35" t="str">
        <f>IF('Rekapitulace stavby'!AN13="Vyplň údaj","",IF('Rekapitulace stavby'!AN13="","",'Rekapitulace stavby'!AN13))</f>
        <v/>
      </c>
      <c r="K21" s="51"/>
    </row>
    <row r="22" s="1" customFormat="1" ht="18" customHeight="1">
      <c r="B22" s="46"/>
      <c r="C22" s="47"/>
      <c r="D22" s="47"/>
      <c r="E22" s="35" t="str">
        <f>IF('Rekapitulace stavby'!E14="Vyplň údaj","",IF('Rekapitulace stavby'!E14="","",'Rekapitulace stavby'!E14))</f>
        <v/>
      </c>
      <c r="F22" s="47"/>
      <c r="G22" s="47"/>
      <c r="H22" s="47"/>
      <c r="I22" s="159" t="s">
        <v>35</v>
      </c>
      <c r="J22" s="35" t="str">
        <f>IF('Rekapitulace stavby'!AN14="Vyplň údaj","",IF('Rekapitulace stavby'!AN14="","",'Rekapitulace stavby'!AN14))</f>
        <v/>
      </c>
      <c r="K22" s="51"/>
    </row>
    <row r="23" s="1" customFormat="1" ht="6.96" customHeight="1">
      <c r="B23" s="46"/>
      <c r="C23" s="47"/>
      <c r="D23" s="47"/>
      <c r="E23" s="47"/>
      <c r="F23" s="47"/>
      <c r="G23" s="47"/>
      <c r="H23" s="47"/>
      <c r="I23" s="157"/>
      <c r="J23" s="47"/>
      <c r="K23" s="51"/>
    </row>
    <row r="24" s="1" customFormat="1" ht="14.4" customHeight="1">
      <c r="B24" s="46"/>
      <c r="C24" s="47"/>
      <c r="D24" s="40" t="s">
        <v>39</v>
      </c>
      <c r="E24" s="47"/>
      <c r="F24" s="47"/>
      <c r="G24" s="47"/>
      <c r="H24" s="47"/>
      <c r="I24" s="159" t="s">
        <v>32</v>
      </c>
      <c r="J24" s="35" t="str">
        <f>IF('Rekapitulace stavby'!AN16="","",'Rekapitulace stavby'!AN16)</f>
        <v/>
      </c>
      <c r="K24" s="51"/>
    </row>
    <row r="25" s="1" customFormat="1" ht="18" customHeight="1">
      <c r="B25" s="46"/>
      <c r="C25" s="47"/>
      <c r="D25" s="47"/>
      <c r="E25" s="35" t="str">
        <f>IF('Rekapitulace stavby'!E17="","",'Rekapitulace stavby'!E17)</f>
        <v xml:space="preserve"> </v>
      </c>
      <c r="F25" s="47"/>
      <c r="G25" s="47"/>
      <c r="H25" s="47"/>
      <c r="I25" s="159" t="s">
        <v>35</v>
      </c>
      <c r="J25" s="35" t="str">
        <f>IF('Rekapitulace stavby'!AN17="","",'Rekapitulace stavby'!AN17)</f>
        <v/>
      </c>
      <c r="K25" s="51"/>
    </row>
    <row r="26" s="1" customFormat="1" ht="6.96" customHeight="1">
      <c r="B26" s="46"/>
      <c r="C26" s="47"/>
      <c r="D26" s="47"/>
      <c r="E26" s="47"/>
      <c r="F26" s="47"/>
      <c r="G26" s="47"/>
      <c r="H26" s="47"/>
      <c r="I26" s="157"/>
      <c r="J26" s="47"/>
      <c r="K26" s="51"/>
    </row>
    <row r="27" s="1" customFormat="1" ht="14.4" customHeight="1">
      <c r="B27" s="46"/>
      <c r="C27" s="47"/>
      <c r="D27" s="40" t="s">
        <v>42</v>
      </c>
      <c r="E27" s="47"/>
      <c r="F27" s="47"/>
      <c r="G27" s="47"/>
      <c r="H27" s="47"/>
      <c r="I27" s="157"/>
      <c r="J27" s="47"/>
      <c r="K27" s="51"/>
    </row>
    <row r="28" s="7" customFormat="1" ht="16.5" customHeight="1">
      <c r="B28" s="161"/>
      <c r="C28" s="162"/>
      <c r="D28" s="162"/>
      <c r="E28" s="44" t="s">
        <v>22</v>
      </c>
      <c r="F28" s="44"/>
      <c r="G28" s="44"/>
      <c r="H28" s="44"/>
      <c r="I28" s="163"/>
      <c r="J28" s="162"/>
      <c r="K28" s="164"/>
    </row>
    <row r="29" s="1" customFormat="1" ht="6.96" customHeight="1">
      <c r="B29" s="46"/>
      <c r="C29" s="47"/>
      <c r="D29" s="47"/>
      <c r="E29" s="47"/>
      <c r="F29" s="47"/>
      <c r="G29" s="47"/>
      <c r="H29" s="47"/>
      <c r="I29" s="157"/>
      <c r="J29" s="47"/>
      <c r="K29" s="51"/>
    </row>
    <row r="30" s="1" customFormat="1" ht="6.96" customHeight="1">
      <c r="B30" s="46"/>
      <c r="C30" s="47"/>
      <c r="D30" s="106"/>
      <c r="E30" s="106"/>
      <c r="F30" s="106"/>
      <c r="G30" s="106"/>
      <c r="H30" s="106"/>
      <c r="I30" s="165"/>
      <c r="J30" s="106"/>
      <c r="K30" s="166"/>
    </row>
    <row r="31" s="1" customFormat="1" ht="25.44" customHeight="1">
      <c r="B31" s="46"/>
      <c r="C31" s="47"/>
      <c r="D31" s="167" t="s">
        <v>43</v>
      </c>
      <c r="E31" s="47"/>
      <c r="F31" s="47"/>
      <c r="G31" s="47"/>
      <c r="H31" s="47"/>
      <c r="I31" s="157"/>
      <c r="J31" s="168">
        <f>ROUND(J96,2)</f>
        <v>0</v>
      </c>
      <c r="K31" s="51"/>
    </row>
    <row r="32" s="1" customFormat="1" ht="6.96" customHeight="1">
      <c r="B32" s="46"/>
      <c r="C32" s="47"/>
      <c r="D32" s="106"/>
      <c r="E32" s="106"/>
      <c r="F32" s="106"/>
      <c r="G32" s="106"/>
      <c r="H32" s="106"/>
      <c r="I32" s="165"/>
      <c r="J32" s="106"/>
      <c r="K32" s="166"/>
    </row>
    <row r="33" s="1" customFormat="1" ht="14.4" customHeight="1">
      <c r="B33" s="46"/>
      <c r="C33" s="47"/>
      <c r="D33" s="47"/>
      <c r="E33" s="47"/>
      <c r="F33" s="52" t="s">
        <v>45</v>
      </c>
      <c r="G33" s="47"/>
      <c r="H33" s="47"/>
      <c r="I33" s="169" t="s">
        <v>44</v>
      </c>
      <c r="J33" s="52" t="s">
        <v>46</v>
      </c>
      <c r="K33" s="51"/>
    </row>
    <row r="34" s="1" customFormat="1" ht="14.4" customHeight="1">
      <c r="B34" s="46"/>
      <c r="C34" s="47"/>
      <c r="D34" s="55" t="s">
        <v>47</v>
      </c>
      <c r="E34" s="55" t="s">
        <v>48</v>
      </c>
      <c r="F34" s="170">
        <f>ROUND(SUM(BE96:BE129), 2)</f>
        <v>0</v>
      </c>
      <c r="G34" s="47"/>
      <c r="H34" s="47"/>
      <c r="I34" s="171">
        <v>0.20999999999999999</v>
      </c>
      <c r="J34" s="170">
        <f>ROUND(ROUND((SUM(BE96:BE129)), 2)*I34, 2)</f>
        <v>0</v>
      </c>
      <c r="K34" s="51"/>
    </row>
    <row r="35" s="1" customFormat="1" ht="14.4" customHeight="1">
      <c r="B35" s="46"/>
      <c r="C35" s="47"/>
      <c r="D35" s="47"/>
      <c r="E35" s="55" t="s">
        <v>49</v>
      </c>
      <c r="F35" s="170">
        <f>ROUND(SUM(BF96:BF129), 2)</f>
        <v>0</v>
      </c>
      <c r="G35" s="47"/>
      <c r="H35" s="47"/>
      <c r="I35" s="171">
        <v>0.14999999999999999</v>
      </c>
      <c r="J35" s="170">
        <f>ROUND(ROUND((SUM(BF96:BF129)), 2)*I35, 2)</f>
        <v>0</v>
      </c>
      <c r="K35" s="51"/>
    </row>
    <row r="36" hidden="1" s="1" customFormat="1" ht="14.4" customHeight="1">
      <c r="B36" s="46"/>
      <c r="C36" s="47"/>
      <c r="D36" s="47"/>
      <c r="E36" s="55" t="s">
        <v>50</v>
      </c>
      <c r="F36" s="170">
        <f>ROUND(SUM(BG96:BG129), 2)</f>
        <v>0</v>
      </c>
      <c r="G36" s="47"/>
      <c r="H36" s="47"/>
      <c r="I36" s="171">
        <v>0.20999999999999999</v>
      </c>
      <c r="J36" s="170">
        <v>0</v>
      </c>
      <c r="K36" s="51"/>
    </row>
    <row r="37" hidden="1" s="1" customFormat="1" ht="14.4" customHeight="1">
      <c r="B37" s="46"/>
      <c r="C37" s="47"/>
      <c r="D37" s="47"/>
      <c r="E37" s="55" t="s">
        <v>51</v>
      </c>
      <c r="F37" s="170">
        <f>ROUND(SUM(BH96:BH129), 2)</f>
        <v>0</v>
      </c>
      <c r="G37" s="47"/>
      <c r="H37" s="47"/>
      <c r="I37" s="171">
        <v>0.14999999999999999</v>
      </c>
      <c r="J37" s="170">
        <v>0</v>
      </c>
      <c r="K37" s="51"/>
    </row>
    <row r="38" hidden="1" s="1" customFormat="1" ht="14.4" customHeight="1">
      <c r="B38" s="46"/>
      <c r="C38" s="47"/>
      <c r="D38" s="47"/>
      <c r="E38" s="55" t="s">
        <v>52</v>
      </c>
      <c r="F38" s="170">
        <f>ROUND(SUM(BI96:BI129), 2)</f>
        <v>0</v>
      </c>
      <c r="G38" s="47"/>
      <c r="H38" s="47"/>
      <c r="I38" s="171">
        <v>0</v>
      </c>
      <c r="J38" s="170">
        <v>0</v>
      </c>
      <c r="K38" s="51"/>
    </row>
    <row r="39" s="1" customFormat="1" ht="6.96" customHeight="1">
      <c r="B39" s="46"/>
      <c r="C39" s="47"/>
      <c r="D39" s="47"/>
      <c r="E39" s="47"/>
      <c r="F39" s="47"/>
      <c r="G39" s="47"/>
      <c r="H39" s="47"/>
      <c r="I39" s="157"/>
      <c r="J39" s="47"/>
      <c r="K39" s="51"/>
    </row>
    <row r="40" s="1" customFormat="1" ht="25.44" customHeight="1">
      <c r="B40" s="46"/>
      <c r="C40" s="172"/>
      <c r="D40" s="173" t="s">
        <v>53</v>
      </c>
      <c r="E40" s="98"/>
      <c r="F40" s="98"/>
      <c r="G40" s="174" t="s">
        <v>54</v>
      </c>
      <c r="H40" s="175" t="s">
        <v>55</v>
      </c>
      <c r="I40" s="176"/>
      <c r="J40" s="177">
        <f>SUM(J31:J38)</f>
        <v>0</v>
      </c>
      <c r="K40" s="178"/>
    </row>
    <row r="41" s="1" customFormat="1" ht="14.4" customHeight="1">
      <c r="B41" s="67"/>
      <c r="C41" s="68"/>
      <c r="D41" s="68"/>
      <c r="E41" s="68"/>
      <c r="F41" s="68"/>
      <c r="G41" s="68"/>
      <c r="H41" s="68"/>
      <c r="I41" s="179"/>
      <c r="J41" s="68"/>
      <c r="K41" s="69"/>
    </row>
    <row r="45" s="1" customFormat="1" ht="6.96" customHeight="1">
      <c r="B45" s="180"/>
      <c r="C45" s="181"/>
      <c r="D45" s="181"/>
      <c r="E45" s="181"/>
      <c r="F45" s="181"/>
      <c r="G45" s="181"/>
      <c r="H45" s="181"/>
      <c r="I45" s="182"/>
      <c r="J45" s="181"/>
      <c r="K45" s="183"/>
    </row>
    <row r="46" s="1" customFormat="1" ht="36.96" customHeight="1">
      <c r="B46" s="46"/>
      <c r="C46" s="30" t="s">
        <v>512</v>
      </c>
      <c r="D46" s="47"/>
      <c r="E46" s="47"/>
      <c r="F46" s="47"/>
      <c r="G46" s="47"/>
      <c r="H46" s="47"/>
      <c r="I46" s="157"/>
      <c r="J46" s="47"/>
      <c r="K46" s="51"/>
    </row>
    <row r="47" s="1" customFormat="1" ht="6.96" customHeight="1">
      <c r="B47" s="46"/>
      <c r="C47" s="47"/>
      <c r="D47" s="47"/>
      <c r="E47" s="47"/>
      <c r="F47" s="47"/>
      <c r="G47" s="47"/>
      <c r="H47" s="47"/>
      <c r="I47" s="157"/>
      <c r="J47" s="47"/>
      <c r="K47" s="51"/>
    </row>
    <row r="48" s="1" customFormat="1" ht="14.4" customHeight="1">
      <c r="B48" s="46"/>
      <c r="C48" s="40" t="s">
        <v>18</v>
      </c>
      <c r="D48" s="47"/>
      <c r="E48" s="47"/>
      <c r="F48" s="47"/>
      <c r="G48" s="47"/>
      <c r="H48" s="47"/>
      <c r="I48" s="157"/>
      <c r="J48" s="47"/>
      <c r="K48" s="51"/>
    </row>
    <row r="49" s="1" customFormat="1" ht="16.5" customHeight="1">
      <c r="B49" s="46"/>
      <c r="C49" s="47"/>
      <c r="D49" s="47"/>
      <c r="E49" s="156" t="str">
        <f>E7</f>
        <v>Celkové opravy zastávek na koridorové trati Vraňany - Děčín - státní hranice_ZMĚNA č. 1</v>
      </c>
      <c r="F49" s="40"/>
      <c r="G49" s="40"/>
      <c r="H49" s="40"/>
      <c r="I49" s="157"/>
      <c r="J49" s="47"/>
      <c r="K49" s="51"/>
    </row>
    <row r="50">
      <c r="B50" s="28"/>
      <c r="C50" s="40" t="s">
        <v>506</v>
      </c>
      <c r="D50" s="29"/>
      <c r="E50" s="29"/>
      <c r="F50" s="29"/>
      <c r="G50" s="29"/>
      <c r="H50" s="29"/>
      <c r="I50" s="155"/>
      <c r="J50" s="29"/>
      <c r="K50" s="31"/>
    </row>
    <row r="51" ht="16.5" customHeight="1">
      <c r="B51" s="28"/>
      <c r="C51" s="29"/>
      <c r="D51" s="29"/>
      <c r="E51" s="156" t="s">
        <v>1392</v>
      </c>
      <c r="F51" s="29"/>
      <c r="G51" s="29"/>
      <c r="H51" s="29"/>
      <c r="I51" s="155"/>
      <c r="J51" s="29"/>
      <c r="K51" s="31"/>
    </row>
    <row r="52">
      <c r="B52" s="28"/>
      <c r="C52" s="40" t="s">
        <v>508</v>
      </c>
      <c r="D52" s="29"/>
      <c r="E52" s="29"/>
      <c r="F52" s="29"/>
      <c r="G52" s="29"/>
      <c r="H52" s="29"/>
      <c r="I52" s="155"/>
      <c r="J52" s="29"/>
      <c r="K52" s="31"/>
    </row>
    <row r="53" s="1" customFormat="1" ht="16.5" customHeight="1">
      <c r="B53" s="46"/>
      <c r="C53" s="47"/>
      <c r="D53" s="47"/>
      <c r="E53" s="55" t="s">
        <v>1393</v>
      </c>
      <c r="F53" s="47"/>
      <c r="G53" s="47"/>
      <c r="H53" s="47"/>
      <c r="I53" s="157"/>
      <c r="J53" s="47"/>
      <c r="K53" s="51"/>
    </row>
    <row r="54" s="1" customFormat="1" ht="14.4" customHeight="1">
      <c r="B54" s="46"/>
      <c r="C54" s="40" t="s">
        <v>510</v>
      </c>
      <c r="D54" s="47"/>
      <c r="E54" s="47"/>
      <c r="F54" s="47"/>
      <c r="G54" s="47"/>
      <c r="H54" s="47"/>
      <c r="I54" s="157"/>
      <c r="J54" s="47"/>
      <c r="K54" s="51"/>
    </row>
    <row r="55" s="1" customFormat="1" ht="17.25" customHeight="1">
      <c r="B55" s="46"/>
      <c r="C55" s="47"/>
      <c r="D55" s="47"/>
      <c r="E55" s="158" t="str">
        <f>E13</f>
        <v>SO-22-03-01 - Zábradlí Mojžíř</v>
      </c>
      <c r="F55" s="47"/>
      <c r="G55" s="47"/>
      <c r="H55" s="47"/>
      <c r="I55" s="157"/>
      <c r="J55" s="47"/>
      <c r="K55" s="51"/>
    </row>
    <row r="56" s="1" customFormat="1" ht="6.96" customHeight="1">
      <c r="B56" s="46"/>
      <c r="C56" s="47"/>
      <c r="D56" s="47"/>
      <c r="E56" s="47"/>
      <c r="F56" s="47"/>
      <c r="G56" s="47"/>
      <c r="H56" s="47"/>
      <c r="I56" s="157"/>
      <c r="J56" s="47"/>
      <c r="K56" s="51"/>
    </row>
    <row r="57" s="1" customFormat="1" ht="18" customHeight="1">
      <c r="B57" s="46"/>
      <c r="C57" s="40" t="s">
        <v>25</v>
      </c>
      <c r="D57" s="47"/>
      <c r="E57" s="47"/>
      <c r="F57" s="35" t="str">
        <f>F16</f>
        <v xml:space="preserve"> </v>
      </c>
      <c r="G57" s="47"/>
      <c r="H57" s="47"/>
      <c r="I57" s="159" t="s">
        <v>27</v>
      </c>
      <c r="J57" s="160" t="str">
        <f>IF(J16="","",J16)</f>
        <v>19. 9. 2018</v>
      </c>
      <c r="K57" s="51"/>
    </row>
    <row r="58" s="1" customFormat="1" ht="6.96" customHeight="1">
      <c r="B58" s="46"/>
      <c r="C58" s="47"/>
      <c r="D58" s="47"/>
      <c r="E58" s="47"/>
      <c r="F58" s="47"/>
      <c r="G58" s="47"/>
      <c r="H58" s="47"/>
      <c r="I58" s="157"/>
      <c r="J58" s="47"/>
      <c r="K58" s="51"/>
    </row>
    <row r="59" s="1" customFormat="1">
      <c r="B59" s="46"/>
      <c r="C59" s="40" t="s">
        <v>31</v>
      </c>
      <c r="D59" s="47"/>
      <c r="E59" s="47"/>
      <c r="F59" s="35" t="str">
        <f>E19</f>
        <v>SŽDC s.o., OŘ Ústí n.L., ST Ústí n.L.</v>
      </c>
      <c r="G59" s="47"/>
      <c r="H59" s="47"/>
      <c r="I59" s="159" t="s">
        <v>39</v>
      </c>
      <c r="J59" s="44" t="str">
        <f>E25</f>
        <v xml:space="preserve"> </v>
      </c>
      <c r="K59" s="51"/>
    </row>
    <row r="60" s="1" customFormat="1" ht="14.4" customHeight="1">
      <c r="B60" s="46"/>
      <c r="C60" s="40" t="s">
        <v>37</v>
      </c>
      <c r="D60" s="47"/>
      <c r="E60" s="47"/>
      <c r="F60" s="35" t="str">
        <f>IF(E22="","",E22)</f>
        <v/>
      </c>
      <c r="G60" s="47"/>
      <c r="H60" s="47"/>
      <c r="I60" s="157"/>
      <c r="J60" s="184"/>
      <c r="K60" s="51"/>
    </row>
    <row r="61" s="1" customFormat="1" ht="10.32" customHeight="1">
      <c r="B61" s="46"/>
      <c r="C61" s="47"/>
      <c r="D61" s="47"/>
      <c r="E61" s="47"/>
      <c r="F61" s="47"/>
      <c r="G61" s="47"/>
      <c r="H61" s="47"/>
      <c r="I61" s="157"/>
      <c r="J61" s="47"/>
      <c r="K61" s="51"/>
    </row>
    <row r="62" s="1" customFormat="1" ht="29.28" customHeight="1">
      <c r="B62" s="46"/>
      <c r="C62" s="185" t="s">
        <v>513</v>
      </c>
      <c r="D62" s="172"/>
      <c r="E62" s="172"/>
      <c r="F62" s="172"/>
      <c r="G62" s="172"/>
      <c r="H62" s="172"/>
      <c r="I62" s="186"/>
      <c r="J62" s="187" t="s">
        <v>514</v>
      </c>
      <c r="K62" s="188"/>
    </row>
    <row r="63" s="1" customFormat="1" ht="10.32" customHeight="1">
      <c r="B63" s="46"/>
      <c r="C63" s="47"/>
      <c r="D63" s="47"/>
      <c r="E63" s="47"/>
      <c r="F63" s="47"/>
      <c r="G63" s="47"/>
      <c r="H63" s="47"/>
      <c r="I63" s="157"/>
      <c r="J63" s="47"/>
      <c r="K63" s="51"/>
    </row>
    <row r="64" s="1" customFormat="1" ht="29.28" customHeight="1">
      <c r="B64" s="46"/>
      <c r="C64" s="189" t="s">
        <v>515</v>
      </c>
      <c r="D64" s="47"/>
      <c r="E64" s="47"/>
      <c r="F64" s="47"/>
      <c r="G64" s="47"/>
      <c r="H64" s="47"/>
      <c r="I64" s="157"/>
      <c r="J64" s="168">
        <f>J96</f>
        <v>0</v>
      </c>
      <c r="K64" s="51"/>
      <c r="AU64" s="24" t="s">
        <v>516</v>
      </c>
    </row>
    <row r="65" s="8" customFormat="1" ht="24.96" customHeight="1">
      <c r="B65" s="190"/>
      <c r="C65" s="191"/>
      <c r="D65" s="192" t="s">
        <v>517</v>
      </c>
      <c r="E65" s="193"/>
      <c r="F65" s="193"/>
      <c r="G65" s="193"/>
      <c r="H65" s="193"/>
      <c r="I65" s="194"/>
      <c r="J65" s="195">
        <f>J97</f>
        <v>0</v>
      </c>
      <c r="K65" s="196"/>
    </row>
    <row r="66" s="9" customFormat="1" ht="19.92" customHeight="1">
      <c r="B66" s="197"/>
      <c r="C66" s="198"/>
      <c r="D66" s="199" t="s">
        <v>518</v>
      </c>
      <c r="E66" s="200"/>
      <c r="F66" s="200"/>
      <c r="G66" s="200"/>
      <c r="H66" s="200"/>
      <c r="I66" s="201"/>
      <c r="J66" s="202">
        <f>J98</f>
        <v>0</v>
      </c>
      <c r="K66" s="203"/>
    </row>
    <row r="67" s="9" customFormat="1" ht="19.92" customHeight="1">
      <c r="B67" s="197"/>
      <c r="C67" s="198"/>
      <c r="D67" s="199" t="s">
        <v>519</v>
      </c>
      <c r="E67" s="200"/>
      <c r="F67" s="200"/>
      <c r="G67" s="200"/>
      <c r="H67" s="200"/>
      <c r="I67" s="201"/>
      <c r="J67" s="202">
        <f>J103</f>
        <v>0</v>
      </c>
      <c r="K67" s="203"/>
    </row>
    <row r="68" s="9" customFormat="1" ht="19.92" customHeight="1">
      <c r="B68" s="197"/>
      <c r="C68" s="198"/>
      <c r="D68" s="199" t="s">
        <v>520</v>
      </c>
      <c r="E68" s="200"/>
      <c r="F68" s="200"/>
      <c r="G68" s="200"/>
      <c r="H68" s="200"/>
      <c r="I68" s="201"/>
      <c r="J68" s="202">
        <f>J106</f>
        <v>0</v>
      </c>
      <c r="K68" s="203"/>
    </row>
    <row r="69" s="9" customFormat="1" ht="19.92" customHeight="1">
      <c r="B69" s="197"/>
      <c r="C69" s="198"/>
      <c r="D69" s="199" t="s">
        <v>521</v>
      </c>
      <c r="E69" s="200"/>
      <c r="F69" s="200"/>
      <c r="G69" s="200"/>
      <c r="H69" s="200"/>
      <c r="I69" s="201"/>
      <c r="J69" s="202">
        <f>J112</f>
        <v>0</v>
      </c>
      <c r="K69" s="203"/>
    </row>
    <row r="70" s="9" customFormat="1" ht="19.92" customHeight="1">
      <c r="B70" s="197"/>
      <c r="C70" s="198"/>
      <c r="D70" s="199" t="s">
        <v>522</v>
      </c>
      <c r="E70" s="200"/>
      <c r="F70" s="200"/>
      <c r="G70" s="200"/>
      <c r="H70" s="200"/>
      <c r="I70" s="201"/>
      <c r="J70" s="202">
        <f>J121</f>
        <v>0</v>
      </c>
      <c r="K70" s="203"/>
    </row>
    <row r="71" s="8" customFormat="1" ht="24.96" customHeight="1">
      <c r="B71" s="190"/>
      <c r="C71" s="191"/>
      <c r="D71" s="192" t="s">
        <v>523</v>
      </c>
      <c r="E71" s="193"/>
      <c r="F71" s="193"/>
      <c r="G71" s="193"/>
      <c r="H71" s="193"/>
      <c r="I71" s="194"/>
      <c r="J71" s="195">
        <f>J124</f>
        <v>0</v>
      </c>
      <c r="K71" s="196"/>
    </row>
    <row r="72" s="9" customFormat="1" ht="19.92" customHeight="1">
      <c r="B72" s="197"/>
      <c r="C72" s="198"/>
      <c r="D72" s="199" t="s">
        <v>524</v>
      </c>
      <c r="E72" s="200"/>
      <c r="F72" s="200"/>
      <c r="G72" s="200"/>
      <c r="H72" s="200"/>
      <c r="I72" s="201"/>
      <c r="J72" s="202">
        <f>J125</f>
        <v>0</v>
      </c>
      <c r="K72" s="203"/>
    </row>
    <row r="73" s="1" customFormat="1" ht="21.84" customHeight="1">
      <c r="B73" s="46"/>
      <c r="C73" s="47"/>
      <c r="D73" s="47"/>
      <c r="E73" s="47"/>
      <c r="F73" s="47"/>
      <c r="G73" s="47"/>
      <c r="H73" s="47"/>
      <c r="I73" s="157"/>
      <c r="J73" s="47"/>
      <c r="K73" s="51"/>
    </row>
    <row r="74" s="1" customFormat="1" ht="6.96" customHeight="1">
      <c r="B74" s="67"/>
      <c r="C74" s="68"/>
      <c r="D74" s="68"/>
      <c r="E74" s="68"/>
      <c r="F74" s="68"/>
      <c r="G74" s="68"/>
      <c r="H74" s="68"/>
      <c r="I74" s="179"/>
      <c r="J74" s="68"/>
      <c r="K74" s="69"/>
    </row>
    <row r="78" s="1" customFormat="1" ht="6.96" customHeight="1">
      <c r="B78" s="70"/>
      <c r="C78" s="71"/>
      <c r="D78" s="71"/>
      <c r="E78" s="71"/>
      <c r="F78" s="71"/>
      <c r="G78" s="71"/>
      <c r="H78" s="71"/>
      <c r="I78" s="182"/>
      <c r="J78" s="71"/>
      <c r="K78" s="71"/>
      <c r="L78" s="72"/>
    </row>
    <row r="79" s="1" customFormat="1" ht="36.96" customHeight="1">
      <c r="B79" s="46"/>
      <c r="C79" s="73" t="s">
        <v>525</v>
      </c>
      <c r="D79" s="74"/>
      <c r="E79" s="74"/>
      <c r="F79" s="74"/>
      <c r="G79" s="74"/>
      <c r="H79" s="74"/>
      <c r="I79" s="204"/>
      <c r="J79" s="74"/>
      <c r="K79" s="74"/>
      <c r="L79" s="72"/>
    </row>
    <row r="80" s="1" customFormat="1" ht="6.96" customHeight="1">
      <c r="B80" s="46"/>
      <c r="C80" s="74"/>
      <c r="D80" s="74"/>
      <c r="E80" s="74"/>
      <c r="F80" s="74"/>
      <c r="G80" s="74"/>
      <c r="H80" s="74"/>
      <c r="I80" s="204"/>
      <c r="J80" s="74"/>
      <c r="K80" s="74"/>
      <c r="L80" s="72"/>
    </row>
    <row r="81" s="1" customFormat="1" ht="14.4" customHeight="1">
      <c r="B81" s="46"/>
      <c r="C81" s="76" t="s">
        <v>18</v>
      </c>
      <c r="D81" s="74"/>
      <c r="E81" s="74"/>
      <c r="F81" s="74"/>
      <c r="G81" s="74"/>
      <c r="H81" s="74"/>
      <c r="I81" s="204"/>
      <c r="J81" s="74"/>
      <c r="K81" s="74"/>
      <c r="L81" s="72"/>
    </row>
    <row r="82" s="1" customFormat="1" ht="16.5" customHeight="1">
      <c r="B82" s="46"/>
      <c r="C82" s="74"/>
      <c r="D82" s="74"/>
      <c r="E82" s="205" t="str">
        <f>E7</f>
        <v>Celkové opravy zastávek na koridorové trati Vraňany - Děčín - státní hranice_ZMĚNA č. 1</v>
      </c>
      <c r="F82" s="76"/>
      <c r="G82" s="76"/>
      <c r="H82" s="76"/>
      <c r="I82" s="204"/>
      <c r="J82" s="74"/>
      <c r="K82" s="74"/>
      <c r="L82" s="72"/>
    </row>
    <row r="83">
      <c r="B83" s="28"/>
      <c r="C83" s="76" t="s">
        <v>506</v>
      </c>
      <c r="D83" s="206"/>
      <c r="E83" s="206"/>
      <c r="F83" s="206"/>
      <c r="G83" s="206"/>
      <c r="H83" s="206"/>
      <c r="I83" s="149"/>
      <c r="J83" s="206"/>
      <c r="K83" s="206"/>
      <c r="L83" s="207"/>
    </row>
    <row r="84" ht="16.5" customHeight="1">
      <c r="B84" s="28"/>
      <c r="C84" s="206"/>
      <c r="D84" s="206"/>
      <c r="E84" s="205" t="s">
        <v>1392</v>
      </c>
      <c r="F84" s="206"/>
      <c r="G84" s="206"/>
      <c r="H84" s="206"/>
      <c r="I84" s="149"/>
      <c r="J84" s="206"/>
      <c r="K84" s="206"/>
      <c r="L84" s="207"/>
    </row>
    <row r="85">
      <c r="B85" s="28"/>
      <c r="C85" s="76" t="s">
        <v>508</v>
      </c>
      <c r="D85" s="206"/>
      <c r="E85" s="206"/>
      <c r="F85" s="206"/>
      <c r="G85" s="206"/>
      <c r="H85" s="206"/>
      <c r="I85" s="149"/>
      <c r="J85" s="206"/>
      <c r="K85" s="206"/>
      <c r="L85" s="207"/>
    </row>
    <row r="86" s="1" customFormat="1" ht="16.5" customHeight="1">
      <c r="B86" s="46"/>
      <c r="C86" s="74"/>
      <c r="D86" s="74"/>
      <c r="E86" s="208" t="s">
        <v>1393</v>
      </c>
      <c r="F86" s="74"/>
      <c r="G86" s="74"/>
      <c r="H86" s="74"/>
      <c r="I86" s="204"/>
      <c r="J86" s="74"/>
      <c r="K86" s="74"/>
      <c r="L86" s="72"/>
    </row>
    <row r="87" s="1" customFormat="1" ht="14.4" customHeight="1">
      <c r="B87" s="46"/>
      <c r="C87" s="76" t="s">
        <v>510</v>
      </c>
      <c r="D87" s="74"/>
      <c r="E87" s="74"/>
      <c r="F87" s="74"/>
      <c r="G87" s="74"/>
      <c r="H87" s="74"/>
      <c r="I87" s="204"/>
      <c r="J87" s="74"/>
      <c r="K87" s="74"/>
      <c r="L87" s="72"/>
    </row>
    <row r="88" s="1" customFormat="1" ht="17.25" customHeight="1">
      <c r="B88" s="46"/>
      <c r="C88" s="74"/>
      <c r="D88" s="74"/>
      <c r="E88" s="82" t="str">
        <f>E13</f>
        <v>SO-22-03-01 - Zábradlí Mojžíř</v>
      </c>
      <c r="F88" s="74"/>
      <c r="G88" s="74"/>
      <c r="H88" s="74"/>
      <c r="I88" s="204"/>
      <c r="J88" s="74"/>
      <c r="K88" s="74"/>
      <c r="L88" s="72"/>
    </row>
    <row r="89" s="1" customFormat="1" ht="6.96" customHeight="1">
      <c r="B89" s="46"/>
      <c r="C89" s="74"/>
      <c r="D89" s="74"/>
      <c r="E89" s="74"/>
      <c r="F89" s="74"/>
      <c r="G89" s="74"/>
      <c r="H89" s="74"/>
      <c r="I89" s="204"/>
      <c r="J89" s="74"/>
      <c r="K89" s="74"/>
      <c r="L89" s="72"/>
    </row>
    <row r="90" s="1" customFormat="1" ht="18" customHeight="1">
      <c r="B90" s="46"/>
      <c r="C90" s="76" t="s">
        <v>25</v>
      </c>
      <c r="D90" s="74"/>
      <c r="E90" s="74"/>
      <c r="F90" s="209" t="str">
        <f>F16</f>
        <v xml:space="preserve"> </v>
      </c>
      <c r="G90" s="74"/>
      <c r="H90" s="74"/>
      <c r="I90" s="210" t="s">
        <v>27</v>
      </c>
      <c r="J90" s="85" t="str">
        <f>IF(J16="","",J16)</f>
        <v>19. 9. 2018</v>
      </c>
      <c r="K90" s="74"/>
      <c r="L90" s="72"/>
    </row>
    <row r="91" s="1" customFormat="1" ht="6.96" customHeight="1">
      <c r="B91" s="46"/>
      <c r="C91" s="74"/>
      <c r="D91" s="74"/>
      <c r="E91" s="74"/>
      <c r="F91" s="74"/>
      <c r="G91" s="74"/>
      <c r="H91" s="74"/>
      <c r="I91" s="204"/>
      <c r="J91" s="74"/>
      <c r="K91" s="74"/>
      <c r="L91" s="72"/>
    </row>
    <row r="92" s="1" customFormat="1">
      <c r="B92" s="46"/>
      <c r="C92" s="76" t="s">
        <v>31</v>
      </c>
      <c r="D92" s="74"/>
      <c r="E92" s="74"/>
      <c r="F92" s="209" t="str">
        <f>E19</f>
        <v>SŽDC s.o., OŘ Ústí n.L., ST Ústí n.L.</v>
      </c>
      <c r="G92" s="74"/>
      <c r="H92" s="74"/>
      <c r="I92" s="210" t="s">
        <v>39</v>
      </c>
      <c r="J92" s="209" t="str">
        <f>E25</f>
        <v xml:space="preserve"> </v>
      </c>
      <c r="K92" s="74"/>
      <c r="L92" s="72"/>
    </row>
    <row r="93" s="1" customFormat="1" ht="14.4" customHeight="1">
      <c r="B93" s="46"/>
      <c r="C93" s="76" t="s">
        <v>37</v>
      </c>
      <c r="D93" s="74"/>
      <c r="E93" s="74"/>
      <c r="F93" s="209" t="str">
        <f>IF(E22="","",E22)</f>
        <v/>
      </c>
      <c r="G93" s="74"/>
      <c r="H93" s="74"/>
      <c r="I93" s="204"/>
      <c r="J93" s="74"/>
      <c r="K93" s="74"/>
      <c r="L93" s="72"/>
    </row>
    <row r="94" s="1" customFormat="1" ht="10.32" customHeight="1">
      <c r="B94" s="46"/>
      <c r="C94" s="74"/>
      <c r="D94" s="74"/>
      <c r="E94" s="74"/>
      <c r="F94" s="74"/>
      <c r="G94" s="74"/>
      <c r="H94" s="74"/>
      <c r="I94" s="204"/>
      <c r="J94" s="74"/>
      <c r="K94" s="74"/>
      <c r="L94" s="72"/>
    </row>
    <row r="95" s="10" customFormat="1" ht="29.28" customHeight="1">
      <c r="B95" s="211"/>
      <c r="C95" s="212" t="s">
        <v>526</v>
      </c>
      <c r="D95" s="213" t="s">
        <v>62</v>
      </c>
      <c r="E95" s="213" t="s">
        <v>58</v>
      </c>
      <c r="F95" s="213" t="s">
        <v>527</v>
      </c>
      <c r="G95" s="213" t="s">
        <v>528</v>
      </c>
      <c r="H95" s="213" t="s">
        <v>529</v>
      </c>
      <c r="I95" s="214" t="s">
        <v>530</v>
      </c>
      <c r="J95" s="213" t="s">
        <v>514</v>
      </c>
      <c r="K95" s="215" t="s">
        <v>531</v>
      </c>
      <c r="L95" s="216"/>
      <c r="M95" s="102" t="s">
        <v>532</v>
      </c>
      <c r="N95" s="103" t="s">
        <v>47</v>
      </c>
      <c r="O95" s="103" t="s">
        <v>533</v>
      </c>
      <c r="P95" s="103" t="s">
        <v>534</v>
      </c>
      <c r="Q95" s="103" t="s">
        <v>535</v>
      </c>
      <c r="R95" s="103" t="s">
        <v>536</v>
      </c>
      <c r="S95" s="103" t="s">
        <v>537</v>
      </c>
      <c r="T95" s="104" t="s">
        <v>538</v>
      </c>
    </row>
    <row r="96" s="1" customFormat="1" ht="29.28" customHeight="1">
      <c r="B96" s="46"/>
      <c r="C96" s="108" t="s">
        <v>515</v>
      </c>
      <c r="D96" s="74"/>
      <c r="E96" s="74"/>
      <c r="F96" s="74"/>
      <c r="G96" s="74"/>
      <c r="H96" s="74"/>
      <c r="I96" s="204"/>
      <c r="J96" s="217">
        <f>BK96</f>
        <v>0</v>
      </c>
      <c r="K96" s="74"/>
      <c r="L96" s="72"/>
      <c r="M96" s="105"/>
      <c r="N96" s="106"/>
      <c r="O96" s="106"/>
      <c r="P96" s="218">
        <f>P97+P124</f>
        <v>0</v>
      </c>
      <c r="Q96" s="106"/>
      <c r="R96" s="218">
        <f>R97+R124</f>
        <v>0.40806000000000003</v>
      </c>
      <c r="S96" s="106"/>
      <c r="T96" s="219">
        <f>T97+T124</f>
        <v>0.066000000000000003</v>
      </c>
      <c r="AT96" s="24" t="s">
        <v>76</v>
      </c>
      <c r="AU96" s="24" t="s">
        <v>516</v>
      </c>
      <c r="BK96" s="220">
        <f>BK97+BK124</f>
        <v>0</v>
      </c>
    </row>
    <row r="97" s="11" customFormat="1" ht="37.44" customHeight="1">
      <c r="B97" s="221"/>
      <c r="C97" s="222"/>
      <c r="D97" s="223" t="s">
        <v>76</v>
      </c>
      <c r="E97" s="224" t="s">
        <v>539</v>
      </c>
      <c r="F97" s="224" t="s">
        <v>540</v>
      </c>
      <c r="G97" s="222"/>
      <c r="H97" s="222"/>
      <c r="I97" s="225"/>
      <c r="J97" s="226">
        <f>BK97</f>
        <v>0</v>
      </c>
      <c r="K97" s="222"/>
      <c r="L97" s="227"/>
      <c r="M97" s="228"/>
      <c r="N97" s="229"/>
      <c r="O97" s="229"/>
      <c r="P97" s="230">
        <f>P98+P103+P106+P112+P121</f>
        <v>0</v>
      </c>
      <c r="Q97" s="229"/>
      <c r="R97" s="230">
        <f>R98+R103+R106+R112+R121</f>
        <v>0.40806000000000003</v>
      </c>
      <c r="S97" s="229"/>
      <c r="T97" s="231">
        <f>T98+T103+T106+T112+T121</f>
        <v>0.066000000000000003</v>
      </c>
      <c r="AR97" s="232" t="s">
        <v>24</v>
      </c>
      <c r="AT97" s="233" t="s">
        <v>76</v>
      </c>
      <c r="AU97" s="233" t="s">
        <v>77</v>
      </c>
      <c r="AY97" s="232" t="s">
        <v>541</v>
      </c>
      <c r="BK97" s="234">
        <f>BK98+BK103+BK106+BK112+BK121</f>
        <v>0</v>
      </c>
    </row>
    <row r="98" s="11" customFormat="1" ht="19.92" customHeight="1">
      <c r="B98" s="221"/>
      <c r="C98" s="222"/>
      <c r="D98" s="223" t="s">
        <v>76</v>
      </c>
      <c r="E98" s="235" t="s">
        <v>542</v>
      </c>
      <c r="F98" s="235" t="s">
        <v>543</v>
      </c>
      <c r="G98" s="222"/>
      <c r="H98" s="222"/>
      <c r="I98" s="225"/>
      <c r="J98" s="236">
        <f>BK98</f>
        <v>0</v>
      </c>
      <c r="K98" s="222"/>
      <c r="L98" s="227"/>
      <c r="M98" s="228"/>
      <c r="N98" s="229"/>
      <c r="O98" s="229"/>
      <c r="P98" s="230">
        <f>SUM(P99:P102)</f>
        <v>0</v>
      </c>
      <c r="Q98" s="229"/>
      <c r="R98" s="230">
        <f>SUM(R99:R102)</f>
        <v>0.12612000000000001</v>
      </c>
      <c r="S98" s="229"/>
      <c r="T98" s="231">
        <f>SUM(T99:T102)</f>
        <v>0</v>
      </c>
      <c r="AR98" s="232" t="s">
        <v>24</v>
      </c>
      <c r="AT98" s="233" t="s">
        <v>76</v>
      </c>
      <c r="AU98" s="233" t="s">
        <v>24</v>
      </c>
      <c r="AY98" s="232" t="s">
        <v>541</v>
      </c>
      <c r="BK98" s="234">
        <f>SUM(BK99:BK102)</f>
        <v>0</v>
      </c>
    </row>
    <row r="99" s="1" customFormat="1" ht="25.5" customHeight="1">
      <c r="B99" s="46"/>
      <c r="C99" s="237" t="s">
        <v>24</v>
      </c>
      <c r="D99" s="237" t="s">
        <v>544</v>
      </c>
      <c r="E99" s="238" t="s">
        <v>545</v>
      </c>
      <c r="F99" s="239" t="s">
        <v>546</v>
      </c>
      <c r="G99" s="240" t="s">
        <v>547</v>
      </c>
      <c r="H99" s="241">
        <v>3</v>
      </c>
      <c r="I99" s="242"/>
      <c r="J99" s="243">
        <f>ROUND(I99*H99,2)</f>
        <v>0</v>
      </c>
      <c r="K99" s="239" t="s">
        <v>22</v>
      </c>
      <c r="L99" s="72"/>
      <c r="M99" s="244" t="s">
        <v>22</v>
      </c>
      <c r="N99" s="245" t="s">
        <v>48</v>
      </c>
      <c r="O99" s="47"/>
      <c r="P99" s="246">
        <f>O99*H99</f>
        <v>0</v>
      </c>
      <c r="Q99" s="246">
        <v>0.02102</v>
      </c>
      <c r="R99" s="246">
        <f>Q99*H99</f>
        <v>0.063060000000000005</v>
      </c>
      <c r="S99" s="246">
        <v>0</v>
      </c>
      <c r="T99" s="247">
        <f>S99*H99</f>
        <v>0</v>
      </c>
      <c r="AR99" s="24" t="s">
        <v>542</v>
      </c>
      <c r="AT99" s="24" t="s">
        <v>544</v>
      </c>
      <c r="AU99" s="24" t="s">
        <v>85</v>
      </c>
      <c r="AY99" s="24" t="s">
        <v>541</v>
      </c>
      <c r="BE99" s="248">
        <f>IF(N99="základní",J99,0)</f>
        <v>0</v>
      </c>
      <c r="BF99" s="248">
        <f>IF(N99="snížená",J99,0)</f>
        <v>0</v>
      </c>
      <c r="BG99" s="248">
        <f>IF(N99="zákl. přenesená",J99,0)</f>
        <v>0</v>
      </c>
      <c r="BH99" s="248">
        <f>IF(N99="sníž. přenesená",J99,0)</f>
        <v>0</v>
      </c>
      <c r="BI99" s="248">
        <f>IF(N99="nulová",J99,0)</f>
        <v>0</v>
      </c>
      <c r="BJ99" s="24" t="s">
        <v>24</v>
      </c>
      <c r="BK99" s="248">
        <f>ROUND(I99*H99,2)</f>
        <v>0</v>
      </c>
      <c r="BL99" s="24" t="s">
        <v>542</v>
      </c>
      <c r="BM99" s="24" t="s">
        <v>1395</v>
      </c>
    </row>
    <row r="100" s="12" customFormat="1">
      <c r="B100" s="249"/>
      <c r="C100" s="250"/>
      <c r="D100" s="251" t="s">
        <v>549</v>
      </c>
      <c r="E100" s="252" t="s">
        <v>22</v>
      </c>
      <c r="F100" s="253" t="s">
        <v>93</v>
      </c>
      <c r="G100" s="250"/>
      <c r="H100" s="254">
        <v>3</v>
      </c>
      <c r="I100" s="255"/>
      <c r="J100" s="250"/>
      <c r="K100" s="250"/>
      <c r="L100" s="256"/>
      <c r="M100" s="257"/>
      <c r="N100" s="258"/>
      <c r="O100" s="258"/>
      <c r="P100" s="258"/>
      <c r="Q100" s="258"/>
      <c r="R100" s="258"/>
      <c r="S100" s="258"/>
      <c r="T100" s="259"/>
      <c r="AT100" s="260" t="s">
        <v>549</v>
      </c>
      <c r="AU100" s="260" t="s">
        <v>85</v>
      </c>
      <c r="AV100" s="12" t="s">
        <v>85</v>
      </c>
      <c r="AW100" s="12" t="s">
        <v>41</v>
      </c>
      <c r="AX100" s="12" t="s">
        <v>77</v>
      </c>
      <c r="AY100" s="260" t="s">
        <v>541</v>
      </c>
    </row>
    <row r="101" s="1" customFormat="1" ht="25.5" customHeight="1">
      <c r="B101" s="46"/>
      <c r="C101" s="237" t="s">
        <v>85</v>
      </c>
      <c r="D101" s="237" t="s">
        <v>544</v>
      </c>
      <c r="E101" s="238" t="s">
        <v>550</v>
      </c>
      <c r="F101" s="239" t="s">
        <v>551</v>
      </c>
      <c r="G101" s="240" t="s">
        <v>547</v>
      </c>
      <c r="H101" s="241">
        <v>3</v>
      </c>
      <c r="I101" s="242"/>
      <c r="J101" s="243">
        <f>ROUND(I101*H101,2)</f>
        <v>0</v>
      </c>
      <c r="K101" s="239" t="s">
        <v>22</v>
      </c>
      <c r="L101" s="72"/>
      <c r="M101" s="244" t="s">
        <v>22</v>
      </c>
      <c r="N101" s="245" t="s">
        <v>48</v>
      </c>
      <c r="O101" s="47"/>
      <c r="P101" s="246">
        <f>O101*H101</f>
        <v>0</v>
      </c>
      <c r="Q101" s="246">
        <v>0.02102</v>
      </c>
      <c r="R101" s="246">
        <f>Q101*H101</f>
        <v>0.063060000000000005</v>
      </c>
      <c r="S101" s="246">
        <v>0</v>
      </c>
      <c r="T101" s="247">
        <f>S101*H101</f>
        <v>0</v>
      </c>
      <c r="AR101" s="24" t="s">
        <v>542</v>
      </c>
      <c r="AT101" s="24" t="s">
        <v>544</v>
      </c>
      <c r="AU101" s="24" t="s">
        <v>85</v>
      </c>
      <c r="AY101" s="24" t="s">
        <v>541</v>
      </c>
      <c r="BE101" s="248">
        <f>IF(N101="základní",J101,0)</f>
        <v>0</v>
      </c>
      <c r="BF101" s="248">
        <f>IF(N101="snížená",J101,0)</f>
        <v>0</v>
      </c>
      <c r="BG101" s="248">
        <f>IF(N101="zákl. přenesená",J101,0)</f>
        <v>0</v>
      </c>
      <c r="BH101" s="248">
        <f>IF(N101="sníž. přenesená",J101,0)</f>
        <v>0</v>
      </c>
      <c r="BI101" s="248">
        <f>IF(N101="nulová",J101,0)</f>
        <v>0</v>
      </c>
      <c r="BJ101" s="24" t="s">
        <v>24</v>
      </c>
      <c r="BK101" s="248">
        <f>ROUND(I101*H101,2)</f>
        <v>0</v>
      </c>
      <c r="BL101" s="24" t="s">
        <v>542</v>
      </c>
      <c r="BM101" s="24" t="s">
        <v>1396</v>
      </c>
    </row>
    <row r="102" s="12" customFormat="1">
      <c r="B102" s="249"/>
      <c r="C102" s="250"/>
      <c r="D102" s="251" t="s">
        <v>549</v>
      </c>
      <c r="E102" s="252" t="s">
        <v>22</v>
      </c>
      <c r="F102" s="253" t="s">
        <v>93</v>
      </c>
      <c r="G102" s="250"/>
      <c r="H102" s="254">
        <v>3</v>
      </c>
      <c r="I102" s="255"/>
      <c r="J102" s="250"/>
      <c r="K102" s="250"/>
      <c r="L102" s="256"/>
      <c r="M102" s="257"/>
      <c r="N102" s="258"/>
      <c r="O102" s="258"/>
      <c r="P102" s="258"/>
      <c r="Q102" s="258"/>
      <c r="R102" s="258"/>
      <c r="S102" s="258"/>
      <c r="T102" s="259"/>
      <c r="AT102" s="260" t="s">
        <v>549</v>
      </c>
      <c r="AU102" s="260" t="s">
        <v>85</v>
      </c>
      <c r="AV102" s="12" t="s">
        <v>85</v>
      </c>
      <c r="AW102" s="12" t="s">
        <v>41</v>
      </c>
      <c r="AX102" s="12" t="s">
        <v>77</v>
      </c>
      <c r="AY102" s="260" t="s">
        <v>541</v>
      </c>
    </row>
    <row r="103" s="11" customFormat="1" ht="29.88" customHeight="1">
      <c r="B103" s="221"/>
      <c r="C103" s="222"/>
      <c r="D103" s="223" t="s">
        <v>76</v>
      </c>
      <c r="E103" s="235" t="s">
        <v>552</v>
      </c>
      <c r="F103" s="235" t="s">
        <v>553</v>
      </c>
      <c r="G103" s="222"/>
      <c r="H103" s="222"/>
      <c r="I103" s="225"/>
      <c r="J103" s="236">
        <f>BK103</f>
        <v>0</v>
      </c>
      <c r="K103" s="222"/>
      <c r="L103" s="227"/>
      <c r="M103" s="228"/>
      <c r="N103" s="229"/>
      <c r="O103" s="229"/>
      <c r="P103" s="230">
        <f>SUM(P104:P105)</f>
        <v>0</v>
      </c>
      <c r="Q103" s="229"/>
      <c r="R103" s="230">
        <f>SUM(R104:R105)</f>
        <v>0.28194000000000002</v>
      </c>
      <c r="S103" s="229"/>
      <c r="T103" s="231">
        <f>SUM(T104:T105)</f>
        <v>0</v>
      </c>
      <c r="AR103" s="232" t="s">
        <v>24</v>
      </c>
      <c r="AT103" s="233" t="s">
        <v>76</v>
      </c>
      <c r="AU103" s="233" t="s">
        <v>24</v>
      </c>
      <c r="AY103" s="232" t="s">
        <v>541</v>
      </c>
      <c r="BK103" s="234">
        <f>SUM(BK104:BK105)</f>
        <v>0</v>
      </c>
    </row>
    <row r="104" s="1" customFormat="1" ht="25.5" customHeight="1">
      <c r="B104" s="46"/>
      <c r="C104" s="237" t="s">
        <v>93</v>
      </c>
      <c r="D104" s="237" t="s">
        <v>544</v>
      </c>
      <c r="E104" s="238" t="s">
        <v>554</v>
      </c>
      <c r="F104" s="239" t="s">
        <v>555</v>
      </c>
      <c r="G104" s="240" t="s">
        <v>547</v>
      </c>
      <c r="H104" s="241">
        <v>254</v>
      </c>
      <c r="I104" s="242"/>
      <c r="J104" s="243">
        <f>ROUND(I104*H104,2)</f>
        <v>0</v>
      </c>
      <c r="K104" s="239" t="s">
        <v>22</v>
      </c>
      <c r="L104" s="72"/>
      <c r="M104" s="244" t="s">
        <v>22</v>
      </c>
      <c r="N104" s="245" t="s">
        <v>48</v>
      </c>
      <c r="O104" s="47"/>
      <c r="P104" s="246">
        <f>O104*H104</f>
        <v>0</v>
      </c>
      <c r="Q104" s="246">
        <v>0.0011100000000000001</v>
      </c>
      <c r="R104" s="246">
        <f>Q104*H104</f>
        <v>0.28194000000000002</v>
      </c>
      <c r="S104" s="246">
        <v>0</v>
      </c>
      <c r="T104" s="247">
        <f>S104*H104</f>
        <v>0</v>
      </c>
      <c r="AR104" s="24" t="s">
        <v>542</v>
      </c>
      <c r="AT104" s="24" t="s">
        <v>544</v>
      </c>
      <c r="AU104" s="24" t="s">
        <v>85</v>
      </c>
      <c r="AY104" s="24" t="s">
        <v>541</v>
      </c>
      <c r="BE104" s="248">
        <f>IF(N104="základní",J104,0)</f>
        <v>0</v>
      </c>
      <c r="BF104" s="248">
        <f>IF(N104="snížená",J104,0)</f>
        <v>0</v>
      </c>
      <c r="BG104" s="248">
        <f>IF(N104="zákl. přenesená",J104,0)</f>
        <v>0</v>
      </c>
      <c r="BH104" s="248">
        <f>IF(N104="sníž. přenesená",J104,0)</f>
        <v>0</v>
      </c>
      <c r="BI104" s="248">
        <f>IF(N104="nulová",J104,0)</f>
        <v>0</v>
      </c>
      <c r="BJ104" s="24" t="s">
        <v>24</v>
      </c>
      <c r="BK104" s="248">
        <f>ROUND(I104*H104,2)</f>
        <v>0</v>
      </c>
      <c r="BL104" s="24" t="s">
        <v>542</v>
      </c>
      <c r="BM104" s="24" t="s">
        <v>1397</v>
      </c>
    </row>
    <row r="105" s="12" customFormat="1">
      <c r="B105" s="249"/>
      <c r="C105" s="250"/>
      <c r="D105" s="251" t="s">
        <v>549</v>
      </c>
      <c r="E105" s="252" t="s">
        <v>22</v>
      </c>
      <c r="F105" s="253" t="s">
        <v>1398</v>
      </c>
      <c r="G105" s="250"/>
      <c r="H105" s="254">
        <v>254</v>
      </c>
      <c r="I105" s="255"/>
      <c r="J105" s="250"/>
      <c r="K105" s="250"/>
      <c r="L105" s="256"/>
      <c r="M105" s="257"/>
      <c r="N105" s="258"/>
      <c r="O105" s="258"/>
      <c r="P105" s="258"/>
      <c r="Q105" s="258"/>
      <c r="R105" s="258"/>
      <c r="S105" s="258"/>
      <c r="T105" s="259"/>
      <c r="AT105" s="260" t="s">
        <v>549</v>
      </c>
      <c r="AU105" s="260" t="s">
        <v>85</v>
      </c>
      <c r="AV105" s="12" t="s">
        <v>85</v>
      </c>
      <c r="AW105" s="12" t="s">
        <v>41</v>
      </c>
      <c r="AX105" s="12" t="s">
        <v>24</v>
      </c>
      <c r="AY105" s="260" t="s">
        <v>541</v>
      </c>
    </row>
    <row r="106" s="11" customFormat="1" ht="29.88" customHeight="1">
      <c r="B106" s="221"/>
      <c r="C106" s="222"/>
      <c r="D106" s="223" t="s">
        <v>76</v>
      </c>
      <c r="E106" s="235" t="s">
        <v>557</v>
      </c>
      <c r="F106" s="235" t="s">
        <v>558</v>
      </c>
      <c r="G106" s="222"/>
      <c r="H106" s="222"/>
      <c r="I106" s="225"/>
      <c r="J106" s="236">
        <f>BK106</f>
        <v>0</v>
      </c>
      <c r="K106" s="222"/>
      <c r="L106" s="227"/>
      <c r="M106" s="228"/>
      <c r="N106" s="229"/>
      <c r="O106" s="229"/>
      <c r="P106" s="230">
        <f>SUM(P107:P111)</f>
        <v>0</v>
      </c>
      <c r="Q106" s="229"/>
      <c r="R106" s="230">
        <f>SUM(R107:R111)</f>
        <v>0</v>
      </c>
      <c r="S106" s="229"/>
      <c r="T106" s="231">
        <f>SUM(T107:T111)</f>
        <v>0.066000000000000003</v>
      </c>
      <c r="AR106" s="232" t="s">
        <v>24</v>
      </c>
      <c r="AT106" s="233" t="s">
        <v>76</v>
      </c>
      <c r="AU106" s="233" t="s">
        <v>24</v>
      </c>
      <c r="AY106" s="232" t="s">
        <v>541</v>
      </c>
      <c r="BK106" s="234">
        <f>SUM(BK107:BK111)</f>
        <v>0</v>
      </c>
    </row>
    <row r="107" s="1" customFormat="1" ht="16.5" customHeight="1">
      <c r="B107" s="46"/>
      <c r="C107" s="237" t="s">
        <v>542</v>
      </c>
      <c r="D107" s="237" t="s">
        <v>544</v>
      </c>
      <c r="E107" s="238" t="s">
        <v>559</v>
      </c>
      <c r="F107" s="239" t="s">
        <v>560</v>
      </c>
      <c r="G107" s="240" t="s">
        <v>547</v>
      </c>
      <c r="H107" s="241">
        <v>3</v>
      </c>
      <c r="I107" s="242"/>
      <c r="J107" s="243">
        <f>ROUND(I107*H107,2)</f>
        <v>0</v>
      </c>
      <c r="K107" s="239" t="s">
        <v>22</v>
      </c>
      <c r="L107" s="72"/>
      <c r="M107" s="244" t="s">
        <v>22</v>
      </c>
      <c r="N107" s="245" t="s">
        <v>48</v>
      </c>
      <c r="O107" s="47"/>
      <c r="P107" s="246">
        <f>O107*H107</f>
        <v>0</v>
      </c>
      <c r="Q107" s="246">
        <v>0</v>
      </c>
      <c r="R107" s="246">
        <f>Q107*H107</f>
        <v>0</v>
      </c>
      <c r="S107" s="246">
        <v>0.021999999999999999</v>
      </c>
      <c r="T107" s="247">
        <f>S107*H107</f>
        <v>0.066000000000000003</v>
      </c>
      <c r="AR107" s="24" t="s">
        <v>542</v>
      </c>
      <c r="AT107" s="24" t="s">
        <v>544</v>
      </c>
      <c r="AU107" s="24" t="s">
        <v>85</v>
      </c>
      <c r="AY107" s="24" t="s">
        <v>541</v>
      </c>
      <c r="BE107" s="248">
        <f>IF(N107="základní",J107,0)</f>
        <v>0</v>
      </c>
      <c r="BF107" s="248">
        <f>IF(N107="snížená",J107,0)</f>
        <v>0</v>
      </c>
      <c r="BG107" s="248">
        <f>IF(N107="zákl. přenesená",J107,0)</f>
        <v>0</v>
      </c>
      <c r="BH107" s="248">
        <f>IF(N107="sníž. přenesená",J107,0)</f>
        <v>0</v>
      </c>
      <c r="BI107" s="248">
        <f>IF(N107="nulová",J107,0)</f>
        <v>0</v>
      </c>
      <c r="BJ107" s="24" t="s">
        <v>24</v>
      </c>
      <c r="BK107" s="248">
        <f>ROUND(I107*H107,2)</f>
        <v>0</v>
      </c>
      <c r="BL107" s="24" t="s">
        <v>542</v>
      </c>
      <c r="BM107" s="24" t="s">
        <v>1399</v>
      </c>
    </row>
    <row r="108" s="12" customFormat="1">
      <c r="B108" s="249"/>
      <c r="C108" s="250"/>
      <c r="D108" s="251" t="s">
        <v>549</v>
      </c>
      <c r="E108" s="252" t="s">
        <v>22</v>
      </c>
      <c r="F108" s="253" t="s">
        <v>93</v>
      </c>
      <c r="G108" s="250"/>
      <c r="H108" s="254">
        <v>3</v>
      </c>
      <c r="I108" s="255"/>
      <c r="J108" s="250"/>
      <c r="K108" s="250"/>
      <c r="L108" s="256"/>
      <c r="M108" s="257"/>
      <c r="N108" s="258"/>
      <c r="O108" s="258"/>
      <c r="P108" s="258"/>
      <c r="Q108" s="258"/>
      <c r="R108" s="258"/>
      <c r="S108" s="258"/>
      <c r="T108" s="259"/>
      <c r="AT108" s="260" t="s">
        <v>549</v>
      </c>
      <c r="AU108" s="260" t="s">
        <v>85</v>
      </c>
      <c r="AV108" s="12" t="s">
        <v>85</v>
      </c>
      <c r="AW108" s="12" t="s">
        <v>41</v>
      </c>
      <c r="AX108" s="12" t="s">
        <v>24</v>
      </c>
      <c r="AY108" s="260" t="s">
        <v>541</v>
      </c>
    </row>
    <row r="109" s="1" customFormat="1" ht="25.5" customHeight="1">
      <c r="B109" s="46"/>
      <c r="C109" s="237" t="s">
        <v>562</v>
      </c>
      <c r="D109" s="237" t="s">
        <v>544</v>
      </c>
      <c r="E109" s="238" t="s">
        <v>563</v>
      </c>
      <c r="F109" s="239" t="s">
        <v>564</v>
      </c>
      <c r="G109" s="240" t="s">
        <v>547</v>
      </c>
      <c r="H109" s="241">
        <v>3</v>
      </c>
      <c r="I109" s="242"/>
      <c r="J109" s="243">
        <f>ROUND(I109*H109,2)</f>
        <v>0</v>
      </c>
      <c r="K109" s="239" t="s">
        <v>22</v>
      </c>
      <c r="L109" s="72"/>
      <c r="M109" s="244" t="s">
        <v>22</v>
      </c>
      <c r="N109" s="245" t="s">
        <v>48</v>
      </c>
      <c r="O109" s="47"/>
      <c r="P109" s="246">
        <f>O109*H109</f>
        <v>0</v>
      </c>
      <c r="Q109" s="246">
        <v>0</v>
      </c>
      <c r="R109" s="246">
        <f>Q109*H109</f>
        <v>0</v>
      </c>
      <c r="S109" s="246">
        <v>0</v>
      </c>
      <c r="T109" s="247">
        <f>S109*H109</f>
        <v>0</v>
      </c>
      <c r="AR109" s="24" t="s">
        <v>542</v>
      </c>
      <c r="AT109" s="24" t="s">
        <v>544</v>
      </c>
      <c r="AU109" s="24" t="s">
        <v>85</v>
      </c>
      <c r="AY109" s="24" t="s">
        <v>541</v>
      </c>
      <c r="BE109" s="248">
        <f>IF(N109="základní",J109,0)</f>
        <v>0</v>
      </c>
      <c r="BF109" s="248">
        <f>IF(N109="snížená",J109,0)</f>
        <v>0</v>
      </c>
      <c r="BG109" s="248">
        <f>IF(N109="zákl. přenesená",J109,0)</f>
        <v>0</v>
      </c>
      <c r="BH109" s="248">
        <f>IF(N109="sníž. přenesená",J109,0)</f>
        <v>0</v>
      </c>
      <c r="BI109" s="248">
        <f>IF(N109="nulová",J109,0)</f>
        <v>0</v>
      </c>
      <c r="BJ109" s="24" t="s">
        <v>24</v>
      </c>
      <c r="BK109" s="248">
        <f>ROUND(I109*H109,2)</f>
        <v>0</v>
      </c>
      <c r="BL109" s="24" t="s">
        <v>542</v>
      </c>
      <c r="BM109" s="24" t="s">
        <v>1400</v>
      </c>
    </row>
    <row r="110" s="12" customFormat="1">
      <c r="B110" s="249"/>
      <c r="C110" s="250"/>
      <c r="D110" s="251" t="s">
        <v>549</v>
      </c>
      <c r="E110" s="252" t="s">
        <v>22</v>
      </c>
      <c r="F110" s="253" t="s">
        <v>93</v>
      </c>
      <c r="G110" s="250"/>
      <c r="H110" s="254">
        <v>3</v>
      </c>
      <c r="I110" s="255"/>
      <c r="J110" s="250"/>
      <c r="K110" s="250"/>
      <c r="L110" s="256"/>
      <c r="M110" s="257"/>
      <c r="N110" s="258"/>
      <c r="O110" s="258"/>
      <c r="P110" s="258"/>
      <c r="Q110" s="258"/>
      <c r="R110" s="258"/>
      <c r="S110" s="258"/>
      <c r="T110" s="259"/>
      <c r="AT110" s="260" t="s">
        <v>549</v>
      </c>
      <c r="AU110" s="260" t="s">
        <v>85</v>
      </c>
      <c r="AV110" s="12" t="s">
        <v>85</v>
      </c>
      <c r="AW110" s="12" t="s">
        <v>41</v>
      </c>
      <c r="AX110" s="12" t="s">
        <v>77</v>
      </c>
      <c r="AY110" s="260" t="s">
        <v>541</v>
      </c>
    </row>
    <row r="111" s="14" customFormat="1">
      <c r="B111" s="292"/>
      <c r="C111" s="293"/>
      <c r="D111" s="251" t="s">
        <v>549</v>
      </c>
      <c r="E111" s="294" t="s">
        <v>22</v>
      </c>
      <c r="F111" s="295" t="s">
        <v>710</v>
      </c>
      <c r="G111" s="293"/>
      <c r="H111" s="296">
        <v>3</v>
      </c>
      <c r="I111" s="297"/>
      <c r="J111" s="293"/>
      <c r="K111" s="293"/>
      <c r="L111" s="298"/>
      <c r="M111" s="299"/>
      <c r="N111" s="300"/>
      <c r="O111" s="300"/>
      <c r="P111" s="300"/>
      <c r="Q111" s="300"/>
      <c r="R111" s="300"/>
      <c r="S111" s="300"/>
      <c r="T111" s="301"/>
      <c r="AT111" s="302" t="s">
        <v>549</v>
      </c>
      <c r="AU111" s="302" t="s">
        <v>85</v>
      </c>
      <c r="AV111" s="14" t="s">
        <v>542</v>
      </c>
      <c r="AW111" s="14" t="s">
        <v>41</v>
      </c>
      <c r="AX111" s="14" t="s">
        <v>24</v>
      </c>
      <c r="AY111" s="302" t="s">
        <v>541</v>
      </c>
    </row>
    <row r="112" s="11" customFormat="1" ht="29.88" customHeight="1">
      <c r="B112" s="221"/>
      <c r="C112" s="222"/>
      <c r="D112" s="223" t="s">
        <v>76</v>
      </c>
      <c r="E112" s="235" t="s">
        <v>565</v>
      </c>
      <c r="F112" s="235" t="s">
        <v>566</v>
      </c>
      <c r="G112" s="222"/>
      <c r="H112" s="222"/>
      <c r="I112" s="225"/>
      <c r="J112" s="236">
        <f>BK112</f>
        <v>0</v>
      </c>
      <c r="K112" s="222"/>
      <c r="L112" s="227"/>
      <c r="M112" s="228"/>
      <c r="N112" s="229"/>
      <c r="O112" s="229"/>
      <c r="P112" s="230">
        <f>SUM(P113:P120)</f>
        <v>0</v>
      </c>
      <c r="Q112" s="229"/>
      <c r="R112" s="230">
        <f>SUM(R113:R120)</f>
        <v>0</v>
      </c>
      <c r="S112" s="229"/>
      <c r="T112" s="231">
        <f>SUM(T113:T120)</f>
        <v>0</v>
      </c>
      <c r="AR112" s="232" t="s">
        <v>24</v>
      </c>
      <c r="AT112" s="233" t="s">
        <v>76</v>
      </c>
      <c r="AU112" s="233" t="s">
        <v>24</v>
      </c>
      <c r="AY112" s="232" t="s">
        <v>541</v>
      </c>
      <c r="BK112" s="234">
        <f>SUM(BK113:BK120)</f>
        <v>0</v>
      </c>
    </row>
    <row r="113" s="1" customFormat="1" ht="25.5" customHeight="1">
      <c r="B113" s="46"/>
      <c r="C113" s="237" t="s">
        <v>552</v>
      </c>
      <c r="D113" s="237" t="s">
        <v>544</v>
      </c>
      <c r="E113" s="238" t="s">
        <v>567</v>
      </c>
      <c r="F113" s="239" t="s">
        <v>568</v>
      </c>
      <c r="G113" s="240" t="s">
        <v>569</v>
      </c>
      <c r="H113" s="241">
        <v>0.14999999999999999</v>
      </c>
      <c r="I113" s="242"/>
      <c r="J113" s="243">
        <f>ROUND(I113*H113,2)</f>
        <v>0</v>
      </c>
      <c r="K113" s="239" t="s">
        <v>22</v>
      </c>
      <c r="L113" s="72"/>
      <c r="M113" s="244" t="s">
        <v>22</v>
      </c>
      <c r="N113" s="245" t="s">
        <v>48</v>
      </c>
      <c r="O113" s="47"/>
      <c r="P113" s="246">
        <f>O113*H113</f>
        <v>0</v>
      </c>
      <c r="Q113" s="246">
        <v>0</v>
      </c>
      <c r="R113" s="246">
        <f>Q113*H113</f>
        <v>0</v>
      </c>
      <c r="S113" s="246">
        <v>0</v>
      </c>
      <c r="T113" s="247">
        <f>S113*H113</f>
        <v>0</v>
      </c>
      <c r="AR113" s="24" t="s">
        <v>542</v>
      </c>
      <c r="AT113" s="24" t="s">
        <v>544</v>
      </c>
      <c r="AU113" s="24" t="s">
        <v>85</v>
      </c>
      <c r="AY113" s="24" t="s">
        <v>541</v>
      </c>
      <c r="BE113" s="248">
        <f>IF(N113="základní",J113,0)</f>
        <v>0</v>
      </c>
      <c r="BF113" s="248">
        <f>IF(N113="snížená",J113,0)</f>
        <v>0</v>
      </c>
      <c r="BG113" s="248">
        <f>IF(N113="zákl. přenesená",J113,0)</f>
        <v>0</v>
      </c>
      <c r="BH113" s="248">
        <f>IF(N113="sníž. přenesená",J113,0)</f>
        <v>0</v>
      </c>
      <c r="BI113" s="248">
        <f>IF(N113="nulová",J113,0)</f>
        <v>0</v>
      </c>
      <c r="BJ113" s="24" t="s">
        <v>24</v>
      </c>
      <c r="BK113" s="248">
        <f>ROUND(I113*H113,2)</f>
        <v>0</v>
      </c>
      <c r="BL113" s="24" t="s">
        <v>542</v>
      </c>
      <c r="BM113" s="24" t="s">
        <v>1401</v>
      </c>
    </row>
    <row r="114" s="12" customFormat="1">
      <c r="B114" s="249"/>
      <c r="C114" s="250"/>
      <c r="D114" s="251" t="s">
        <v>549</v>
      </c>
      <c r="E114" s="252" t="s">
        <v>22</v>
      </c>
      <c r="F114" s="253" t="s">
        <v>887</v>
      </c>
      <c r="G114" s="250"/>
      <c r="H114" s="254">
        <v>0.14999999999999999</v>
      </c>
      <c r="I114" s="255"/>
      <c r="J114" s="250"/>
      <c r="K114" s="250"/>
      <c r="L114" s="256"/>
      <c r="M114" s="257"/>
      <c r="N114" s="258"/>
      <c r="O114" s="258"/>
      <c r="P114" s="258"/>
      <c r="Q114" s="258"/>
      <c r="R114" s="258"/>
      <c r="S114" s="258"/>
      <c r="T114" s="259"/>
      <c r="AT114" s="260" t="s">
        <v>549</v>
      </c>
      <c r="AU114" s="260" t="s">
        <v>85</v>
      </c>
      <c r="AV114" s="12" t="s">
        <v>85</v>
      </c>
      <c r="AW114" s="12" t="s">
        <v>41</v>
      </c>
      <c r="AX114" s="12" t="s">
        <v>24</v>
      </c>
      <c r="AY114" s="260" t="s">
        <v>541</v>
      </c>
    </row>
    <row r="115" s="1" customFormat="1" ht="25.5" customHeight="1">
      <c r="B115" s="46"/>
      <c r="C115" s="237" t="s">
        <v>571</v>
      </c>
      <c r="D115" s="237" t="s">
        <v>544</v>
      </c>
      <c r="E115" s="238" t="s">
        <v>572</v>
      </c>
      <c r="F115" s="239" t="s">
        <v>573</v>
      </c>
      <c r="G115" s="240" t="s">
        <v>569</v>
      </c>
      <c r="H115" s="241">
        <v>0.14999999999999999</v>
      </c>
      <c r="I115" s="242"/>
      <c r="J115" s="243">
        <f>ROUND(I115*H115,2)</f>
        <v>0</v>
      </c>
      <c r="K115" s="239" t="s">
        <v>22</v>
      </c>
      <c r="L115" s="72"/>
      <c r="M115" s="244" t="s">
        <v>22</v>
      </c>
      <c r="N115" s="245" t="s">
        <v>48</v>
      </c>
      <c r="O115" s="47"/>
      <c r="P115" s="246">
        <f>O115*H115</f>
        <v>0</v>
      </c>
      <c r="Q115" s="246">
        <v>0</v>
      </c>
      <c r="R115" s="246">
        <f>Q115*H115</f>
        <v>0</v>
      </c>
      <c r="S115" s="246">
        <v>0</v>
      </c>
      <c r="T115" s="247">
        <f>S115*H115</f>
        <v>0</v>
      </c>
      <c r="AR115" s="24" t="s">
        <v>542</v>
      </c>
      <c r="AT115" s="24" t="s">
        <v>544</v>
      </c>
      <c r="AU115" s="24" t="s">
        <v>85</v>
      </c>
      <c r="AY115" s="24" t="s">
        <v>541</v>
      </c>
      <c r="BE115" s="248">
        <f>IF(N115="základní",J115,0)</f>
        <v>0</v>
      </c>
      <c r="BF115" s="248">
        <f>IF(N115="snížená",J115,0)</f>
        <v>0</v>
      </c>
      <c r="BG115" s="248">
        <f>IF(N115="zákl. přenesená",J115,0)</f>
        <v>0</v>
      </c>
      <c r="BH115" s="248">
        <f>IF(N115="sníž. přenesená",J115,0)</f>
        <v>0</v>
      </c>
      <c r="BI115" s="248">
        <f>IF(N115="nulová",J115,0)</f>
        <v>0</v>
      </c>
      <c r="BJ115" s="24" t="s">
        <v>24</v>
      </c>
      <c r="BK115" s="248">
        <f>ROUND(I115*H115,2)</f>
        <v>0</v>
      </c>
      <c r="BL115" s="24" t="s">
        <v>542</v>
      </c>
      <c r="BM115" s="24" t="s">
        <v>1402</v>
      </c>
    </row>
    <row r="116" s="12" customFormat="1">
      <c r="B116" s="249"/>
      <c r="C116" s="250"/>
      <c r="D116" s="251" t="s">
        <v>549</v>
      </c>
      <c r="E116" s="252" t="s">
        <v>22</v>
      </c>
      <c r="F116" s="253" t="s">
        <v>887</v>
      </c>
      <c r="G116" s="250"/>
      <c r="H116" s="254">
        <v>0.14999999999999999</v>
      </c>
      <c r="I116" s="255"/>
      <c r="J116" s="250"/>
      <c r="K116" s="250"/>
      <c r="L116" s="256"/>
      <c r="M116" s="257"/>
      <c r="N116" s="258"/>
      <c r="O116" s="258"/>
      <c r="P116" s="258"/>
      <c r="Q116" s="258"/>
      <c r="R116" s="258"/>
      <c r="S116" s="258"/>
      <c r="T116" s="259"/>
      <c r="AT116" s="260" t="s">
        <v>549</v>
      </c>
      <c r="AU116" s="260" t="s">
        <v>85</v>
      </c>
      <c r="AV116" s="12" t="s">
        <v>85</v>
      </c>
      <c r="AW116" s="12" t="s">
        <v>41</v>
      </c>
      <c r="AX116" s="12" t="s">
        <v>24</v>
      </c>
      <c r="AY116" s="260" t="s">
        <v>541</v>
      </c>
    </row>
    <row r="117" s="1" customFormat="1" ht="38.25" customHeight="1">
      <c r="B117" s="46"/>
      <c r="C117" s="237" t="s">
        <v>561</v>
      </c>
      <c r="D117" s="237" t="s">
        <v>544</v>
      </c>
      <c r="E117" s="238" t="s">
        <v>575</v>
      </c>
      <c r="F117" s="239" t="s">
        <v>576</v>
      </c>
      <c r="G117" s="240" t="s">
        <v>569</v>
      </c>
      <c r="H117" s="241">
        <v>0.14999999999999999</v>
      </c>
      <c r="I117" s="242"/>
      <c r="J117" s="243">
        <f>ROUND(I117*H117,2)</f>
        <v>0</v>
      </c>
      <c r="K117" s="239" t="s">
        <v>22</v>
      </c>
      <c r="L117" s="72"/>
      <c r="M117" s="244" t="s">
        <v>22</v>
      </c>
      <c r="N117" s="245" t="s">
        <v>48</v>
      </c>
      <c r="O117" s="47"/>
      <c r="P117" s="246">
        <f>O117*H117</f>
        <v>0</v>
      </c>
      <c r="Q117" s="246">
        <v>0</v>
      </c>
      <c r="R117" s="246">
        <f>Q117*H117</f>
        <v>0</v>
      </c>
      <c r="S117" s="246">
        <v>0</v>
      </c>
      <c r="T117" s="247">
        <f>S117*H117</f>
        <v>0</v>
      </c>
      <c r="AR117" s="24" t="s">
        <v>542</v>
      </c>
      <c r="AT117" s="24" t="s">
        <v>544</v>
      </c>
      <c r="AU117" s="24" t="s">
        <v>85</v>
      </c>
      <c r="AY117" s="24" t="s">
        <v>541</v>
      </c>
      <c r="BE117" s="248">
        <f>IF(N117="základní",J117,0)</f>
        <v>0</v>
      </c>
      <c r="BF117" s="248">
        <f>IF(N117="snížená",J117,0)</f>
        <v>0</v>
      </c>
      <c r="BG117" s="248">
        <f>IF(N117="zákl. přenesená",J117,0)</f>
        <v>0</v>
      </c>
      <c r="BH117" s="248">
        <f>IF(N117="sníž. přenesená",J117,0)</f>
        <v>0</v>
      </c>
      <c r="BI117" s="248">
        <f>IF(N117="nulová",J117,0)</f>
        <v>0</v>
      </c>
      <c r="BJ117" s="24" t="s">
        <v>24</v>
      </c>
      <c r="BK117" s="248">
        <f>ROUND(I117*H117,2)</f>
        <v>0</v>
      </c>
      <c r="BL117" s="24" t="s">
        <v>542</v>
      </c>
      <c r="BM117" s="24" t="s">
        <v>1403</v>
      </c>
    </row>
    <row r="118" s="12" customFormat="1">
      <c r="B118" s="249"/>
      <c r="C118" s="250"/>
      <c r="D118" s="251" t="s">
        <v>549</v>
      </c>
      <c r="E118" s="252" t="s">
        <v>22</v>
      </c>
      <c r="F118" s="253" t="s">
        <v>887</v>
      </c>
      <c r="G118" s="250"/>
      <c r="H118" s="254">
        <v>0.14999999999999999</v>
      </c>
      <c r="I118" s="255"/>
      <c r="J118" s="250"/>
      <c r="K118" s="250"/>
      <c r="L118" s="256"/>
      <c r="M118" s="257"/>
      <c r="N118" s="258"/>
      <c r="O118" s="258"/>
      <c r="P118" s="258"/>
      <c r="Q118" s="258"/>
      <c r="R118" s="258"/>
      <c r="S118" s="258"/>
      <c r="T118" s="259"/>
      <c r="AT118" s="260" t="s">
        <v>549</v>
      </c>
      <c r="AU118" s="260" t="s">
        <v>85</v>
      </c>
      <c r="AV118" s="12" t="s">
        <v>85</v>
      </c>
      <c r="AW118" s="12" t="s">
        <v>41</v>
      </c>
      <c r="AX118" s="12" t="s">
        <v>24</v>
      </c>
      <c r="AY118" s="260" t="s">
        <v>541</v>
      </c>
    </row>
    <row r="119" s="1" customFormat="1" ht="25.5" customHeight="1">
      <c r="B119" s="46"/>
      <c r="C119" s="237" t="s">
        <v>557</v>
      </c>
      <c r="D119" s="237" t="s">
        <v>544</v>
      </c>
      <c r="E119" s="238" t="s">
        <v>578</v>
      </c>
      <c r="F119" s="239" t="s">
        <v>579</v>
      </c>
      <c r="G119" s="240" t="s">
        <v>569</v>
      </c>
      <c r="H119" s="241">
        <v>0.14999999999999999</v>
      </c>
      <c r="I119" s="242"/>
      <c r="J119" s="243">
        <f>ROUND(I119*H119,2)</f>
        <v>0</v>
      </c>
      <c r="K119" s="239" t="s">
        <v>22</v>
      </c>
      <c r="L119" s="72"/>
      <c r="M119" s="244" t="s">
        <v>22</v>
      </c>
      <c r="N119" s="245" t="s">
        <v>48</v>
      </c>
      <c r="O119" s="47"/>
      <c r="P119" s="246">
        <f>O119*H119</f>
        <v>0</v>
      </c>
      <c r="Q119" s="246">
        <v>0</v>
      </c>
      <c r="R119" s="246">
        <f>Q119*H119</f>
        <v>0</v>
      </c>
      <c r="S119" s="246">
        <v>0</v>
      </c>
      <c r="T119" s="247">
        <f>S119*H119</f>
        <v>0</v>
      </c>
      <c r="AR119" s="24" t="s">
        <v>542</v>
      </c>
      <c r="AT119" s="24" t="s">
        <v>544</v>
      </c>
      <c r="AU119" s="24" t="s">
        <v>85</v>
      </c>
      <c r="AY119" s="24" t="s">
        <v>541</v>
      </c>
      <c r="BE119" s="248">
        <f>IF(N119="základní",J119,0)</f>
        <v>0</v>
      </c>
      <c r="BF119" s="248">
        <f>IF(N119="snížená",J119,0)</f>
        <v>0</v>
      </c>
      <c r="BG119" s="248">
        <f>IF(N119="zákl. přenesená",J119,0)</f>
        <v>0</v>
      </c>
      <c r="BH119" s="248">
        <f>IF(N119="sníž. přenesená",J119,0)</f>
        <v>0</v>
      </c>
      <c r="BI119" s="248">
        <f>IF(N119="nulová",J119,0)</f>
        <v>0</v>
      </c>
      <c r="BJ119" s="24" t="s">
        <v>24</v>
      </c>
      <c r="BK119" s="248">
        <f>ROUND(I119*H119,2)</f>
        <v>0</v>
      </c>
      <c r="BL119" s="24" t="s">
        <v>542</v>
      </c>
      <c r="BM119" s="24" t="s">
        <v>1404</v>
      </c>
    </row>
    <row r="120" s="12" customFormat="1">
      <c r="B120" s="249"/>
      <c r="C120" s="250"/>
      <c r="D120" s="251" t="s">
        <v>549</v>
      </c>
      <c r="E120" s="252" t="s">
        <v>22</v>
      </c>
      <c r="F120" s="253" t="s">
        <v>887</v>
      </c>
      <c r="G120" s="250"/>
      <c r="H120" s="254">
        <v>0.14999999999999999</v>
      </c>
      <c r="I120" s="255"/>
      <c r="J120" s="250"/>
      <c r="K120" s="250"/>
      <c r="L120" s="256"/>
      <c r="M120" s="257"/>
      <c r="N120" s="258"/>
      <c r="O120" s="258"/>
      <c r="P120" s="258"/>
      <c r="Q120" s="258"/>
      <c r="R120" s="258"/>
      <c r="S120" s="258"/>
      <c r="T120" s="259"/>
      <c r="AT120" s="260" t="s">
        <v>549</v>
      </c>
      <c r="AU120" s="260" t="s">
        <v>85</v>
      </c>
      <c r="AV120" s="12" t="s">
        <v>85</v>
      </c>
      <c r="AW120" s="12" t="s">
        <v>41</v>
      </c>
      <c r="AX120" s="12" t="s">
        <v>24</v>
      </c>
      <c r="AY120" s="260" t="s">
        <v>541</v>
      </c>
    </row>
    <row r="121" s="11" customFormat="1" ht="29.88" customHeight="1">
      <c r="B121" s="221"/>
      <c r="C121" s="222"/>
      <c r="D121" s="223" t="s">
        <v>76</v>
      </c>
      <c r="E121" s="235" t="s">
        <v>581</v>
      </c>
      <c r="F121" s="235" t="s">
        <v>582</v>
      </c>
      <c r="G121" s="222"/>
      <c r="H121" s="222"/>
      <c r="I121" s="225"/>
      <c r="J121" s="236">
        <f>BK121</f>
        <v>0</v>
      </c>
      <c r="K121" s="222"/>
      <c r="L121" s="227"/>
      <c r="M121" s="228"/>
      <c r="N121" s="229"/>
      <c r="O121" s="229"/>
      <c r="P121" s="230">
        <f>SUM(P122:P123)</f>
        <v>0</v>
      </c>
      <c r="Q121" s="229"/>
      <c r="R121" s="230">
        <f>SUM(R122:R123)</f>
        <v>0</v>
      </c>
      <c r="S121" s="229"/>
      <c r="T121" s="231">
        <f>SUM(T122:T123)</f>
        <v>0</v>
      </c>
      <c r="AR121" s="232" t="s">
        <v>24</v>
      </c>
      <c r="AT121" s="233" t="s">
        <v>76</v>
      </c>
      <c r="AU121" s="233" t="s">
        <v>24</v>
      </c>
      <c r="AY121" s="232" t="s">
        <v>541</v>
      </c>
      <c r="BK121" s="234">
        <f>SUM(BK122:BK123)</f>
        <v>0</v>
      </c>
    </row>
    <row r="122" s="1" customFormat="1" ht="38.25" customHeight="1">
      <c r="B122" s="46"/>
      <c r="C122" s="237" t="s">
        <v>29</v>
      </c>
      <c r="D122" s="237" t="s">
        <v>544</v>
      </c>
      <c r="E122" s="238" t="s">
        <v>583</v>
      </c>
      <c r="F122" s="239" t="s">
        <v>584</v>
      </c>
      <c r="G122" s="240" t="s">
        <v>569</v>
      </c>
      <c r="H122" s="241">
        <v>0.14999999999999999</v>
      </c>
      <c r="I122" s="242"/>
      <c r="J122" s="243">
        <f>ROUND(I122*H122,2)</f>
        <v>0</v>
      </c>
      <c r="K122" s="239" t="s">
        <v>22</v>
      </c>
      <c r="L122" s="72"/>
      <c r="M122" s="244" t="s">
        <v>22</v>
      </c>
      <c r="N122" s="245" t="s">
        <v>48</v>
      </c>
      <c r="O122" s="47"/>
      <c r="P122" s="246">
        <f>O122*H122</f>
        <v>0</v>
      </c>
      <c r="Q122" s="246">
        <v>0</v>
      </c>
      <c r="R122" s="246">
        <f>Q122*H122</f>
        <v>0</v>
      </c>
      <c r="S122" s="246">
        <v>0</v>
      </c>
      <c r="T122" s="247">
        <f>S122*H122</f>
        <v>0</v>
      </c>
      <c r="AR122" s="24" t="s">
        <v>542</v>
      </c>
      <c r="AT122" s="24" t="s">
        <v>544</v>
      </c>
      <c r="AU122" s="24" t="s">
        <v>85</v>
      </c>
      <c r="AY122" s="24" t="s">
        <v>541</v>
      </c>
      <c r="BE122" s="248">
        <f>IF(N122="základní",J122,0)</f>
        <v>0</v>
      </c>
      <c r="BF122" s="248">
        <f>IF(N122="snížená",J122,0)</f>
        <v>0</v>
      </c>
      <c r="BG122" s="248">
        <f>IF(N122="zákl. přenesená",J122,0)</f>
        <v>0</v>
      </c>
      <c r="BH122" s="248">
        <f>IF(N122="sníž. přenesená",J122,0)</f>
        <v>0</v>
      </c>
      <c r="BI122" s="248">
        <f>IF(N122="nulová",J122,0)</f>
        <v>0</v>
      </c>
      <c r="BJ122" s="24" t="s">
        <v>24</v>
      </c>
      <c r="BK122" s="248">
        <f>ROUND(I122*H122,2)</f>
        <v>0</v>
      </c>
      <c r="BL122" s="24" t="s">
        <v>542</v>
      </c>
      <c r="BM122" s="24" t="s">
        <v>1405</v>
      </c>
    </row>
    <row r="123" s="12" customFormat="1">
      <c r="B123" s="249"/>
      <c r="C123" s="250"/>
      <c r="D123" s="251" t="s">
        <v>549</v>
      </c>
      <c r="E123" s="252" t="s">
        <v>22</v>
      </c>
      <c r="F123" s="253" t="s">
        <v>887</v>
      </c>
      <c r="G123" s="250"/>
      <c r="H123" s="254">
        <v>0.14999999999999999</v>
      </c>
      <c r="I123" s="255"/>
      <c r="J123" s="250"/>
      <c r="K123" s="250"/>
      <c r="L123" s="256"/>
      <c r="M123" s="257"/>
      <c r="N123" s="258"/>
      <c r="O123" s="258"/>
      <c r="P123" s="258"/>
      <c r="Q123" s="258"/>
      <c r="R123" s="258"/>
      <c r="S123" s="258"/>
      <c r="T123" s="259"/>
      <c r="AT123" s="260" t="s">
        <v>549</v>
      </c>
      <c r="AU123" s="260" t="s">
        <v>85</v>
      </c>
      <c r="AV123" s="12" t="s">
        <v>85</v>
      </c>
      <c r="AW123" s="12" t="s">
        <v>41</v>
      </c>
      <c r="AX123" s="12" t="s">
        <v>24</v>
      </c>
      <c r="AY123" s="260" t="s">
        <v>541</v>
      </c>
    </row>
    <row r="124" s="11" customFormat="1" ht="37.44" customHeight="1">
      <c r="B124" s="221"/>
      <c r="C124" s="222"/>
      <c r="D124" s="223" t="s">
        <v>76</v>
      </c>
      <c r="E124" s="224" t="s">
        <v>586</v>
      </c>
      <c r="F124" s="224" t="s">
        <v>587</v>
      </c>
      <c r="G124" s="222"/>
      <c r="H124" s="222"/>
      <c r="I124" s="225"/>
      <c r="J124" s="226">
        <f>BK124</f>
        <v>0</v>
      </c>
      <c r="K124" s="222"/>
      <c r="L124" s="227"/>
      <c r="M124" s="228"/>
      <c r="N124" s="229"/>
      <c r="O124" s="229"/>
      <c r="P124" s="230">
        <f>P125</f>
        <v>0</v>
      </c>
      <c r="Q124" s="229"/>
      <c r="R124" s="230">
        <f>R125</f>
        <v>0</v>
      </c>
      <c r="S124" s="229"/>
      <c r="T124" s="231">
        <f>T125</f>
        <v>0</v>
      </c>
      <c r="AR124" s="232" t="s">
        <v>85</v>
      </c>
      <c r="AT124" s="233" t="s">
        <v>76</v>
      </c>
      <c r="AU124" s="233" t="s">
        <v>77</v>
      </c>
      <c r="AY124" s="232" t="s">
        <v>541</v>
      </c>
      <c r="BK124" s="234">
        <f>BK125</f>
        <v>0</v>
      </c>
    </row>
    <row r="125" s="11" customFormat="1" ht="19.92" customHeight="1">
      <c r="B125" s="221"/>
      <c r="C125" s="222"/>
      <c r="D125" s="223" t="s">
        <v>76</v>
      </c>
      <c r="E125" s="235" t="s">
        <v>588</v>
      </c>
      <c r="F125" s="235" t="s">
        <v>589</v>
      </c>
      <c r="G125" s="222"/>
      <c r="H125" s="222"/>
      <c r="I125" s="225"/>
      <c r="J125" s="236">
        <f>BK125</f>
        <v>0</v>
      </c>
      <c r="K125" s="222"/>
      <c r="L125" s="227"/>
      <c r="M125" s="228"/>
      <c r="N125" s="229"/>
      <c r="O125" s="229"/>
      <c r="P125" s="230">
        <f>SUM(P126:P129)</f>
        <v>0</v>
      </c>
      <c r="Q125" s="229"/>
      <c r="R125" s="230">
        <f>SUM(R126:R129)</f>
        <v>0</v>
      </c>
      <c r="S125" s="229"/>
      <c r="T125" s="231">
        <f>SUM(T126:T129)</f>
        <v>0</v>
      </c>
      <c r="AR125" s="232" t="s">
        <v>85</v>
      </c>
      <c r="AT125" s="233" t="s">
        <v>76</v>
      </c>
      <c r="AU125" s="233" t="s">
        <v>24</v>
      </c>
      <c r="AY125" s="232" t="s">
        <v>541</v>
      </c>
      <c r="BK125" s="234">
        <f>SUM(BK126:BK129)</f>
        <v>0</v>
      </c>
    </row>
    <row r="126" s="1" customFormat="1" ht="25.5" customHeight="1">
      <c r="B126" s="46"/>
      <c r="C126" s="237" t="s">
        <v>590</v>
      </c>
      <c r="D126" s="237" t="s">
        <v>544</v>
      </c>
      <c r="E126" s="238" t="s">
        <v>591</v>
      </c>
      <c r="F126" s="239" t="s">
        <v>592</v>
      </c>
      <c r="G126" s="240" t="s">
        <v>547</v>
      </c>
      <c r="H126" s="241">
        <v>254</v>
      </c>
      <c r="I126" s="242"/>
      <c r="J126" s="243">
        <f>ROUND(I126*H126,2)</f>
        <v>0</v>
      </c>
      <c r="K126" s="239" t="s">
        <v>22</v>
      </c>
      <c r="L126" s="72"/>
      <c r="M126" s="244" t="s">
        <v>22</v>
      </c>
      <c r="N126" s="245" t="s">
        <v>48</v>
      </c>
      <c r="O126" s="47"/>
      <c r="P126" s="246">
        <f>O126*H126</f>
        <v>0</v>
      </c>
      <c r="Q126" s="246">
        <v>0</v>
      </c>
      <c r="R126" s="246">
        <f>Q126*H126</f>
        <v>0</v>
      </c>
      <c r="S126" s="246">
        <v>0</v>
      </c>
      <c r="T126" s="247">
        <f>S126*H126</f>
        <v>0</v>
      </c>
      <c r="AR126" s="24" t="s">
        <v>577</v>
      </c>
      <c r="AT126" s="24" t="s">
        <v>544</v>
      </c>
      <c r="AU126" s="24" t="s">
        <v>85</v>
      </c>
      <c r="AY126" s="24" t="s">
        <v>541</v>
      </c>
      <c r="BE126" s="248">
        <f>IF(N126="základní",J126,0)</f>
        <v>0</v>
      </c>
      <c r="BF126" s="248">
        <f>IF(N126="snížená",J126,0)</f>
        <v>0</v>
      </c>
      <c r="BG126" s="248">
        <f>IF(N126="zákl. přenesená",J126,0)</f>
        <v>0</v>
      </c>
      <c r="BH126" s="248">
        <f>IF(N126="sníž. přenesená",J126,0)</f>
        <v>0</v>
      </c>
      <c r="BI126" s="248">
        <f>IF(N126="nulová",J126,0)</f>
        <v>0</v>
      </c>
      <c r="BJ126" s="24" t="s">
        <v>24</v>
      </c>
      <c r="BK126" s="248">
        <f>ROUND(I126*H126,2)</f>
        <v>0</v>
      </c>
      <c r="BL126" s="24" t="s">
        <v>577</v>
      </c>
      <c r="BM126" s="24" t="s">
        <v>1406</v>
      </c>
    </row>
    <row r="127" s="12" customFormat="1">
      <c r="B127" s="249"/>
      <c r="C127" s="250"/>
      <c r="D127" s="251" t="s">
        <v>549</v>
      </c>
      <c r="E127" s="252" t="s">
        <v>22</v>
      </c>
      <c r="F127" s="253" t="s">
        <v>1398</v>
      </c>
      <c r="G127" s="250"/>
      <c r="H127" s="254">
        <v>254</v>
      </c>
      <c r="I127" s="255"/>
      <c r="J127" s="250"/>
      <c r="K127" s="250"/>
      <c r="L127" s="256"/>
      <c r="M127" s="257"/>
      <c r="N127" s="258"/>
      <c r="O127" s="258"/>
      <c r="P127" s="258"/>
      <c r="Q127" s="258"/>
      <c r="R127" s="258"/>
      <c r="S127" s="258"/>
      <c r="T127" s="259"/>
      <c r="AT127" s="260" t="s">
        <v>549</v>
      </c>
      <c r="AU127" s="260" t="s">
        <v>85</v>
      </c>
      <c r="AV127" s="12" t="s">
        <v>85</v>
      </c>
      <c r="AW127" s="12" t="s">
        <v>41</v>
      </c>
      <c r="AX127" s="12" t="s">
        <v>24</v>
      </c>
      <c r="AY127" s="260" t="s">
        <v>541</v>
      </c>
    </row>
    <row r="128" s="1" customFormat="1" ht="25.5" customHeight="1">
      <c r="B128" s="46"/>
      <c r="C128" s="237" t="s">
        <v>570</v>
      </c>
      <c r="D128" s="237" t="s">
        <v>544</v>
      </c>
      <c r="E128" s="238" t="s">
        <v>594</v>
      </c>
      <c r="F128" s="239" t="s">
        <v>595</v>
      </c>
      <c r="G128" s="240" t="s">
        <v>547</v>
      </c>
      <c r="H128" s="241">
        <v>254</v>
      </c>
      <c r="I128" s="242"/>
      <c r="J128" s="243">
        <f>ROUND(I128*H128,2)</f>
        <v>0</v>
      </c>
      <c r="K128" s="239" t="s">
        <v>22</v>
      </c>
      <c r="L128" s="72"/>
      <c r="M128" s="244" t="s">
        <v>22</v>
      </c>
      <c r="N128" s="245" t="s">
        <v>48</v>
      </c>
      <c r="O128" s="47"/>
      <c r="P128" s="246">
        <f>O128*H128</f>
        <v>0</v>
      </c>
      <c r="Q128" s="246">
        <v>0</v>
      </c>
      <c r="R128" s="246">
        <f>Q128*H128</f>
        <v>0</v>
      </c>
      <c r="S128" s="246">
        <v>0</v>
      </c>
      <c r="T128" s="247">
        <f>S128*H128</f>
        <v>0</v>
      </c>
      <c r="AR128" s="24" t="s">
        <v>577</v>
      </c>
      <c r="AT128" s="24" t="s">
        <v>544</v>
      </c>
      <c r="AU128" s="24" t="s">
        <v>85</v>
      </c>
      <c r="AY128" s="24" t="s">
        <v>541</v>
      </c>
      <c r="BE128" s="248">
        <f>IF(N128="základní",J128,0)</f>
        <v>0</v>
      </c>
      <c r="BF128" s="248">
        <f>IF(N128="snížená",J128,0)</f>
        <v>0</v>
      </c>
      <c r="BG128" s="248">
        <f>IF(N128="zákl. přenesená",J128,0)</f>
        <v>0</v>
      </c>
      <c r="BH128" s="248">
        <f>IF(N128="sníž. přenesená",J128,0)</f>
        <v>0</v>
      </c>
      <c r="BI128" s="248">
        <f>IF(N128="nulová",J128,0)</f>
        <v>0</v>
      </c>
      <c r="BJ128" s="24" t="s">
        <v>24</v>
      </c>
      <c r="BK128" s="248">
        <f>ROUND(I128*H128,2)</f>
        <v>0</v>
      </c>
      <c r="BL128" s="24" t="s">
        <v>577</v>
      </c>
      <c r="BM128" s="24" t="s">
        <v>1407</v>
      </c>
    </row>
    <row r="129" s="12" customFormat="1">
      <c r="B129" s="249"/>
      <c r="C129" s="250"/>
      <c r="D129" s="251" t="s">
        <v>549</v>
      </c>
      <c r="E129" s="252" t="s">
        <v>22</v>
      </c>
      <c r="F129" s="253" t="s">
        <v>1398</v>
      </c>
      <c r="G129" s="250"/>
      <c r="H129" s="254">
        <v>254</v>
      </c>
      <c r="I129" s="255"/>
      <c r="J129" s="250"/>
      <c r="K129" s="250"/>
      <c r="L129" s="256"/>
      <c r="M129" s="261"/>
      <c r="N129" s="262"/>
      <c r="O129" s="262"/>
      <c r="P129" s="262"/>
      <c r="Q129" s="262"/>
      <c r="R129" s="262"/>
      <c r="S129" s="262"/>
      <c r="T129" s="263"/>
      <c r="AT129" s="260" t="s">
        <v>549</v>
      </c>
      <c r="AU129" s="260" t="s">
        <v>85</v>
      </c>
      <c r="AV129" s="12" t="s">
        <v>85</v>
      </c>
      <c r="AW129" s="12" t="s">
        <v>41</v>
      </c>
      <c r="AX129" s="12" t="s">
        <v>24</v>
      </c>
      <c r="AY129" s="260" t="s">
        <v>541</v>
      </c>
    </row>
    <row r="130" s="1" customFormat="1" ht="6.96" customHeight="1">
      <c r="B130" s="67"/>
      <c r="C130" s="68"/>
      <c r="D130" s="68"/>
      <c r="E130" s="68"/>
      <c r="F130" s="68"/>
      <c r="G130" s="68"/>
      <c r="H130" s="68"/>
      <c r="I130" s="179"/>
      <c r="J130" s="68"/>
      <c r="K130" s="68"/>
      <c r="L130" s="72"/>
    </row>
  </sheetData>
  <sheetProtection sheet="1" autoFilter="0" formatColumns="0" formatRows="0" objects="1" scenarios="1" spinCount="100000" saltValue="Aw7ZDKNQDfdH8fkgU5pX1H9AQvq+JL5exOAOcEKKpPyJnBARPK1g5yGsnl8apF9qxBhhYtdGm+DqrNx/1usq2Q==" hashValue="k/BvUCXte6EyaOt0aurC5zDii3CvvrajBCt+0UymTDPsMbx0OnYjoOemYLDQF6uE90y3W2TMalNJmA4IS0SxXw==" algorithmName="SHA-512" password="CC35"/>
  <autoFilter ref="C95:K129"/>
  <mergeCells count="16">
    <mergeCell ref="E7:H7"/>
    <mergeCell ref="E11:H11"/>
    <mergeCell ref="E9:H9"/>
    <mergeCell ref="E13:H13"/>
    <mergeCell ref="E28:H28"/>
    <mergeCell ref="E49:H49"/>
    <mergeCell ref="E53:H53"/>
    <mergeCell ref="E51:H51"/>
    <mergeCell ref="E55:H55"/>
    <mergeCell ref="J59:J60"/>
    <mergeCell ref="E82:H82"/>
    <mergeCell ref="E86:H86"/>
    <mergeCell ref="E84:H84"/>
    <mergeCell ref="E88:H88"/>
    <mergeCell ref="G1:H1"/>
    <mergeCell ref="L2:V2"/>
  </mergeCells>
  <hyperlinks>
    <hyperlink ref="F1:G1" location="C2" display="1) Krycí list soupisu"/>
    <hyperlink ref="G1:H1" location="C62" display="2) Rekapitulace"/>
    <hyperlink ref="J1" location="C95"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42.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281</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ht="16.5" customHeight="1">
      <c r="B9" s="28"/>
      <c r="C9" s="29"/>
      <c r="D9" s="29"/>
      <c r="E9" s="156" t="s">
        <v>1392</v>
      </c>
      <c r="F9" s="29"/>
      <c r="G9" s="29"/>
      <c r="H9" s="29"/>
      <c r="I9" s="155"/>
      <c r="J9" s="29"/>
      <c r="K9" s="31"/>
    </row>
    <row r="10">
      <c r="B10" s="28"/>
      <c r="C10" s="29"/>
      <c r="D10" s="40" t="s">
        <v>508</v>
      </c>
      <c r="E10" s="29"/>
      <c r="F10" s="29"/>
      <c r="G10" s="29"/>
      <c r="H10" s="29"/>
      <c r="I10" s="155"/>
      <c r="J10" s="29"/>
      <c r="K10" s="31"/>
    </row>
    <row r="11" s="1" customFormat="1" ht="16.5" customHeight="1">
      <c r="B11" s="46"/>
      <c r="C11" s="47"/>
      <c r="D11" s="47"/>
      <c r="E11" s="55" t="s">
        <v>1393</v>
      </c>
      <c r="F11" s="47"/>
      <c r="G11" s="47"/>
      <c r="H11" s="47"/>
      <c r="I11" s="157"/>
      <c r="J11" s="47"/>
      <c r="K11" s="51"/>
    </row>
    <row r="12" s="1" customFormat="1">
      <c r="B12" s="46"/>
      <c r="C12" s="47"/>
      <c r="D12" s="40" t="s">
        <v>510</v>
      </c>
      <c r="E12" s="47"/>
      <c r="F12" s="47"/>
      <c r="G12" s="47"/>
      <c r="H12" s="47"/>
      <c r="I12" s="157"/>
      <c r="J12" s="47"/>
      <c r="K12" s="51"/>
    </row>
    <row r="13" s="1" customFormat="1" ht="36.96" customHeight="1">
      <c r="B13" s="46"/>
      <c r="C13" s="47"/>
      <c r="D13" s="47"/>
      <c r="E13" s="158" t="s">
        <v>1408</v>
      </c>
      <c r="F13" s="47"/>
      <c r="G13" s="47"/>
      <c r="H13" s="47"/>
      <c r="I13" s="157"/>
      <c r="J13" s="47"/>
      <c r="K13" s="51"/>
    </row>
    <row r="14" s="1" customFormat="1">
      <c r="B14" s="46"/>
      <c r="C14" s="47"/>
      <c r="D14" s="47"/>
      <c r="E14" s="47"/>
      <c r="F14" s="47"/>
      <c r="G14" s="47"/>
      <c r="H14" s="47"/>
      <c r="I14" s="157"/>
      <c r="J14" s="47"/>
      <c r="K14" s="51"/>
    </row>
    <row r="15" s="1" customFormat="1" ht="14.4" customHeight="1">
      <c r="B15" s="46"/>
      <c r="C15" s="47"/>
      <c r="D15" s="40" t="s">
        <v>21</v>
      </c>
      <c r="E15" s="47"/>
      <c r="F15" s="35" t="s">
        <v>22</v>
      </c>
      <c r="G15" s="47"/>
      <c r="H15" s="47"/>
      <c r="I15" s="159" t="s">
        <v>23</v>
      </c>
      <c r="J15" s="35" t="s">
        <v>22</v>
      </c>
      <c r="K15" s="51"/>
    </row>
    <row r="16" s="1" customFormat="1" ht="14.4" customHeight="1">
      <c r="B16" s="46"/>
      <c r="C16" s="47"/>
      <c r="D16" s="40" t="s">
        <v>25</v>
      </c>
      <c r="E16" s="47"/>
      <c r="F16" s="35" t="s">
        <v>40</v>
      </c>
      <c r="G16" s="47"/>
      <c r="H16" s="47"/>
      <c r="I16" s="159" t="s">
        <v>27</v>
      </c>
      <c r="J16" s="160" t="str">
        <f>'Rekapitulace stavby'!AN8</f>
        <v>19. 9. 2018</v>
      </c>
      <c r="K16" s="51"/>
    </row>
    <row r="17" s="1" customFormat="1" ht="10.8" customHeight="1">
      <c r="B17" s="46"/>
      <c r="C17" s="47"/>
      <c r="D17" s="47"/>
      <c r="E17" s="47"/>
      <c r="F17" s="47"/>
      <c r="G17" s="47"/>
      <c r="H17" s="47"/>
      <c r="I17" s="157"/>
      <c r="J17" s="47"/>
      <c r="K17" s="51"/>
    </row>
    <row r="18" s="1" customFormat="1" ht="14.4" customHeight="1">
      <c r="B18" s="46"/>
      <c r="C18" s="47"/>
      <c r="D18" s="40" t="s">
        <v>31</v>
      </c>
      <c r="E18" s="47"/>
      <c r="F18" s="47"/>
      <c r="G18" s="47"/>
      <c r="H18" s="47"/>
      <c r="I18" s="159" t="s">
        <v>32</v>
      </c>
      <c r="J18" s="35" t="str">
        <f>IF('Rekapitulace stavby'!AN10="","",'Rekapitulace stavby'!AN10)</f>
        <v>70994234</v>
      </c>
      <c r="K18" s="51"/>
    </row>
    <row r="19" s="1" customFormat="1" ht="18" customHeight="1">
      <c r="B19" s="46"/>
      <c r="C19" s="47"/>
      <c r="D19" s="47"/>
      <c r="E19" s="35" t="str">
        <f>IF('Rekapitulace stavby'!E11="","",'Rekapitulace stavby'!E11)</f>
        <v>SŽDC s.o., OŘ Ústí n.L., ST Ústí n.L.</v>
      </c>
      <c r="F19" s="47"/>
      <c r="G19" s="47"/>
      <c r="H19" s="47"/>
      <c r="I19" s="159" t="s">
        <v>35</v>
      </c>
      <c r="J19" s="35" t="str">
        <f>IF('Rekapitulace stavby'!AN11="","",'Rekapitulace stavby'!AN11)</f>
        <v>CZ70994234</v>
      </c>
      <c r="K19" s="51"/>
    </row>
    <row r="20" s="1" customFormat="1" ht="6.96" customHeight="1">
      <c r="B20" s="46"/>
      <c r="C20" s="47"/>
      <c r="D20" s="47"/>
      <c r="E20" s="47"/>
      <c r="F20" s="47"/>
      <c r="G20" s="47"/>
      <c r="H20" s="47"/>
      <c r="I20" s="157"/>
      <c r="J20" s="47"/>
      <c r="K20" s="51"/>
    </row>
    <row r="21" s="1" customFormat="1" ht="14.4" customHeight="1">
      <c r="B21" s="46"/>
      <c r="C21" s="47"/>
      <c r="D21" s="40" t="s">
        <v>37</v>
      </c>
      <c r="E21" s="47"/>
      <c r="F21" s="47"/>
      <c r="G21" s="47"/>
      <c r="H21" s="47"/>
      <c r="I21" s="159" t="s">
        <v>32</v>
      </c>
      <c r="J21" s="35" t="str">
        <f>IF('Rekapitulace stavby'!AN13="Vyplň údaj","",IF('Rekapitulace stavby'!AN13="","",'Rekapitulace stavby'!AN13))</f>
        <v/>
      </c>
      <c r="K21" s="51"/>
    </row>
    <row r="22" s="1" customFormat="1" ht="18" customHeight="1">
      <c r="B22" s="46"/>
      <c r="C22" s="47"/>
      <c r="D22" s="47"/>
      <c r="E22" s="35" t="str">
        <f>IF('Rekapitulace stavby'!E14="Vyplň údaj","",IF('Rekapitulace stavby'!E14="","",'Rekapitulace stavby'!E14))</f>
        <v/>
      </c>
      <c r="F22" s="47"/>
      <c r="G22" s="47"/>
      <c r="H22" s="47"/>
      <c r="I22" s="159" t="s">
        <v>35</v>
      </c>
      <c r="J22" s="35" t="str">
        <f>IF('Rekapitulace stavby'!AN14="Vyplň údaj","",IF('Rekapitulace stavby'!AN14="","",'Rekapitulace stavby'!AN14))</f>
        <v/>
      </c>
      <c r="K22" s="51"/>
    </row>
    <row r="23" s="1" customFormat="1" ht="6.96" customHeight="1">
      <c r="B23" s="46"/>
      <c r="C23" s="47"/>
      <c r="D23" s="47"/>
      <c r="E23" s="47"/>
      <c r="F23" s="47"/>
      <c r="G23" s="47"/>
      <c r="H23" s="47"/>
      <c r="I23" s="157"/>
      <c r="J23" s="47"/>
      <c r="K23" s="51"/>
    </row>
    <row r="24" s="1" customFormat="1" ht="14.4" customHeight="1">
      <c r="B24" s="46"/>
      <c r="C24" s="47"/>
      <c r="D24" s="40" t="s">
        <v>39</v>
      </c>
      <c r="E24" s="47"/>
      <c r="F24" s="47"/>
      <c r="G24" s="47"/>
      <c r="H24" s="47"/>
      <c r="I24" s="159" t="s">
        <v>32</v>
      </c>
      <c r="J24" s="35" t="str">
        <f>IF('Rekapitulace stavby'!AN16="","",'Rekapitulace stavby'!AN16)</f>
        <v/>
      </c>
      <c r="K24" s="51"/>
    </row>
    <row r="25" s="1" customFormat="1" ht="18" customHeight="1">
      <c r="B25" s="46"/>
      <c r="C25" s="47"/>
      <c r="D25" s="47"/>
      <c r="E25" s="35" t="str">
        <f>IF('Rekapitulace stavby'!E17="","",'Rekapitulace stavby'!E17)</f>
        <v xml:space="preserve"> </v>
      </c>
      <c r="F25" s="47"/>
      <c r="G25" s="47"/>
      <c r="H25" s="47"/>
      <c r="I25" s="159" t="s">
        <v>35</v>
      </c>
      <c r="J25" s="35" t="str">
        <f>IF('Rekapitulace stavby'!AN17="","",'Rekapitulace stavby'!AN17)</f>
        <v/>
      </c>
      <c r="K25" s="51"/>
    </row>
    <row r="26" s="1" customFormat="1" ht="6.96" customHeight="1">
      <c r="B26" s="46"/>
      <c r="C26" s="47"/>
      <c r="D26" s="47"/>
      <c r="E26" s="47"/>
      <c r="F26" s="47"/>
      <c r="G26" s="47"/>
      <c r="H26" s="47"/>
      <c r="I26" s="157"/>
      <c r="J26" s="47"/>
      <c r="K26" s="51"/>
    </row>
    <row r="27" s="1" customFormat="1" ht="14.4" customHeight="1">
      <c r="B27" s="46"/>
      <c r="C27" s="47"/>
      <c r="D27" s="40" t="s">
        <v>42</v>
      </c>
      <c r="E27" s="47"/>
      <c r="F27" s="47"/>
      <c r="G27" s="47"/>
      <c r="H27" s="47"/>
      <c r="I27" s="157"/>
      <c r="J27" s="47"/>
      <c r="K27" s="51"/>
    </row>
    <row r="28" s="7" customFormat="1" ht="16.5" customHeight="1">
      <c r="B28" s="161"/>
      <c r="C28" s="162"/>
      <c r="D28" s="162"/>
      <c r="E28" s="44" t="s">
        <v>22</v>
      </c>
      <c r="F28" s="44"/>
      <c r="G28" s="44"/>
      <c r="H28" s="44"/>
      <c r="I28" s="163"/>
      <c r="J28" s="162"/>
      <c r="K28" s="164"/>
    </row>
    <row r="29" s="1" customFormat="1" ht="6.96" customHeight="1">
      <c r="B29" s="46"/>
      <c r="C29" s="47"/>
      <c r="D29" s="47"/>
      <c r="E29" s="47"/>
      <c r="F29" s="47"/>
      <c r="G29" s="47"/>
      <c r="H29" s="47"/>
      <c r="I29" s="157"/>
      <c r="J29" s="47"/>
      <c r="K29" s="51"/>
    </row>
    <row r="30" s="1" customFormat="1" ht="6.96" customHeight="1">
      <c r="B30" s="46"/>
      <c r="C30" s="47"/>
      <c r="D30" s="106"/>
      <c r="E30" s="106"/>
      <c r="F30" s="106"/>
      <c r="G30" s="106"/>
      <c r="H30" s="106"/>
      <c r="I30" s="165"/>
      <c r="J30" s="106"/>
      <c r="K30" s="166"/>
    </row>
    <row r="31" s="1" customFormat="1" ht="25.44" customHeight="1">
      <c r="B31" s="46"/>
      <c r="C31" s="47"/>
      <c r="D31" s="167" t="s">
        <v>43</v>
      </c>
      <c r="E31" s="47"/>
      <c r="F31" s="47"/>
      <c r="G31" s="47"/>
      <c r="H31" s="47"/>
      <c r="I31" s="157"/>
      <c r="J31" s="168">
        <f>ROUND(J89,2)</f>
        <v>0</v>
      </c>
      <c r="K31" s="51"/>
    </row>
    <row r="32" s="1" customFormat="1" ht="6.96" customHeight="1">
      <c r="B32" s="46"/>
      <c r="C32" s="47"/>
      <c r="D32" s="106"/>
      <c r="E32" s="106"/>
      <c r="F32" s="106"/>
      <c r="G32" s="106"/>
      <c r="H32" s="106"/>
      <c r="I32" s="165"/>
      <c r="J32" s="106"/>
      <c r="K32" s="166"/>
    </row>
    <row r="33" s="1" customFormat="1" ht="14.4" customHeight="1">
      <c r="B33" s="46"/>
      <c r="C33" s="47"/>
      <c r="D33" s="47"/>
      <c r="E33" s="47"/>
      <c r="F33" s="52" t="s">
        <v>45</v>
      </c>
      <c r="G33" s="47"/>
      <c r="H33" s="47"/>
      <c r="I33" s="169" t="s">
        <v>44</v>
      </c>
      <c r="J33" s="52" t="s">
        <v>46</v>
      </c>
      <c r="K33" s="51"/>
    </row>
    <row r="34" s="1" customFormat="1" ht="14.4" customHeight="1">
      <c r="B34" s="46"/>
      <c r="C34" s="47"/>
      <c r="D34" s="55" t="s">
        <v>47</v>
      </c>
      <c r="E34" s="55" t="s">
        <v>48</v>
      </c>
      <c r="F34" s="170">
        <f>ROUND(SUM(BE89:BE94), 2)</f>
        <v>0</v>
      </c>
      <c r="G34" s="47"/>
      <c r="H34" s="47"/>
      <c r="I34" s="171">
        <v>0.20999999999999999</v>
      </c>
      <c r="J34" s="170">
        <f>ROUND(ROUND((SUM(BE89:BE94)), 2)*I34, 2)</f>
        <v>0</v>
      </c>
      <c r="K34" s="51"/>
    </row>
    <row r="35" s="1" customFormat="1" ht="14.4" customHeight="1">
      <c r="B35" s="46"/>
      <c r="C35" s="47"/>
      <c r="D35" s="47"/>
      <c r="E35" s="55" t="s">
        <v>49</v>
      </c>
      <c r="F35" s="170">
        <f>ROUND(SUM(BF89:BF94), 2)</f>
        <v>0</v>
      </c>
      <c r="G35" s="47"/>
      <c r="H35" s="47"/>
      <c r="I35" s="171">
        <v>0.14999999999999999</v>
      </c>
      <c r="J35" s="170">
        <f>ROUND(ROUND((SUM(BF89:BF94)), 2)*I35, 2)</f>
        <v>0</v>
      </c>
      <c r="K35" s="51"/>
    </row>
    <row r="36" hidden="1" s="1" customFormat="1" ht="14.4" customHeight="1">
      <c r="B36" s="46"/>
      <c r="C36" s="47"/>
      <c r="D36" s="47"/>
      <c r="E36" s="55" t="s">
        <v>50</v>
      </c>
      <c r="F36" s="170">
        <f>ROUND(SUM(BG89:BG94), 2)</f>
        <v>0</v>
      </c>
      <c r="G36" s="47"/>
      <c r="H36" s="47"/>
      <c r="I36" s="171">
        <v>0.20999999999999999</v>
      </c>
      <c r="J36" s="170">
        <v>0</v>
      </c>
      <c r="K36" s="51"/>
    </row>
    <row r="37" hidden="1" s="1" customFormat="1" ht="14.4" customHeight="1">
      <c r="B37" s="46"/>
      <c r="C37" s="47"/>
      <c r="D37" s="47"/>
      <c r="E37" s="55" t="s">
        <v>51</v>
      </c>
      <c r="F37" s="170">
        <f>ROUND(SUM(BH89:BH94), 2)</f>
        <v>0</v>
      </c>
      <c r="G37" s="47"/>
      <c r="H37" s="47"/>
      <c r="I37" s="171">
        <v>0.14999999999999999</v>
      </c>
      <c r="J37" s="170">
        <v>0</v>
      </c>
      <c r="K37" s="51"/>
    </row>
    <row r="38" hidden="1" s="1" customFormat="1" ht="14.4" customHeight="1">
      <c r="B38" s="46"/>
      <c r="C38" s="47"/>
      <c r="D38" s="47"/>
      <c r="E38" s="55" t="s">
        <v>52</v>
      </c>
      <c r="F38" s="170">
        <f>ROUND(SUM(BI89:BI94), 2)</f>
        <v>0</v>
      </c>
      <c r="G38" s="47"/>
      <c r="H38" s="47"/>
      <c r="I38" s="171">
        <v>0</v>
      </c>
      <c r="J38" s="170">
        <v>0</v>
      </c>
      <c r="K38" s="51"/>
    </row>
    <row r="39" s="1" customFormat="1" ht="6.96" customHeight="1">
      <c r="B39" s="46"/>
      <c r="C39" s="47"/>
      <c r="D39" s="47"/>
      <c r="E39" s="47"/>
      <c r="F39" s="47"/>
      <c r="G39" s="47"/>
      <c r="H39" s="47"/>
      <c r="I39" s="157"/>
      <c r="J39" s="47"/>
      <c r="K39" s="51"/>
    </row>
    <row r="40" s="1" customFormat="1" ht="25.44" customHeight="1">
      <c r="B40" s="46"/>
      <c r="C40" s="172"/>
      <c r="D40" s="173" t="s">
        <v>53</v>
      </c>
      <c r="E40" s="98"/>
      <c r="F40" s="98"/>
      <c r="G40" s="174" t="s">
        <v>54</v>
      </c>
      <c r="H40" s="175" t="s">
        <v>55</v>
      </c>
      <c r="I40" s="176"/>
      <c r="J40" s="177">
        <f>SUM(J31:J38)</f>
        <v>0</v>
      </c>
      <c r="K40" s="178"/>
    </row>
    <row r="41" s="1" customFormat="1" ht="14.4" customHeight="1">
      <c r="B41" s="67"/>
      <c r="C41" s="68"/>
      <c r="D41" s="68"/>
      <c r="E41" s="68"/>
      <c r="F41" s="68"/>
      <c r="G41" s="68"/>
      <c r="H41" s="68"/>
      <c r="I41" s="179"/>
      <c r="J41" s="68"/>
      <c r="K41" s="69"/>
    </row>
    <row r="45" s="1" customFormat="1" ht="6.96" customHeight="1">
      <c r="B45" s="180"/>
      <c r="C45" s="181"/>
      <c r="D45" s="181"/>
      <c r="E45" s="181"/>
      <c r="F45" s="181"/>
      <c r="G45" s="181"/>
      <c r="H45" s="181"/>
      <c r="I45" s="182"/>
      <c r="J45" s="181"/>
      <c r="K45" s="183"/>
    </row>
    <row r="46" s="1" customFormat="1" ht="36.96" customHeight="1">
      <c r="B46" s="46"/>
      <c r="C46" s="30" t="s">
        <v>512</v>
      </c>
      <c r="D46" s="47"/>
      <c r="E46" s="47"/>
      <c r="F46" s="47"/>
      <c r="G46" s="47"/>
      <c r="H46" s="47"/>
      <c r="I46" s="157"/>
      <c r="J46" s="47"/>
      <c r="K46" s="51"/>
    </row>
    <row r="47" s="1" customFormat="1" ht="6.96" customHeight="1">
      <c r="B47" s="46"/>
      <c r="C47" s="47"/>
      <c r="D47" s="47"/>
      <c r="E47" s="47"/>
      <c r="F47" s="47"/>
      <c r="G47" s="47"/>
      <c r="H47" s="47"/>
      <c r="I47" s="157"/>
      <c r="J47" s="47"/>
      <c r="K47" s="51"/>
    </row>
    <row r="48" s="1" customFormat="1" ht="14.4" customHeight="1">
      <c r="B48" s="46"/>
      <c r="C48" s="40" t="s">
        <v>18</v>
      </c>
      <c r="D48" s="47"/>
      <c r="E48" s="47"/>
      <c r="F48" s="47"/>
      <c r="G48" s="47"/>
      <c r="H48" s="47"/>
      <c r="I48" s="157"/>
      <c r="J48" s="47"/>
      <c r="K48" s="51"/>
    </row>
    <row r="49" s="1" customFormat="1" ht="16.5" customHeight="1">
      <c r="B49" s="46"/>
      <c r="C49" s="47"/>
      <c r="D49" s="47"/>
      <c r="E49" s="156" t="str">
        <f>E7</f>
        <v>Celkové opravy zastávek na koridorové trati Vraňany - Děčín - státní hranice_ZMĚNA č. 1</v>
      </c>
      <c r="F49" s="40"/>
      <c r="G49" s="40"/>
      <c r="H49" s="40"/>
      <c r="I49" s="157"/>
      <c r="J49" s="47"/>
      <c r="K49" s="51"/>
    </row>
    <row r="50">
      <c r="B50" s="28"/>
      <c r="C50" s="40" t="s">
        <v>506</v>
      </c>
      <c r="D50" s="29"/>
      <c r="E50" s="29"/>
      <c r="F50" s="29"/>
      <c r="G50" s="29"/>
      <c r="H50" s="29"/>
      <c r="I50" s="155"/>
      <c r="J50" s="29"/>
      <c r="K50" s="31"/>
    </row>
    <row r="51" ht="16.5" customHeight="1">
      <c r="B51" s="28"/>
      <c r="C51" s="29"/>
      <c r="D51" s="29"/>
      <c r="E51" s="156" t="s">
        <v>1392</v>
      </c>
      <c r="F51" s="29"/>
      <c r="G51" s="29"/>
      <c r="H51" s="29"/>
      <c r="I51" s="155"/>
      <c r="J51" s="29"/>
      <c r="K51" s="31"/>
    </row>
    <row r="52">
      <c r="B52" s="28"/>
      <c r="C52" s="40" t="s">
        <v>508</v>
      </c>
      <c r="D52" s="29"/>
      <c r="E52" s="29"/>
      <c r="F52" s="29"/>
      <c r="G52" s="29"/>
      <c r="H52" s="29"/>
      <c r="I52" s="155"/>
      <c r="J52" s="29"/>
      <c r="K52" s="31"/>
    </row>
    <row r="53" s="1" customFormat="1" ht="16.5" customHeight="1">
      <c r="B53" s="46"/>
      <c r="C53" s="47"/>
      <c r="D53" s="47"/>
      <c r="E53" s="55" t="s">
        <v>1393</v>
      </c>
      <c r="F53" s="47"/>
      <c r="G53" s="47"/>
      <c r="H53" s="47"/>
      <c r="I53" s="157"/>
      <c r="J53" s="47"/>
      <c r="K53" s="51"/>
    </row>
    <row r="54" s="1" customFormat="1" ht="14.4" customHeight="1">
      <c r="B54" s="46"/>
      <c r="C54" s="40" t="s">
        <v>510</v>
      </c>
      <c r="D54" s="47"/>
      <c r="E54" s="47"/>
      <c r="F54" s="47"/>
      <c r="G54" s="47"/>
      <c r="H54" s="47"/>
      <c r="I54" s="157"/>
      <c r="J54" s="47"/>
      <c r="K54" s="51"/>
    </row>
    <row r="55" s="1" customFormat="1" ht="17.25" customHeight="1">
      <c r="B55" s="46"/>
      <c r="C55" s="47"/>
      <c r="D55" s="47"/>
      <c r="E55" s="158" t="str">
        <f>E13</f>
        <v>SO-22-03-02 - VRN</v>
      </c>
      <c r="F55" s="47"/>
      <c r="G55" s="47"/>
      <c r="H55" s="47"/>
      <c r="I55" s="157"/>
      <c r="J55" s="47"/>
      <c r="K55" s="51"/>
    </row>
    <row r="56" s="1" customFormat="1" ht="6.96" customHeight="1">
      <c r="B56" s="46"/>
      <c r="C56" s="47"/>
      <c r="D56" s="47"/>
      <c r="E56" s="47"/>
      <c r="F56" s="47"/>
      <c r="G56" s="47"/>
      <c r="H56" s="47"/>
      <c r="I56" s="157"/>
      <c r="J56" s="47"/>
      <c r="K56" s="51"/>
    </row>
    <row r="57" s="1" customFormat="1" ht="18" customHeight="1">
      <c r="B57" s="46"/>
      <c r="C57" s="40" t="s">
        <v>25</v>
      </c>
      <c r="D57" s="47"/>
      <c r="E57" s="47"/>
      <c r="F57" s="35" t="str">
        <f>F16</f>
        <v xml:space="preserve"> </v>
      </c>
      <c r="G57" s="47"/>
      <c r="H57" s="47"/>
      <c r="I57" s="159" t="s">
        <v>27</v>
      </c>
      <c r="J57" s="160" t="str">
        <f>IF(J16="","",J16)</f>
        <v>19. 9. 2018</v>
      </c>
      <c r="K57" s="51"/>
    </row>
    <row r="58" s="1" customFormat="1" ht="6.96" customHeight="1">
      <c r="B58" s="46"/>
      <c r="C58" s="47"/>
      <c r="D58" s="47"/>
      <c r="E58" s="47"/>
      <c r="F58" s="47"/>
      <c r="G58" s="47"/>
      <c r="H58" s="47"/>
      <c r="I58" s="157"/>
      <c r="J58" s="47"/>
      <c r="K58" s="51"/>
    </row>
    <row r="59" s="1" customFormat="1">
      <c r="B59" s="46"/>
      <c r="C59" s="40" t="s">
        <v>31</v>
      </c>
      <c r="D59" s="47"/>
      <c r="E59" s="47"/>
      <c r="F59" s="35" t="str">
        <f>E19</f>
        <v>SŽDC s.o., OŘ Ústí n.L., ST Ústí n.L.</v>
      </c>
      <c r="G59" s="47"/>
      <c r="H59" s="47"/>
      <c r="I59" s="159" t="s">
        <v>39</v>
      </c>
      <c r="J59" s="44" t="str">
        <f>E25</f>
        <v xml:space="preserve"> </v>
      </c>
      <c r="K59" s="51"/>
    </row>
    <row r="60" s="1" customFormat="1" ht="14.4" customHeight="1">
      <c r="B60" s="46"/>
      <c r="C60" s="40" t="s">
        <v>37</v>
      </c>
      <c r="D60" s="47"/>
      <c r="E60" s="47"/>
      <c r="F60" s="35" t="str">
        <f>IF(E22="","",E22)</f>
        <v/>
      </c>
      <c r="G60" s="47"/>
      <c r="H60" s="47"/>
      <c r="I60" s="157"/>
      <c r="J60" s="184"/>
      <c r="K60" s="51"/>
    </row>
    <row r="61" s="1" customFormat="1" ht="10.32" customHeight="1">
      <c r="B61" s="46"/>
      <c r="C61" s="47"/>
      <c r="D61" s="47"/>
      <c r="E61" s="47"/>
      <c r="F61" s="47"/>
      <c r="G61" s="47"/>
      <c r="H61" s="47"/>
      <c r="I61" s="157"/>
      <c r="J61" s="47"/>
      <c r="K61" s="51"/>
    </row>
    <row r="62" s="1" customFormat="1" ht="29.28" customHeight="1">
      <c r="B62" s="46"/>
      <c r="C62" s="185" t="s">
        <v>513</v>
      </c>
      <c r="D62" s="172"/>
      <c r="E62" s="172"/>
      <c r="F62" s="172"/>
      <c r="G62" s="172"/>
      <c r="H62" s="172"/>
      <c r="I62" s="186"/>
      <c r="J62" s="187" t="s">
        <v>514</v>
      </c>
      <c r="K62" s="188"/>
    </row>
    <row r="63" s="1" customFormat="1" ht="10.32" customHeight="1">
      <c r="B63" s="46"/>
      <c r="C63" s="47"/>
      <c r="D63" s="47"/>
      <c r="E63" s="47"/>
      <c r="F63" s="47"/>
      <c r="G63" s="47"/>
      <c r="H63" s="47"/>
      <c r="I63" s="157"/>
      <c r="J63" s="47"/>
      <c r="K63" s="51"/>
    </row>
    <row r="64" s="1" customFormat="1" ht="29.28" customHeight="1">
      <c r="B64" s="46"/>
      <c r="C64" s="189" t="s">
        <v>515</v>
      </c>
      <c r="D64" s="47"/>
      <c r="E64" s="47"/>
      <c r="F64" s="47"/>
      <c r="G64" s="47"/>
      <c r="H64" s="47"/>
      <c r="I64" s="157"/>
      <c r="J64" s="168">
        <f>J89</f>
        <v>0</v>
      </c>
      <c r="K64" s="51"/>
      <c r="AU64" s="24" t="s">
        <v>516</v>
      </c>
    </row>
    <row r="65" s="8" customFormat="1" ht="24.96" customHeight="1">
      <c r="B65" s="190"/>
      <c r="C65" s="191"/>
      <c r="D65" s="192" t="s">
        <v>598</v>
      </c>
      <c r="E65" s="193"/>
      <c r="F65" s="193"/>
      <c r="G65" s="193"/>
      <c r="H65" s="193"/>
      <c r="I65" s="194"/>
      <c r="J65" s="195">
        <f>J90</f>
        <v>0</v>
      </c>
      <c r="K65" s="196"/>
    </row>
    <row r="66" s="1" customFormat="1" ht="21.84" customHeight="1">
      <c r="B66" s="46"/>
      <c r="C66" s="47"/>
      <c r="D66" s="47"/>
      <c r="E66" s="47"/>
      <c r="F66" s="47"/>
      <c r="G66" s="47"/>
      <c r="H66" s="47"/>
      <c r="I66" s="157"/>
      <c r="J66" s="47"/>
      <c r="K66" s="51"/>
    </row>
    <row r="67" s="1" customFormat="1" ht="6.96" customHeight="1">
      <c r="B67" s="67"/>
      <c r="C67" s="68"/>
      <c r="D67" s="68"/>
      <c r="E67" s="68"/>
      <c r="F67" s="68"/>
      <c r="G67" s="68"/>
      <c r="H67" s="68"/>
      <c r="I67" s="179"/>
      <c r="J67" s="68"/>
      <c r="K67" s="69"/>
    </row>
    <row r="71" s="1" customFormat="1" ht="6.96" customHeight="1">
      <c r="B71" s="70"/>
      <c r="C71" s="71"/>
      <c r="D71" s="71"/>
      <c r="E71" s="71"/>
      <c r="F71" s="71"/>
      <c r="G71" s="71"/>
      <c r="H71" s="71"/>
      <c r="I71" s="182"/>
      <c r="J71" s="71"/>
      <c r="K71" s="71"/>
      <c r="L71" s="72"/>
    </row>
    <row r="72" s="1" customFormat="1" ht="36.96" customHeight="1">
      <c r="B72" s="46"/>
      <c r="C72" s="73" t="s">
        <v>525</v>
      </c>
      <c r="D72" s="74"/>
      <c r="E72" s="74"/>
      <c r="F72" s="74"/>
      <c r="G72" s="74"/>
      <c r="H72" s="74"/>
      <c r="I72" s="204"/>
      <c r="J72" s="74"/>
      <c r="K72" s="74"/>
      <c r="L72" s="72"/>
    </row>
    <row r="73" s="1" customFormat="1" ht="6.96" customHeight="1">
      <c r="B73" s="46"/>
      <c r="C73" s="74"/>
      <c r="D73" s="74"/>
      <c r="E73" s="74"/>
      <c r="F73" s="74"/>
      <c r="G73" s="74"/>
      <c r="H73" s="74"/>
      <c r="I73" s="204"/>
      <c r="J73" s="74"/>
      <c r="K73" s="74"/>
      <c r="L73" s="72"/>
    </row>
    <row r="74" s="1" customFormat="1" ht="14.4" customHeight="1">
      <c r="B74" s="46"/>
      <c r="C74" s="76" t="s">
        <v>18</v>
      </c>
      <c r="D74" s="74"/>
      <c r="E74" s="74"/>
      <c r="F74" s="74"/>
      <c r="G74" s="74"/>
      <c r="H74" s="74"/>
      <c r="I74" s="204"/>
      <c r="J74" s="74"/>
      <c r="K74" s="74"/>
      <c r="L74" s="72"/>
    </row>
    <row r="75" s="1" customFormat="1" ht="16.5" customHeight="1">
      <c r="B75" s="46"/>
      <c r="C75" s="74"/>
      <c r="D75" s="74"/>
      <c r="E75" s="205" t="str">
        <f>E7</f>
        <v>Celkové opravy zastávek na koridorové trati Vraňany - Děčín - státní hranice_ZMĚNA č. 1</v>
      </c>
      <c r="F75" s="76"/>
      <c r="G75" s="76"/>
      <c r="H75" s="76"/>
      <c r="I75" s="204"/>
      <c r="J75" s="74"/>
      <c r="K75" s="74"/>
      <c r="L75" s="72"/>
    </row>
    <row r="76">
      <c r="B76" s="28"/>
      <c r="C76" s="76" t="s">
        <v>506</v>
      </c>
      <c r="D76" s="206"/>
      <c r="E76" s="206"/>
      <c r="F76" s="206"/>
      <c r="G76" s="206"/>
      <c r="H76" s="206"/>
      <c r="I76" s="149"/>
      <c r="J76" s="206"/>
      <c r="K76" s="206"/>
      <c r="L76" s="207"/>
    </row>
    <row r="77" ht="16.5" customHeight="1">
      <c r="B77" s="28"/>
      <c r="C77" s="206"/>
      <c r="D77" s="206"/>
      <c r="E77" s="205" t="s">
        <v>1392</v>
      </c>
      <c r="F77" s="206"/>
      <c r="G77" s="206"/>
      <c r="H77" s="206"/>
      <c r="I77" s="149"/>
      <c r="J77" s="206"/>
      <c r="K77" s="206"/>
      <c r="L77" s="207"/>
    </row>
    <row r="78">
      <c r="B78" s="28"/>
      <c r="C78" s="76" t="s">
        <v>508</v>
      </c>
      <c r="D78" s="206"/>
      <c r="E78" s="206"/>
      <c r="F78" s="206"/>
      <c r="G78" s="206"/>
      <c r="H78" s="206"/>
      <c r="I78" s="149"/>
      <c r="J78" s="206"/>
      <c r="K78" s="206"/>
      <c r="L78" s="207"/>
    </row>
    <row r="79" s="1" customFormat="1" ht="16.5" customHeight="1">
      <c r="B79" s="46"/>
      <c r="C79" s="74"/>
      <c r="D79" s="74"/>
      <c r="E79" s="208" t="s">
        <v>1393</v>
      </c>
      <c r="F79" s="74"/>
      <c r="G79" s="74"/>
      <c r="H79" s="74"/>
      <c r="I79" s="204"/>
      <c r="J79" s="74"/>
      <c r="K79" s="74"/>
      <c r="L79" s="72"/>
    </row>
    <row r="80" s="1" customFormat="1" ht="14.4" customHeight="1">
      <c r="B80" s="46"/>
      <c r="C80" s="76" t="s">
        <v>510</v>
      </c>
      <c r="D80" s="74"/>
      <c r="E80" s="74"/>
      <c r="F80" s="74"/>
      <c r="G80" s="74"/>
      <c r="H80" s="74"/>
      <c r="I80" s="204"/>
      <c r="J80" s="74"/>
      <c r="K80" s="74"/>
      <c r="L80" s="72"/>
    </row>
    <row r="81" s="1" customFormat="1" ht="17.25" customHeight="1">
      <c r="B81" s="46"/>
      <c r="C81" s="74"/>
      <c r="D81" s="74"/>
      <c r="E81" s="82" t="str">
        <f>E13</f>
        <v>SO-22-03-02 - VRN</v>
      </c>
      <c r="F81" s="74"/>
      <c r="G81" s="74"/>
      <c r="H81" s="74"/>
      <c r="I81" s="204"/>
      <c r="J81" s="74"/>
      <c r="K81" s="74"/>
      <c r="L81" s="72"/>
    </row>
    <row r="82" s="1" customFormat="1" ht="6.96" customHeight="1">
      <c r="B82" s="46"/>
      <c r="C82" s="74"/>
      <c r="D82" s="74"/>
      <c r="E82" s="74"/>
      <c r="F82" s="74"/>
      <c r="G82" s="74"/>
      <c r="H82" s="74"/>
      <c r="I82" s="204"/>
      <c r="J82" s="74"/>
      <c r="K82" s="74"/>
      <c r="L82" s="72"/>
    </row>
    <row r="83" s="1" customFormat="1" ht="18" customHeight="1">
      <c r="B83" s="46"/>
      <c r="C83" s="76" t="s">
        <v>25</v>
      </c>
      <c r="D83" s="74"/>
      <c r="E83" s="74"/>
      <c r="F83" s="209" t="str">
        <f>F16</f>
        <v xml:space="preserve"> </v>
      </c>
      <c r="G83" s="74"/>
      <c r="H83" s="74"/>
      <c r="I83" s="210" t="s">
        <v>27</v>
      </c>
      <c r="J83" s="85" t="str">
        <f>IF(J16="","",J16)</f>
        <v>19. 9. 2018</v>
      </c>
      <c r="K83" s="74"/>
      <c r="L83" s="72"/>
    </row>
    <row r="84" s="1" customFormat="1" ht="6.96" customHeight="1">
      <c r="B84" s="46"/>
      <c r="C84" s="74"/>
      <c r="D84" s="74"/>
      <c r="E84" s="74"/>
      <c r="F84" s="74"/>
      <c r="G84" s="74"/>
      <c r="H84" s="74"/>
      <c r="I84" s="204"/>
      <c r="J84" s="74"/>
      <c r="K84" s="74"/>
      <c r="L84" s="72"/>
    </row>
    <row r="85" s="1" customFormat="1">
      <c r="B85" s="46"/>
      <c r="C85" s="76" t="s">
        <v>31</v>
      </c>
      <c r="D85" s="74"/>
      <c r="E85" s="74"/>
      <c r="F85" s="209" t="str">
        <f>E19</f>
        <v>SŽDC s.o., OŘ Ústí n.L., ST Ústí n.L.</v>
      </c>
      <c r="G85" s="74"/>
      <c r="H85" s="74"/>
      <c r="I85" s="210" t="s">
        <v>39</v>
      </c>
      <c r="J85" s="209" t="str">
        <f>E25</f>
        <v xml:space="preserve"> </v>
      </c>
      <c r="K85" s="74"/>
      <c r="L85" s="72"/>
    </row>
    <row r="86" s="1" customFormat="1" ht="14.4" customHeight="1">
      <c r="B86" s="46"/>
      <c r="C86" s="76" t="s">
        <v>37</v>
      </c>
      <c r="D86" s="74"/>
      <c r="E86" s="74"/>
      <c r="F86" s="209" t="str">
        <f>IF(E22="","",E22)</f>
        <v/>
      </c>
      <c r="G86" s="74"/>
      <c r="H86" s="74"/>
      <c r="I86" s="204"/>
      <c r="J86" s="74"/>
      <c r="K86" s="74"/>
      <c r="L86" s="72"/>
    </row>
    <row r="87" s="1" customFormat="1" ht="10.32" customHeight="1">
      <c r="B87" s="46"/>
      <c r="C87" s="74"/>
      <c r="D87" s="74"/>
      <c r="E87" s="74"/>
      <c r="F87" s="74"/>
      <c r="G87" s="74"/>
      <c r="H87" s="74"/>
      <c r="I87" s="204"/>
      <c r="J87" s="74"/>
      <c r="K87" s="74"/>
      <c r="L87" s="72"/>
    </row>
    <row r="88" s="10" customFormat="1" ht="29.28" customHeight="1">
      <c r="B88" s="211"/>
      <c r="C88" s="212" t="s">
        <v>526</v>
      </c>
      <c r="D88" s="213" t="s">
        <v>62</v>
      </c>
      <c r="E88" s="213" t="s">
        <v>58</v>
      </c>
      <c r="F88" s="213" t="s">
        <v>527</v>
      </c>
      <c r="G88" s="213" t="s">
        <v>528</v>
      </c>
      <c r="H88" s="213" t="s">
        <v>529</v>
      </c>
      <c r="I88" s="214" t="s">
        <v>530</v>
      </c>
      <c r="J88" s="213" t="s">
        <v>514</v>
      </c>
      <c r="K88" s="215" t="s">
        <v>531</v>
      </c>
      <c r="L88" s="216"/>
      <c r="M88" s="102" t="s">
        <v>532</v>
      </c>
      <c r="N88" s="103" t="s">
        <v>47</v>
      </c>
      <c r="O88" s="103" t="s">
        <v>533</v>
      </c>
      <c r="P88" s="103" t="s">
        <v>534</v>
      </c>
      <c r="Q88" s="103" t="s">
        <v>535</v>
      </c>
      <c r="R88" s="103" t="s">
        <v>536</v>
      </c>
      <c r="S88" s="103" t="s">
        <v>537</v>
      </c>
      <c r="T88" s="104" t="s">
        <v>538</v>
      </c>
    </row>
    <row r="89" s="1" customFormat="1" ht="29.28" customHeight="1">
      <c r="B89" s="46"/>
      <c r="C89" s="108" t="s">
        <v>515</v>
      </c>
      <c r="D89" s="74"/>
      <c r="E89" s="74"/>
      <c r="F89" s="74"/>
      <c r="G89" s="74"/>
      <c r="H89" s="74"/>
      <c r="I89" s="204"/>
      <c r="J89" s="217">
        <f>BK89</f>
        <v>0</v>
      </c>
      <c r="K89" s="74"/>
      <c r="L89" s="72"/>
      <c r="M89" s="105"/>
      <c r="N89" s="106"/>
      <c r="O89" s="106"/>
      <c r="P89" s="218">
        <f>P90</f>
        <v>0</v>
      </c>
      <c r="Q89" s="106"/>
      <c r="R89" s="218">
        <f>R90</f>
        <v>0</v>
      </c>
      <c r="S89" s="106"/>
      <c r="T89" s="219">
        <f>T90</f>
        <v>0</v>
      </c>
      <c r="AT89" s="24" t="s">
        <v>76</v>
      </c>
      <c r="AU89" s="24" t="s">
        <v>516</v>
      </c>
      <c r="BK89" s="220">
        <f>BK90</f>
        <v>0</v>
      </c>
    </row>
    <row r="90" s="11" customFormat="1" ht="37.44" customHeight="1">
      <c r="B90" s="221"/>
      <c r="C90" s="222"/>
      <c r="D90" s="223" t="s">
        <v>76</v>
      </c>
      <c r="E90" s="224" t="s">
        <v>96</v>
      </c>
      <c r="F90" s="224" t="s">
        <v>599</v>
      </c>
      <c r="G90" s="222"/>
      <c r="H90" s="222"/>
      <c r="I90" s="225"/>
      <c r="J90" s="226">
        <f>BK90</f>
        <v>0</v>
      </c>
      <c r="K90" s="222"/>
      <c r="L90" s="227"/>
      <c r="M90" s="228"/>
      <c r="N90" s="229"/>
      <c r="O90" s="229"/>
      <c r="P90" s="230">
        <f>SUM(P91:P94)</f>
        <v>0</v>
      </c>
      <c r="Q90" s="229"/>
      <c r="R90" s="230">
        <f>SUM(R91:R94)</f>
        <v>0</v>
      </c>
      <c r="S90" s="229"/>
      <c r="T90" s="231">
        <f>SUM(T91:T94)</f>
        <v>0</v>
      </c>
      <c r="AR90" s="232" t="s">
        <v>562</v>
      </c>
      <c r="AT90" s="233" t="s">
        <v>76</v>
      </c>
      <c r="AU90" s="233" t="s">
        <v>77</v>
      </c>
      <c r="AY90" s="232" t="s">
        <v>541</v>
      </c>
      <c r="BK90" s="234">
        <f>SUM(BK91:BK94)</f>
        <v>0</v>
      </c>
    </row>
    <row r="91" s="1" customFormat="1" ht="16.5" customHeight="1">
      <c r="B91" s="46"/>
      <c r="C91" s="237" t="s">
        <v>24</v>
      </c>
      <c r="D91" s="237" t="s">
        <v>544</v>
      </c>
      <c r="E91" s="238" t="s">
        <v>600</v>
      </c>
      <c r="F91" s="239" t="s">
        <v>601</v>
      </c>
      <c r="G91" s="240" t="s">
        <v>602</v>
      </c>
      <c r="H91" s="241">
        <v>1</v>
      </c>
      <c r="I91" s="242"/>
      <c r="J91" s="243">
        <f>ROUND(I91*H91,2)</f>
        <v>0</v>
      </c>
      <c r="K91" s="239" t="s">
        <v>603</v>
      </c>
      <c r="L91" s="72"/>
      <c r="M91" s="244" t="s">
        <v>22</v>
      </c>
      <c r="N91" s="245" t="s">
        <v>48</v>
      </c>
      <c r="O91" s="47"/>
      <c r="P91" s="246">
        <f>O91*H91</f>
        <v>0</v>
      </c>
      <c r="Q91" s="246">
        <v>0</v>
      </c>
      <c r="R91" s="246">
        <f>Q91*H91</f>
        <v>0</v>
      </c>
      <c r="S91" s="246">
        <v>0</v>
      </c>
      <c r="T91" s="247">
        <f>S91*H91</f>
        <v>0</v>
      </c>
      <c r="AR91" s="24" t="s">
        <v>542</v>
      </c>
      <c r="AT91" s="24" t="s">
        <v>544</v>
      </c>
      <c r="AU91" s="24" t="s">
        <v>24</v>
      </c>
      <c r="AY91" s="24" t="s">
        <v>541</v>
      </c>
      <c r="BE91" s="248">
        <f>IF(N91="základní",J91,0)</f>
        <v>0</v>
      </c>
      <c r="BF91" s="248">
        <f>IF(N91="snížená",J91,0)</f>
        <v>0</v>
      </c>
      <c r="BG91" s="248">
        <f>IF(N91="zákl. přenesená",J91,0)</f>
        <v>0</v>
      </c>
      <c r="BH91" s="248">
        <f>IF(N91="sníž. přenesená",J91,0)</f>
        <v>0</v>
      </c>
      <c r="BI91" s="248">
        <f>IF(N91="nulová",J91,0)</f>
        <v>0</v>
      </c>
      <c r="BJ91" s="24" t="s">
        <v>24</v>
      </c>
      <c r="BK91" s="248">
        <f>ROUND(I91*H91,2)</f>
        <v>0</v>
      </c>
      <c r="BL91" s="24" t="s">
        <v>542</v>
      </c>
      <c r="BM91" s="24" t="s">
        <v>604</v>
      </c>
    </row>
    <row r="92" s="12" customFormat="1">
      <c r="B92" s="249"/>
      <c r="C92" s="250"/>
      <c r="D92" s="251" t="s">
        <v>549</v>
      </c>
      <c r="E92" s="252" t="s">
        <v>22</v>
      </c>
      <c r="F92" s="253" t="s">
        <v>24</v>
      </c>
      <c r="G92" s="250"/>
      <c r="H92" s="254">
        <v>1</v>
      </c>
      <c r="I92" s="255"/>
      <c r="J92" s="250"/>
      <c r="K92" s="250"/>
      <c r="L92" s="256"/>
      <c r="M92" s="257"/>
      <c r="N92" s="258"/>
      <c r="O92" s="258"/>
      <c r="P92" s="258"/>
      <c r="Q92" s="258"/>
      <c r="R92" s="258"/>
      <c r="S92" s="258"/>
      <c r="T92" s="259"/>
      <c r="AT92" s="260" t="s">
        <v>549</v>
      </c>
      <c r="AU92" s="260" t="s">
        <v>24</v>
      </c>
      <c r="AV92" s="12" t="s">
        <v>85</v>
      </c>
      <c r="AW92" s="12" t="s">
        <v>41</v>
      </c>
      <c r="AX92" s="12" t="s">
        <v>24</v>
      </c>
      <c r="AY92" s="260" t="s">
        <v>541</v>
      </c>
    </row>
    <row r="93" s="1" customFormat="1" ht="16.5" customHeight="1">
      <c r="B93" s="46"/>
      <c r="C93" s="237" t="s">
        <v>85</v>
      </c>
      <c r="D93" s="237" t="s">
        <v>544</v>
      </c>
      <c r="E93" s="238" t="s">
        <v>605</v>
      </c>
      <c r="F93" s="239" t="s">
        <v>606</v>
      </c>
      <c r="G93" s="240" t="s">
        <v>602</v>
      </c>
      <c r="H93" s="241">
        <v>1</v>
      </c>
      <c r="I93" s="242"/>
      <c r="J93" s="243">
        <f>ROUND(I93*H93,2)</f>
        <v>0</v>
      </c>
      <c r="K93" s="239" t="s">
        <v>603</v>
      </c>
      <c r="L93" s="72"/>
      <c r="M93" s="244" t="s">
        <v>22</v>
      </c>
      <c r="N93" s="245" t="s">
        <v>48</v>
      </c>
      <c r="O93" s="47"/>
      <c r="P93" s="246">
        <f>O93*H93</f>
        <v>0</v>
      </c>
      <c r="Q93" s="246">
        <v>0</v>
      </c>
      <c r="R93" s="246">
        <f>Q93*H93</f>
        <v>0</v>
      </c>
      <c r="S93" s="246">
        <v>0</v>
      </c>
      <c r="T93" s="247">
        <f>S93*H93</f>
        <v>0</v>
      </c>
      <c r="AR93" s="24" t="s">
        <v>542</v>
      </c>
      <c r="AT93" s="24" t="s">
        <v>544</v>
      </c>
      <c r="AU93" s="24" t="s">
        <v>24</v>
      </c>
      <c r="AY93" s="24" t="s">
        <v>541</v>
      </c>
      <c r="BE93" s="248">
        <f>IF(N93="základní",J93,0)</f>
        <v>0</v>
      </c>
      <c r="BF93" s="248">
        <f>IF(N93="snížená",J93,0)</f>
        <v>0</v>
      </c>
      <c r="BG93" s="248">
        <f>IF(N93="zákl. přenesená",J93,0)</f>
        <v>0</v>
      </c>
      <c r="BH93" s="248">
        <f>IF(N93="sníž. přenesená",J93,0)</f>
        <v>0</v>
      </c>
      <c r="BI93" s="248">
        <f>IF(N93="nulová",J93,0)</f>
        <v>0</v>
      </c>
      <c r="BJ93" s="24" t="s">
        <v>24</v>
      </c>
      <c r="BK93" s="248">
        <f>ROUND(I93*H93,2)</f>
        <v>0</v>
      </c>
      <c r="BL93" s="24" t="s">
        <v>542</v>
      </c>
      <c r="BM93" s="24" t="s">
        <v>607</v>
      </c>
    </row>
    <row r="94" s="12" customFormat="1">
      <c r="B94" s="249"/>
      <c r="C94" s="250"/>
      <c r="D94" s="251" t="s">
        <v>549</v>
      </c>
      <c r="E94" s="252" t="s">
        <v>22</v>
      </c>
      <c r="F94" s="253" t="s">
        <v>24</v>
      </c>
      <c r="G94" s="250"/>
      <c r="H94" s="254">
        <v>1</v>
      </c>
      <c r="I94" s="255"/>
      <c r="J94" s="250"/>
      <c r="K94" s="250"/>
      <c r="L94" s="256"/>
      <c r="M94" s="261"/>
      <c r="N94" s="262"/>
      <c r="O94" s="262"/>
      <c r="P94" s="262"/>
      <c r="Q94" s="262"/>
      <c r="R94" s="262"/>
      <c r="S94" s="262"/>
      <c r="T94" s="263"/>
      <c r="AT94" s="260" t="s">
        <v>549</v>
      </c>
      <c r="AU94" s="260" t="s">
        <v>24</v>
      </c>
      <c r="AV94" s="12" t="s">
        <v>85</v>
      </c>
      <c r="AW94" s="12" t="s">
        <v>41</v>
      </c>
      <c r="AX94" s="12" t="s">
        <v>24</v>
      </c>
      <c r="AY94" s="260" t="s">
        <v>541</v>
      </c>
    </row>
    <row r="95" s="1" customFormat="1" ht="6.96" customHeight="1">
      <c r="B95" s="67"/>
      <c r="C95" s="68"/>
      <c r="D95" s="68"/>
      <c r="E95" s="68"/>
      <c r="F95" s="68"/>
      <c r="G95" s="68"/>
      <c r="H95" s="68"/>
      <c r="I95" s="179"/>
      <c r="J95" s="68"/>
      <c r="K95" s="68"/>
      <c r="L95" s="72"/>
    </row>
  </sheetData>
  <sheetProtection sheet="1" autoFilter="0" formatColumns="0" formatRows="0" objects="1" scenarios="1" spinCount="100000" saltValue="Y6b6jh4X3/Fu8BwINWrLRopf8b6/KBsK0Yq5sBI6tYZxqytJ5cF+dflzeldwWWxnFnSqD55TOawUpIvDOOL7UA==" hashValue="ZnG8EB4BUlcpMMyzWq9l5T9f+y8L8zA9XSN7ywQzfI2oLq4Uxdg3V7AYQf00ihDM+fCCn4JuaXN8qM6+51Eg7g==" algorithmName="SHA-512" password="CC35"/>
  <autoFilter ref="C88:K94"/>
  <mergeCells count="16">
    <mergeCell ref="E7:H7"/>
    <mergeCell ref="E11:H11"/>
    <mergeCell ref="E9:H9"/>
    <mergeCell ref="E13:H13"/>
    <mergeCell ref="E28:H28"/>
    <mergeCell ref="E49:H49"/>
    <mergeCell ref="E53:H53"/>
    <mergeCell ref="E51:H51"/>
    <mergeCell ref="E55:H55"/>
    <mergeCell ref="J59:J60"/>
    <mergeCell ref="E75:H75"/>
    <mergeCell ref="E79:H79"/>
    <mergeCell ref="E77:H77"/>
    <mergeCell ref="E81:H81"/>
    <mergeCell ref="G1:H1"/>
    <mergeCell ref="L2:V2"/>
  </mergeCells>
  <hyperlinks>
    <hyperlink ref="F1:G1" location="C2" display="1) Krycí list soupisu"/>
    <hyperlink ref="G1:H1" location="C62" display="2) Rekapitulace"/>
    <hyperlink ref="J1" location="C88"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43.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285</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ht="16.5" customHeight="1">
      <c r="B9" s="28"/>
      <c r="C9" s="29"/>
      <c r="D9" s="29"/>
      <c r="E9" s="156" t="s">
        <v>1392</v>
      </c>
      <c r="F9" s="29"/>
      <c r="G9" s="29"/>
      <c r="H9" s="29"/>
      <c r="I9" s="155"/>
      <c r="J9" s="29"/>
      <c r="K9" s="31"/>
    </row>
    <row r="10">
      <c r="B10" s="28"/>
      <c r="C10" s="29"/>
      <c r="D10" s="40" t="s">
        <v>508</v>
      </c>
      <c r="E10" s="29"/>
      <c r="F10" s="29"/>
      <c r="G10" s="29"/>
      <c r="H10" s="29"/>
      <c r="I10" s="155"/>
      <c r="J10" s="29"/>
      <c r="K10" s="31"/>
    </row>
    <row r="11" s="1" customFormat="1" ht="16.5" customHeight="1">
      <c r="B11" s="46"/>
      <c r="C11" s="47"/>
      <c r="D11" s="47"/>
      <c r="E11" s="55" t="s">
        <v>1409</v>
      </c>
      <c r="F11" s="47"/>
      <c r="G11" s="47"/>
      <c r="H11" s="47"/>
      <c r="I11" s="157"/>
      <c r="J11" s="47"/>
      <c r="K11" s="51"/>
    </row>
    <row r="12" s="1" customFormat="1">
      <c r="B12" s="46"/>
      <c r="C12" s="47"/>
      <c r="D12" s="40" t="s">
        <v>510</v>
      </c>
      <c r="E12" s="47"/>
      <c r="F12" s="47"/>
      <c r="G12" s="47"/>
      <c r="H12" s="47"/>
      <c r="I12" s="157"/>
      <c r="J12" s="47"/>
      <c r="K12" s="51"/>
    </row>
    <row r="13" s="1" customFormat="1" ht="36.96" customHeight="1">
      <c r="B13" s="46"/>
      <c r="C13" s="47"/>
      <c r="D13" s="47"/>
      <c r="E13" s="158" t="s">
        <v>1410</v>
      </c>
      <c r="F13" s="47"/>
      <c r="G13" s="47"/>
      <c r="H13" s="47"/>
      <c r="I13" s="157"/>
      <c r="J13" s="47"/>
      <c r="K13" s="51"/>
    </row>
    <row r="14" s="1" customFormat="1">
      <c r="B14" s="46"/>
      <c r="C14" s="47"/>
      <c r="D14" s="47"/>
      <c r="E14" s="47"/>
      <c r="F14" s="47"/>
      <c r="G14" s="47"/>
      <c r="H14" s="47"/>
      <c r="I14" s="157"/>
      <c r="J14" s="47"/>
      <c r="K14" s="51"/>
    </row>
    <row r="15" s="1" customFormat="1" ht="14.4" customHeight="1">
      <c r="B15" s="46"/>
      <c r="C15" s="47"/>
      <c r="D15" s="40" t="s">
        <v>21</v>
      </c>
      <c r="E15" s="47"/>
      <c r="F15" s="35" t="s">
        <v>22</v>
      </c>
      <c r="G15" s="47"/>
      <c r="H15" s="47"/>
      <c r="I15" s="159" t="s">
        <v>23</v>
      </c>
      <c r="J15" s="35" t="s">
        <v>22</v>
      </c>
      <c r="K15" s="51"/>
    </row>
    <row r="16" s="1" customFormat="1" ht="14.4" customHeight="1">
      <c r="B16" s="46"/>
      <c r="C16" s="47"/>
      <c r="D16" s="40" t="s">
        <v>25</v>
      </c>
      <c r="E16" s="47"/>
      <c r="F16" s="35" t="s">
        <v>40</v>
      </c>
      <c r="G16" s="47"/>
      <c r="H16" s="47"/>
      <c r="I16" s="159" t="s">
        <v>27</v>
      </c>
      <c r="J16" s="160" t="str">
        <f>'Rekapitulace stavby'!AN8</f>
        <v>19. 9. 2018</v>
      </c>
      <c r="K16" s="51"/>
    </row>
    <row r="17" s="1" customFormat="1" ht="10.8" customHeight="1">
      <c r="B17" s="46"/>
      <c r="C17" s="47"/>
      <c r="D17" s="47"/>
      <c r="E17" s="47"/>
      <c r="F17" s="47"/>
      <c r="G17" s="47"/>
      <c r="H17" s="47"/>
      <c r="I17" s="157"/>
      <c r="J17" s="47"/>
      <c r="K17" s="51"/>
    </row>
    <row r="18" s="1" customFormat="1" ht="14.4" customHeight="1">
      <c r="B18" s="46"/>
      <c r="C18" s="47"/>
      <c r="D18" s="40" t="s">
        <v>31</v>
      </c>
      <c r="E18" s="47"/>
      <c r="F18" s="47"/>
      <c r="G18" s="47"/>
      <c r="H18" s="47"/>
      <c r="I18" s="159" t="s">
        <v>32</v>
      </c>
      <c r="J18" s="35" t="str">
        <f>IF('Rekapitulace stavby'!AN10="","",'Rekapitulace stavby'!AN10)</f>
        <v>70994234</v>
      </c>
      <c r="K18" s="51"/>
    </row>
    <row r="19" s="1" customFormat="1" ht="18" customHeight="1">
      <c r="B19" s="46"/>
      <c r="C19" s="47"/>
      <c r="D19" s="47"/>
      <c r="E19" s="35" t="str">
        <f>IF('Rekapitulace stavby'!E11="","",'Rekapitulace stavby'!E11)</f>
        <v>SŽDC s.o., OŘ Ústí n.L., ST Ústí n.L.</v>
      </c>
      <c r="F19" s="47"/>
      <c r="G19" s="47"/>
      <c r="H19" s="47"/>
      <c r="I19" s="159" t="s">
        <v>35</v>
      </c>
      <c r="J19" s="35" t="str">
        <f>IF('Rekapitulace stavby'!AN11="","",'Rekapitulace stavby'!AN11)</f>
        <v>CZ70994234</v>
      </c>
      <c r="K19" s="51"/>
    </row>
    <row r="20" s="1" customFormat="1" ht="6.96" customHeight="1">
      <c r="B20" s="46"/>
      <c r="C20" s="47"/>
      <c r="D20" s="47"/>
      <c r="E20" s="47"/>
      <c r="F20" s="47"/>
      <c r="G20" s="47"/>
      <c r="H20" s="47"/>
      <c r="I20" s="157"/>
      <c r="J20" s="47"/>
      <c r="K20" s="51"/>
    </row>
    <row r="21" s="1" customFormat="1" ht="14.4" customHeight="1">
      <c r="B21" s="46"/>
      <c r="C21" s="47"/>
      <c r="D21" s="40" t="s">
        <v>37</v>
      </c>
      <c r="E21" s="47"/>
      <c r="F21" s="47"/>
      <c r="G21" s="47"/>
      <c r="H21" s="47"/>
      <c r="I21" s="159" t="s">
        <v>32</v>
      </c>
      <c r="J21" s="35" t="str">
        <f>IF('Rekapitulace stavby'!AN13="Vyplň údaj","",IF('Rekapitulace stavby'!AN13="","",'Rekapitulace stavby'!AN13))</f>
        <v/>
      </c>
      <c r="K21" s="51"/>
    </row>
    <row r="22" s="1" customFormat="1" ht="18" customHeight="1">
      <c r="B22" s="46"/>
      <c r="C22" s="47"/>
      <c r="D22" s="47"/>
      <c r="E22" s="35" t="str">
        <f>IF('Rekapitulace stavby'!E14="Vyplň údaj","",IF('Rekapitulace stavby'!E14="","",'Rekapitulace stavby'!E14))</f>
        <v/>
      </c>
      <c r="F22" s="47"/>
      <c r="G22" s="47"/>
      <c r="H22" s="47"/>
      <c r="I22" s="159" t="s">
        <v>35</v>
      </c>
      <c r="J22" s="35" t="str">
        <f>IF('Rekapitulace stavby'!AN14="Vyplň údaj","",IF('Rekapitulace stavby'!AN14="","",'Rekapitulace stavby'!AN14))</f>
        <v/>
      </c>
      <c r="K22" s="51"/>
    </row>
    <row r="23" s="1" customFormat="1" ht="6.96" customHeight="1">
      <c r="B23" s="46"/>
      <c r="C23" s="47"/>
      <c r="D23" s="47"/>
      <c r="E23" s="47"/>
      <c r="F23" s="47"/>
      <c r="G23" s="47"/>
      <c r="H23" s="47"/>
      <c r="I23" s="157"/>
      <c r="J23" s="47"/>
      <c r="K23" s="51"/>
    </row>
    <row r="24" s="1" customFormat="1" ht="14.4" customHeight="1">
      <c r="B24" s="46"/>
      <c r="C24" s="47"/>
      <c r="D24" s="40" t="s">
        <v>39</v>
      </c>
      <c r="E24" s="47"/>
      <c r="F24" s="47"/>
      <c r="G24" s="47"/>
      <c r="H24" s="47"/>
      <c r="I24" s="159" t="s">
        <v>32</v>
      </c>
      <c r="J24" s="35" t="str">
        <f>IF('Rekapitulace stavby'!AN16="","",'Rekapitulace stavby'!AN16)</f>
        <v/>
      </c>
      <c r="K24" s="51"/>
    </row>
    <row r="25" s="1" customFormat="1" ht="18" customHeight="1">
      <c r="B25" s="46"/>
      <c r="C25" s="47"/>
      <c r="D25" s="47"/>
      <c r="E25" s="35" t="str">
        <f>IF('Rekapitulace stavby'!E17="","",'Rekapitulace stavby'!E17)</f>
        <v xml:space="preserve"> </v>
      </c>
      <c r="F25" s="47"/>
      <c r="G25" s="47"/>
      <c r="H25" s="47"/>
      <c r="I25" s="159" t="s">
        <v>35</v>
      </c>
      <c r="J25" s="35" t="str">
        <f>IF('Rekapitulace stavby'!AN17="","",'Rekapitulace stavby'!AN17)</f>
        <v/>
      </c>
      <c r="K25" s="51"/>
    </row>
    <row r="26" s="1" customFormat="1" ht="6.96" customHeight="1">
      <c r="B26" s="46"/>
      <c r="C26" s="47"/>
      <c r="D26" s="47"/>
      <c r="E26" s="47"/>
      <c r="F26" s="47"/>
      <c r="G26" s="47"/>
      <c r="H26" s="47"/>
      <c r="I26" s="157"/>
      <c r="J26" s="47"/>
      <c r="K26" s="51"/>
    </row>
    <row r="27" s="1" customFormat="1" ht="14.4" customHeight="1">
      <c r="B27" s="46"/>
      <c r="C27" s="47"/>
      <c r="D27" s="40" t="s">
        <v>42</v>
      </c>
      <c r="E27" s="47"/>
      <c r="F27" s="47"/>
      <c r="G27" s="47"/>
      <c r="H27" s="47"/>
      <c r="I27" s="157"/>
      <c r="J27" s="47"/>
      <c r="K27" s="51"/>
    </row>
    <row r="28" s="7" customFormat="1" ht="16.5" customHeight="1">
      <c r="B28" s="161"/>
      <c r="C28" s="162"/>
      <c r="D28" s="162"/>
      <c r="E28" s="44" t="s">
        <v>22</v>
      </c>
      <c r="F28" s="44"/>
      <c r="G28" s="44"/>
      <c r="H28" s="44"/>
      <c r="I28" s="163"/>
      <c r="J28" s="162"/>
      <c r="K28" s="164"/>
    </row>
    <row r="29" s="1" customFormat="1" ht="6.96" customHeight="1">
      <c r="B29" s="46"/>
      <c r="C29" s="47"/>
      <c r="D29" s="47"/>
      <c r="E29" s="47"/>
      <c r="F29" s="47"/>
      <c r="G29" s="47"/>
      <c r="H29" s="47"/>
      <c r="I29" s="157"/>
      <c r="J29" s="47"/>
      <c r="K29" s="51"/>
    </row>
    <row r="30" s="1" customFormat="1" ht="6.96" customHeight="1">
      <c r="B30" s="46"/>
      <c r="C30" s="47"/>
      <c r="D30" s="106"/>
      <c r="E30" s="106"/>
      <c r="F30" s="106"/>
      <c r="G30" s="106"/>
      <c r="H30" s="106"/>
      <c r="I30" s="165"/>
      <c r="J30" s="106"/>
      <c r="K30" s="166"/>
    </row>
    <row r="31" s="1" customFormat="1" ht="25.44" customHeight="1">
      <c r="B31" s="46"/>
      <c r="C31" s="47"/>
      <c r="D31" s="167" t="s">
        <v>43</v>
      </c>
      <c r="E31" s="47"/>
      <c r="F31" s="47"/>
      <c r="G31" s="47"/>
      <c r="H31" s="47"/>
      <c r="I31" s="157"/>
      <c r="J31" s="168">
        <f>ROUND(J89,2)</f>
        <v>0</v>
      </c>
      <c r="K31" s="51"/>
    </row>
    <row r="32" s="1" customFormat="1" ht="6.96" customHeight="1">
      <c r="B32" s="46"/>
      <c r="C32" s="47"/>
      <c r="D32" s="106"/>
      <c r="E32" s="106"/>
      <c r="F32" s="106"/>
      <c r="G32" s="106"/>
      <c r="H32" s="106"/>
      <c r="I32" s="165"/>
      <c r="J32" s="106"/>
      <c r="K32" s="166"/>
    </row>
    <row r="33" s="1" customFormat="1" ht="14.4" customHeight="1">
      <c r="B33" s="46"/>
      <c r="C33" s="47"/>
      <c r="D33" s="47"/>
      <c r="E33" s="47"/>
      <c r="F33" s="52" t="s">
        <v>45</v>
      </c>
      <c r="G33" s="47"/>
      <c r="H33" s="47"/>
      <c r="I33" s="169" t="s">
        <v>44</v>
      </c>
      <c r="J33" s="52" t="s">
        <v>46</v>
      </c>
      <c r="K33" s="51"/>
    </row>
    <row r="34" s="1" customFormat="1" ht="14.4" customHeight="1">
      <c r="B34" s="46"/>
      <c r="C34" s="47"/>
      <c r="D34" s="55" t="s">
        <v>47</v>
      </c>
      <c r="E34" s="55" t="s">
        <v>48</v>
      </c>
      <c r="F34" s="170">
        <f>ROUND(SUM(BE89:BE97), 2)</f>
        <v>0</v>
      </c>
      <c r="G34" s="47"/>
      <c r="H34" s="47"/>
      <c r="I34" s="171">
        <v>0.20999999999999999</v>
      </c>
      <c r="J34" s="170">
        <f>ROUND(ROUND((SUM(BE89:BE97)), 2)*I34, 2)</f>
        <v>0</v>
      </c>
      <c r="K34" s="51"/>
    </row>
    <row r="35" s="1" customFormat="1" ht="14.4" customHeight="1">
      <c r="B35" s="46"/>
      <c r="C35" s="47"/>
      <c r="D35" s="47"/>
      <c r="E35" s="55" t="s">
        <v>49</v>
      </c>
      <c r="F35" s="170">
        <f>ROUND(SUM(BF89:BF97), 2)</f>
        <v>0</v>
      </c>
      <c r="G35" s="47"/>
      <c r="H35" s="47"/>
      <c r="I35" s="171">
        <v>0.14999999999999999</v>
      </c>
      <c r="J35" s="170">
        <f>ROUND(ROUND((SUM(BF89:BF97)), 2)*I35, 2)</f>
        <v>0</v>
      </c>
      <c r="K35" s="51"/>
    </row>
    <row r="36" hidden="1" s="1" customFormat="1" ht="14.4" customHeight="1">
      <c r="B36" s="46"/>
      <c r="C36" s="47"/>
      <c r="D36" s="47"/>
      <c r="E36" s="55" t="s">
        <v>50</v>
      </c>
      <c r="F36" s="170">
        <f>ROUND(SUM(BG89:BG97), 2)</f>
        <v>0</v>
      </c>
      <c r="G36" s="47"/>
      <c r="H36" s="47"/>
      <c r="I36" s="171">
        <v>0.20999999999999999</v>
      </c>
      <c r="J36" s="170">
        <v>0</v>
      </c>
      <c r="K36" s="51"/>
    </row>
    <row r="37" hidden="1" s="1" customFormat="1" ht="14.4" customHeight="1">
      <c r="B37" s="46"/>
      <c r="C37" s="47"/>
      <c r="D37" s="47"/>
      <c r="E37" s="55" t="s">
        <v>51</v>
      </c>
      <c r="F37" s="170">
        <f>ROUND(SUM(BH89:BH97), 2)</f>
        <v>0</v>
      </c>
      <c r="G37" s="47"/>
      <c r="H37" s="47"/>
      <c r="I37" s="171">
        <v>0.14999999999999999</v>
      </c>
      <c r="J37" s="170">
        <v>0</v>
      </c>
      <c r="K37" s="51"/>
    </row>
    <row r="38" hidden="1" s="1" customFormat="1" ht="14.4" customHeight="1">
      <c r="B38" s="46"/>
      <c r="C38" s="47"/>
      <c r="D38" s="47"/>
      <c r="E38" s="55" t="s">
        <v>52</v>
      </c>
      <c r="F38" s="170">
        <f>ROUND(SUM(BI89:BI97), 2)</f>
        <v>0</v>
      </c>
      <c r="G38" s="47"/>
      <c r="H38" s="47"/>
      <c r="I38" s="171">
        <v>0</v>
      </c>
      <c r="J38" s="170">
        <v>0</v>
      </c>
      <c r="K38" s="51"/>
    </row>
    <row r="39" s="1" customFormat="1" ht="6.96" customHeight="1">
      <c r="B39" s="46"/>
      <c r="C39" s="47"/>
      <c r="D39" s="47"/>
      <c r="E39" s="47"/>
      <c r="F39" s="47"/>
      <c r="G39" s="47"/>
      <c r="H39" s="47"/>
      <c r="I39" s="157"/>
      <c r="J39" s="47"/>
      <c r="K39" s="51"/>
    </row>
    <row r="40" s="1" customFormat="1" ht="25.44" customHeight="1">
      <c r="B40" s="46"/>
      <c r="C40" s="172"/>
      <c r="D40" s="173" t="s">
        <v>53</v>
      </c>
      <c r="E40" s="98"/>
      <c r="F40" s="98"/>
      <c r="G40" s="174" t="s">
        <v>54</v>
      </c>
      <c r="H40" s="175" t="s">
        <v>55</v>
      </c>
      <c r="I40" s="176"/>
      <c r="J40" s="177">
        <f>SUM(J31:J38)</f>
        <v>0</v>
      </c>
      <c r="K40" s="178"/>
    </row>
    <row r="41" s="1" customFormat="1" ht="14.4" customHeight="1">
      <c r="B41" s="67"/>
      <c r="C41" s="68"/>
      <c r="D41" s="68"/>
      <c r="E41" s="68"/>
      <c r="F41" s="68"/>
      <c r="G41" s="68"/>
      <c r="H41" s="68"/>
      <c r="I41" s="179"/>
      <c r="J41" s="68"/>
      <c r="K41" s="69"/>
    </row>
    <row r="45" s="1" customFormat="1" ht="6.96" customHeight="1">
      <c r="B45" s="180"/>
      <c r="C45" s="181"/>
      <c r="D45" s="181"/>
      <c r="E45" s="181"/>
      <c r="F45" s="181"/>
      <c r="G45" s="181"/>
      <c r="H45" s="181"/>
      <c r="I45" s="182"/>
      <c r="J45" s="181"/>
      <c r="K45" s="183"/>
    </row>
    <row r="46" s="1" customFormat="1" ht="36.96" customHeight="1">
      <c r="B46" s="46"/>
      <c r="C46" s="30" t="s">
        <v>512</v>
      </c>
      <c r="D46" s="47"/>
      <c r="E46" s="47"/>
      <c r="F46" s="47"/>
      <c r="G46" s="47"/>
      <c r="H46" s="47"/>
      <c r="I46" s="157"/>
      <c r="J46" s="47"/>
      <c r="K46" s="51"/>
    </row>
    <row r="47" s="1" customFormat="1" ht="6.96" customHeight="1">
      <c r="B47" s="46"/>
      <c r="C47" s="47"/>
      <c r="D47" s="47"/>
      <c r="E47" s="47"/>
      <c r="F47" s="47"/>
      <c r="G47" s="47"/>
      <c r="H47" s="47"/>
      <c r="I47" s="157"/>
      <c r="J47" s="47"/>
      <c r="K47" s="51"/>
    </row>
    <row r="48" s="1" customFormat="1" ht="14.4" customHeight="1">
      <c r="B48" s="46"/>
      <c r="C48" s="40" t="s">
        <v>18</v>
      </c>
      <c r="D48" s="47"/>
      <c r="E48" s="47"/>
      <c r="F48" s="47"/>
      <c r="G48" s="47"/>
      <c r="H48" s="47"/>
      <c r="I48" s="157"/>
      <c r="J48" s="47"/>
      <c r="K48" s="51"/>
    </row>
    <row r="49" s="1" customFormat="1" ht="16.5" customHeight="1">
      <c r="B49" s="46"/>
      <c r="C49" s="47"/>
      <c r="D49" s="47"/>
      <c r="E49" s="156" t="str">
        <f>E7</f>
        <v>Celkové opravy zastávek na koridorové trati Vraňany - Děčín - státní hranice_ZMĚNA č. 1</v>
      </c>
      <c r="F49" s="40"/>
      <c r="G49" s="40"/>
      <c r="H49" s="40"/>
      <c r="I49" s="157"/>
      <c r="J49" s="47"/>
      <c r="K49" s="51"/>
    </row>
    <row r="50">
      <c r="B50" s="28"/>
      <c r="C50" s="40" t="s">
        <v>506</v>
      </c>
      <c r="D50" s="29"/>
      <c r="E50" s="29"/>
      <c r="F50" s="29"/>
      <c r="G50" s="29"/>
      <c r="H50" s="29"/>
      <c r="I50" s="155"/>
      <c r="J50" s="29"/>
      <c r="K50" s="31"/>
    </row>
    <row r="51" ht="16.5" customHeight="1">
      <c r="B51" s="28"/>
      <c r="C51" s="29"/>
      <c r="D51" s="29"/>
      <c r="E51" s="156" t="s">
        <v>1392</v>
      </c>
      <c r="F51" s="29"/>
      <c r="G51" s="29"/>
      <c r="H51" s="29"/>
      <c r="I51" s="155"/>
      <c r="J51" s="29"/>
      <c r="K51" s="31"/>
    </row>
    <row r="52">
      <c r="B52" s="28"/>
      <c r="C52" s="40" t="s">
        <v>508</v>
      </c>
      <c r="D52" s="29"/>
      <c r="E52" s="29"/>
      <c r="F52" s="29"/>
      <c r="G52" s="29"/>
      <c r="H52" s="29"/>
      <c r="I52" s="155"/>
      <c r="J52" s="29"/>
      <c r="K52" s="31"/>
    </row>
    <row r="53" s="1" customFormat="1" ht="16.5" customHeight="1">
      <c r="B53" s="46"/>
      <c r="C53" s="47"/>
      <c r="D53" s="47"/>
      <c r="E53" s="55" t="s">
        <v>1409</v>
      </c>
      <c r="F53" s="47"/>
      <c r="G53" s="47"/>
      <c r="H53" s="47"/>
      <c r="I53" s="157"/>
      <c r="J53" s="47"/>
      <c r="K53" s="51"/>
    </row>
    <row r="54" s="1" customFormat="1" ht="14.4" customHeight="1">
      <c r="B54" s="46"/>
      <c r="C54" s="40" t="s">
        <v>510</v>
      </c>
      <c r="D54" s="47"/>
      <c r="E54" s="47"/>
      <c r="F54" s="47"/>
      <c r="G54" s="47"/>
      <c r="H54" s="47"/>
      <c r="I54" s="157"/>
      <c r="J54" s="47"/>
      <c r="K54" s="51"/>
    </row>
    <row r="55" s="1" customFormat="1" ht="17.25" customHeight="1">
      <c r="B55" s="46"/>
      <c r="C55" s="47"/>
      <c r="D55" s="47"/>
      <c r="E55" s="158" t="str">
        <f>E13</f>
        <v>SO-22-04.1 - elektroinstalace</v>
      </c>
      <c r="F55" s="47"/>
      <c r="G55" s="47"/>
      <c r="H55" s="47"/>
      <c r="I55" s="157"/>
      <c r="J55" s="47"/>
      <c r="K55" s="51"/>
    </row>
    <row r="56" s="1" customFormat="1" ht="6.96" customHeight="1">
      <c r="B56" s="46"/>
      <c r="C56" s="47"/>
      <c r="D56" s="47"/>
      <c r="E56" s="47"/>
      <c r="F56" s="47"/>
      <c r="G56" s="47"/>
      <c r="H56" s="47"/>
      <c r="I56" s="157"/>
      <c r="J56" s="47"/>
      <c r="K56" s="51"/>
    </row>
    <row r="57" s="1" customFormat="1" ht="18" customHeight="1">
      <c r="B57" s="46"/>
      <c r="C57" s="40" t="s">
        <v>25</v>
      </c>
      <c r="D57" s="47"/>
      <c r="E57" s="47"/>
      <c r="F57" s="35" t="str">
        <f>F16</f>
        <v xml:space="preserve"> </v>
      </c>
      <c r="G57" s="47"/>
      <c r="H57" s="47"/>
      <c r="I57" s="159" t="s">
        <v>27</v>
      </c>
      <c r="J57" s="160" t="str">
        <f>IF(J16="","",J16)</f>
        <v>19. 9. 2018</v>
      </c>
      <c r="K57" s="51"/>
    </row>
    <row r="58" s="1" customFormat="1" ht="6.96" customHeight="1">
      <c r="B58" s="46"/>
      <c r="C58" s="47"/>
      <c r="D58" s="47"/>
      <c r="E58" s="47"/>
      <c r="F58" s="47"/>
      <c r="G58" s="47"/>
      <c r="H58" s="47"/>
      <c r="I58" s="157"/>
      <c r="J58" s="47"/>
      <c r="K58" s="51"/>
    </row>
    <row r="59" s="1" customFormat="1">
      <c r="B59" s="46"/>
      <c r="C59" s="40" t="s">
        <v>31</v>
      </c>
      <c r="D59" s="47"/>
      <c r="E59" s="47"/>
      <c r="F59" s="35" t="str">
        <f>E19</f>
        <v>SŽDC s.o., OŘ Ústí n.L., ST Ústí n.L.</v>
      </c>
      <c r="G59" s="47"/>
      <c r="H59" s="47"/>
      <c r="I59" s="159" t="s">
        <v>39</v>
      </c>
      <c r="J59" s="44" t="str">
        <f>E25</f>
        <v xml:space="preserve"> </v>
      </c>
      <c r="K59" s="51"/>
    </row>
    <row r="60" s="1" customFormat="1" ht="14.4" customHeight="1">
      <c r="B60" s="46"/>
      <c r="C60" s="40" t="s">
        <v>37</v>
      </c>
      <c r="D60" s="47"/>
      <c r="E60" s="47"/>
      <c r="F60" s="35" t="str">
        <f>IF(E22="","",E22)</f>
        <v/>
      </c>
      <c r="G60" s="47"/>
      <c r="H60" s="47"/>
      <c r="I60" s="157"/>
      <c r="J60" s="184"/>
      <c r="K60" s="51"/>
    </row>
    <row r="61" s="1" customFormat="1" ht="10.32" customHeight="1">
      <c r="B61" s="46"/>
      <c r="C61" s="47"/>
      <c r="D61" s="47"/>
      <c r="E61" s="47"/>
      <c r="F61" s="47"/>
      <c r="G61" s="47"/>
      <c r="H61" s="47"/>
      <c r="I61" s="157"/>
      <c r="J61" s="47"/>
      <c r="K61" s="51"/>
    </row>
    <row r="62" s="1" customFormat="1" ht="29.28" customHeight="1">
      <c r="B62" s="46"/>
      <c r="C62" s="185" t="s">
        <v>513</v>
      </c>
      <c r="D62" s="172"/>
      <c r="E62" s="172"/>
      <c r="F62" s="172"/>
      <c r="G62" s="172"/>
      <c r="H62" s="172"/>
      <c r="I62" s="186"/>
      <c r="J62" s="187" t="s">
        <v>514</v>
      </c>
      <c r="K62" s="188"/>
    </row>
    <row r="63" s="1" customFormat="1" ht="10.32" customHeight="1">
      <c r="B63" s="46"/>
      <c r="C63" s="47"/>
      <c r="D63" s="47"/>
      <c r="E63" s="47"/>
      <c r="F63" s="47"/>
      <c r="G63" s="47"/>
      <c r="H63" s="47"/>
      <c r="I63" s="157"/>
      <c r="J63" s="47"/>
      <c r="K63" s="51"/>
    </row>
    <row r="64" s="1" customFormat="1" ht="29.28" customHeight="1">
      <c r="B64" s="46"/>
      <c r="C64" s="189" t="s">
        <v>515</v>
      </c>
      <c r="D64" s="47"/>
      <c r="E64" s="47"/>
      <c r="F64" s="47"/>
      <c r="G64" s="47"/>
      <c r="H64" s="47"/>
      <c r="I64" s="157"/>
      <c r="J64" s="168">
        <f>J89</f>
        <v>0</v>
      </c>
      <c r="K64" s="51"/>
      <c r="AU64" s="24" t="s">
        <v>516</v>
      </c>
    </row>
    <row r="65" s="8" customFormat="1" ht="24.96" customHeight="1">
      <c r="B65" s="190"/>
      <c r="C65" s="191"/>
      <c r="D65" s="192" t="s">
        <v>611</v>
      </c>
      <c r="E65" s="193"/>
      <c r="F65" s="193"/>
      <c r="G65" s="193"/>
      <c r="H65" s="193"/>
      <c r="I65" s="194"/>
      <c r="J65" s="195">
        <f>J90</f>
        <v>0</v>
      </c>
      <c r="K65" s="196"/>
    </row>
    <row r="66" s="1" customFormat="1" ht="21.84" customHeight="1">
      <c r="B66" s="46"/>
      <c r="C66" s="47"/>
      <c r="D66" s="47"/>
      <c r="E66" s="47"/>
      <c r="F66" s="47"/>
      <c r="G66" s="47"/>
      <c r="H66" s="47"/>
      <c r="I66" s="157"/>
      <c r="J66" s="47"/>
      <c r="K66" s="51"/>
    </row>
    <row r="67" s="1" customFormat="1" ht="6.96" customHeight="1">
      <c r="B67" s="67"/>
      <c r="C67" s="68"/>
      <c r="D67" s="68"/>
      <c r="E67" s="68"/>
      <c r="F67" s="68"/>
      <c r="G67" s="68"/>
      <c r="H67" s="68"/>
      <c r="I67" s="179"/>
      <c r="J67" s="68"/>
      <c r="K67" s="69"/>
    </row>
    <row r="71" s="1" customFormat="1" ht="6.96" customHeight="1">
      <c r="B71" s="70"/>
      <c r="C71" s="71"/>
      <c r="D71" s="71"/>
      <c r="E71" s="71"/>
      <c r="F71" s="71"/>
      <c r="G71" s="71"/>
      <c r="H71" s="71"/>
      <c r="I71" s="182"/>
      <c r="J71" s="71"/>
      <c r="K71" s="71"/>
      <c r="L71" s="72"/>
    </row>
    <row r="72" s="1" customFormat="1" ht="36.96" customHeight="1">
      <c r="B72" s="46"/>
      <c r="C72" s="73" t="s">
        <v>525</v>
      </c>
      <c r="D72" s="74"/>
      <c r="E72" s="74"/>
      <c r="F72" s="74"/>
      <c r="G72" s="74"/>
      <c r="H72" s="74"/>
      <c r="I72" s="204"/>
      <c r="J72" s="74"/>
      <c r="K72" s="74"/>
      <c r="L72" s="72"/>
    </row>
    <row r="73" s="1" customFormat="1" ht="6.96" customHeight="1">
      <c r="B73" s="46"/>
      <c r="C73" s="74"/>
      <c r="D73" s="74"/>
      <c r="E73" s="74"/>
      <c r="F73" s="74"/>
      <c r="G73" s="74"/>
      <c r="H73" s="74"/>
      <c r="I73" s="204"/>
      <c r="J73" s="74"/>
      <c r="K73" s="74"/>
      <c r="L73" s="72"/>
    </row>
    <row r="74" s="1" customFormat="1" ht="14.4" customHeight="1">
      <c r="B74" s="46"/>
      <c r="C74" s="76" t="s">
        <v>18</v>
      </c>
      <c r="D74" s="74"/>
      <c r="E74" s="74"/>
      <c r="F74" s="74"/>
      <c r="G74" s="74"/>
      <c r="H74" s="74"/>
      <c r="I74" s="204"/>
      <c r="J74" s="74"/>
      <c r="K74" s="74"/>
      <c r="L74" s="72"/>
    </row>
    <row r="75" s="1" customFormat="1" ht="16.5" customHeight="1">
      <c r="B75" s="46"/>
      <c r="C75" s="74"/>
      <c r="D75" s="74"/>
      <c r="E75" s="205" t="str">
        <f>E7</f>
        <v>Celkové opravy zastávek na koridorové trati Vraňany - Děčín - státní hranice_ZMĚNA č. 1</v>
      </c>
      <c r="F75" s="76"/>
      <c r="G75" s="76"/>
      <c r="H75" s="76"/>
      <c r="I75" s="204"/>
      <c r="J75" s="74"/>
      <c r="K75" s="74"/>
      <c r="L75" s="72"/>
    </row>
    <row r="76">
      <c r="B76" s="28"/>
      <c r="C76" s="76" t="s">
        <v>506</v>
      </c>
      <c r="D76" s="206"/>
      <c r="E76" s="206"/>
      <c r="F76" s="206"/>
      <c r="G76" s="206"/>
      <c r="H76" s="206"/>
      <c r="I76" s="149"/>
      <c r="J76" s="206"/>
      <c r="K76" s="206"/>
      <c r="L76" s="207"/>
    </row>
    <row r="77" ht="16.5" customHeight="1">
      <c r="B77" s="28"/>
      <c r="C77" s="206"/>
      <c r="D77" s="206"/>
      <c r="E77" s="205" t="s">
        <v>1392</v>
      </c>
      <c r="F77" s="206"/>
      <c r="G77" s="206"/>
      <c r="H77" s="206"/>
      <c r="I77" s="149"/>
      <c r="J77" s="206"/>
      <c r="K77" s="206"/>
      <c r="L77" s="207"/>
    </row>
    <row r="78">
      <c r="B78" s="28"/>
      <c r="C78" s="76" t="s">
        <v>508</v>
      </c>
      <c r="D78" s="206"/>
      <c r="E78" s="206"/>
      <c r="F78" s="206"/>
      <c r="G78" s="206"/>
      <c r="H78" s="206"/>
      <c r="I78" s="149"/>
      <c r="J78" s="206"/>
      <c r="K78" s="206"/>
      <c r="L78" s="207"/>
    </row>
    <row r="79" s="1" customFormat="1" ht="16.5" customHeight="1">
      <c r="B79" s="46"/>
      <c r="C79" s="74"/>
      <c r="D79" s="74"/>
      <c r="E79" s="208" t="s">
        <v>1409</v>
      </c>
      <c r="F79" s="74"/>
      <c r="G79" s="74"/>
      <c r="H79" s="74"/>
      <c r="I79" s="204"/>
      <c r="J79" s="74"/>
      <c r="K79" s="74"/>
      <c r="L79" s="72"/>
    </row>
    <row r="80" s="1" customFormat="1" ht="14.4" customHeight="1">
      <c r="B80" s="46"/>
      <c r="C80" s="76" t="s">
        <v>510</v>
      </c>
      <c r="D80" s="74"/>
      <c r="E80" s="74"/>
      <c r="F80" s="74"/>
      <c r="G80" s="74"/>
      <c r="H80" s="74"/>
      <c r="I80" s="204"/>
      <c r="J80" s="74"/>
      <c r="K80" s="74"/>
      <c r="L80" s="72"/>
    </row>
    <row r="81" s="1" customFormat="1" ht="17.25" customHeight="1">
      <c r="B81" s="46"/>
      <c r="C81" s="74"/>
      <c r="D81" s="74"/>
      <c r="E81" s="82" t="str">
        <f>E13</f>
        <v>SO-22-04.1 - elektroinstalace</v>
      </c>
      <c r="F81" s="74"/>
      <c r="G81" s="74"/>
      <c r="H81" s="74"/>
      <c r="I81" s="204"/>
      <c r="J81" s="74"/>
      <c r="K81" s="74"/>
      <c r="L81" s="72"/>
    </row>
    <row r="82" s="1" customFormat="1" ht="6.96" customHeight="1">
      <c r="B82" s="46"/>
      <c r="C82" s="74"/>
      <c r="D82" s="74"/>
      <c r="E82" s="74"/>
      <c r="F82" s="74"/>
      <c r="G82" s="74"/>
      <c r="H82" s="74"/>
      <c r="I82" s="204"/>
      <c r="J82" s="74"/>
      <c r="K82" s="74"/>
      <c r="L82" s="72"/>
    </row>
    <row r="83" s="1" customFormat="1" ht="18" customHeight="1">
      <c r="B83" s="46"/>
      <c r="C83" s="76" t="s">
        <v>25</v>
      </c>
      <c r="D83" s="74"/>
      <c r="E83" s="74"/>
      <c r="F83" s="209" t="str">
        <f>F16</f>
        <v xml:space="preserve"> </v>
      </c>
      <c r="G83" s="74"/>
      <c r="H83" s="74"/>
      <c r="I83" s="210" t="s">
        <v>27</v>
      </c>
      <c r="J83" s="85" t="str">
        <f>IF(J16="","",J16)</f>
        <v>19. 9. 2018</v>
      </c>
      <c r="K83" s="74"/>
      <c r="L83" s="72"/>
    </row>
    <row r="84" s="1" customFormat="1" ht="6.96" customHeight="1">
      <c r="B84" s="46"/>
      <c r="C84" s="74"/>
      <c r="D84" s="74"/>
      <c r="E84" s="74"/>
      <c r="F84" s="74"/>
      <c r="G84" s="74"/>
      <c r="H84" s="74"/>
      <c r="I84" s="204"/>
      <c r="J84" s="74"/>
      <c r="K84" s="74"/>
      <c r="L84" s="72"/>
    </row>
    <row r="85" s="1" customFormat="1">
      <c r="B85" s="46"/>
      <c r="C85" s="76" t="s">
        <v>31</v>
      </c>
      <c r="D85" s="74"/>
      <c r="E85" s="74"/>
      <c r="F85" s="209" t="str">
        <f>E19</f>
        <v>SŽDC s.o., OŘ Ústí n.L., ST Ústí n.L.</v>
      </c>
      <c r="G85" s="74"/>
      <c r="H85" s="74"/>
      <c r="I85" s="210" t="s">
        <v>39</v>
      </c>
      <c r="J85" s="209" t="str">
        <f>E25</f>
        <v xml:space="preserve"> </v>
      </c>
      <c r="K85" s="74"/>
      <c r="L85" s="72"/>
    </row>
    <row r="86" s="1" customFormat="1" ht="14.4" customHeight="1">
      <c r="B86" s="46"/>
      <c r="C86" s="76" t="s">
        <v>37</v>
      </c>
      <c r="D86" s="74"/>
      <c r="E86" s="74"/>
      <c r="F86" s="209" t="str">
        <f>IF(E22="","",E22)</f>
        <v/>
      </c>
      <c r="G86" s="74"/>
      <c r="H86" s="74"/>
      <c r="I86" s="204"/>
      <c r="J86" s="74"/>
      <c r="K86" s="74"/>
      <c r="L86" s="72"/>
    </row>
    <row r="87" s="1" customFormat="1" ht="10.32" customHeight="1">
      <c r="B87" s="46"/>
      <c r="C87" s="74"/>
      <c r="D87" s="74"/>
      <c r="E87" s="74"/>
      <c r="F87" s="74"/>
      <c r="G87" s="74"/>
      <c r="H87" s="74"/>
      <c r="I87" s="204"/>
      <c r="J87" s="74"/>
      <c r="K87" s="74"/>
      <c r="L87" s="72"/>
    </row>
    <row r="88" s="10" customFormat="1" ht="29.28" customHeight="1">
      <c r="B88" s="211"/>
      <c r="C88" s="212" t="s">
        <v>526</v>
      </c>
      <c r="D88" s="213" t="s">
        <v>62</v>
      </c>
      <c r="E88" s="213" t="s">
        <v>58</v>
      </c>
      <c r="F88" s="213" t="s">
        <v>527</v>
      </c>
      <c r="G88" s="213" t="s">
        <v>528</v>
      </c>
      <c r="H88" s="213" t="s">
        <v>529</v>
      </c>
      <c r="I88" s="214" t="s">
        <v>530</v>
      </c>
      <c r="J88" s="213" t="s">
        <v>514</v>
      </c>
      <c r="K88" s="215" t="s">
        <v>531</v>
      </c>
      <c r="L88" s="216"/>
      <c r="M88" s="102" t="s">
        <v>532</v>
      </c>
      <c r="N88" s="103" t="s">
        <v>47</v>
      </c>
      <c r="O88" s="103" t="s">
        <v>533</v>
      </c>
      <c r="P88" s="103" t="s">
        <v>534</v>
      </c>
      <c r="Q88" s="103" t="s">
        <v>535</v>
      </c>
      <c r="R88" s="103" t="s">
        <v>536</v>
      </c>
      <c r="S88" s="103" t="s">
        <v>537</v>
      </c>
      <c r="T88" s="104" t="s">
        <v>538</v>
      </c>
    </row>
    <row r="89" s="1" customFormat="1" ht="29.28" customHeight="1">
      <c r="B89" s="46"/>
      <c r="C89" s="108" t="s">
        <v>515</v>
      </c>
      <c r="D89" s="74"/>
      <c r="E89" s="74"/>
      <c r="F89" s="74"/>
      <c r="G89" s="74"/>
      <c r="H89" s="74"/>
      <c r="I89" s="204"/>
      <c r="J89" s="217">
        <f>BK89</f>
        <v>0</v>
      </c>
      <c r="K89" s="74"/>
      <c r="L89" s="72"/>
      <c r="M89" s="105"/>
      <c r="N89" s="106"/>
      <c r="O89" s="106"/>
      <c r="P89" s="218">
        <f>P90</f>
        <v>0</v>
      </c>
      <c r="Q89" s="106"/>
      <c r="R89" s="218">
        <f>R90</f>
        <v>0</v>
      </c>
      <c r="S89" s="106"/>
      <c r="T89" s="219">
        <f>T90</f>
        <v>0</v>
      </c>
      <c r="AT89" s="24" t="s">
        <v>76</v>
      </c>
      <c r="AU89" s="24" t="s">
        <v>516</v>
      </c>
      <c r="BK89" s="220">
        <f>BK90</f>
        <v>0</v>
      </c>
    </row>
    <row r="90" s="11" customFormat="1" ht="37.44" customHeight="1">
      <c r="B90" s="221"/>
      <c r="C90" s="222"/>
      <c r="D90" s="223" t="s">
        <v>76</v>
      </c>
      <c r="E90" s="224" t="s">
        <v>612</v>
      </c>
      <c r="F90" s="224" t="s">
        <v>613</v>
      </c>
      <c r="G90" s="222"/>
      <c r="H90" s="222"/>
      <c r="I90" s="225"/>
      <c r="J90" s="226">
        <f>BK90</f>
        <v>0</v>
      </c>
      <c r="K90" s="222"/>
      <c r="L90" s="227"/>
      <c r="M90" s="228"/>
      <c r="N90" s="229"/>
      <c r="O90" s="229"/>
      <c r="P90" s="230">
        <f>SUM(P91:P97)</f>
        <v>0</v>
      </c>
      <c r="Q90" s="229"/>
      <c r="R90" s="230">
        <f>SUM(R91:R97)</f>
        <v>0</v>
      </c>
      <c r="S90" s="229"/>
      <c r="T90" s="231">
        <f>SUM(T91:T97)</f>
        <v>0</v>
      </c>
      <c r="AR90" s="232" t="s">
        <v>542</v>
      </c>
      <c r="AT90" s="233" t="s">
        <v>76</v>
      </c>
      <c r="AU90" s="233" t="s">
        <v>77</v>
      </c>
      <c r="AY90" s="232" t="s">
        <v>541</v>
      </c>
      <c r="BK90" s="234">
        <f>SUM(BK91:BK97)</f>
        <v>0</v>
      </c>
    </row>
    <row r="91" s="1" customFormat="1" ht="25.5" customHeight="1">
      <c r="B91" s="46"/>
      <c r="C91" s="237" t="s">
        <v>24</v>
      </c>
      <c r="D91" s="237" t="s">
        <v>544</v>
      </c>
      <c r="E91" s="238" t="s">
        <v>614</v>
      </c>
      <c r="F91" s="239" t="s">
        <v>615</v>
      </c>
      <c r="G91" s="240" t="s">
        <v>616</v>
      </c>
      <c r="H91" s="241">
        <v>19</v>
      </c>
      <c r="I91" s="242"/>
      <c r="J91" s="243">
        <f>ROUND(I91*H91,2)</f>
        <v>0</v>
      </c>
      <c r="K91" s="239" t="s">
        <v>603</v>
      </c>
      <c r="L91" s="72"/>
      <c r="M91" s="244" t="s">
        <v>22</v>
      </c>
      <c r="N91" s="245" t="s">
        <v>48</v>
      </c>
      <c r="O91" s="47"/>
      <c r="P91" s="246">
        <f>O91*H91</f>
        <v>0</v>
      </c>
      <c r="Q91" s="246">
        <v>0</v>
      </c>
      <c r="R91" s="246">
        <f>Q91*H91</f>
        <v>0</v>
      </c>
      <c r="S91" s="246">
        <v>0</v>
      </c>
      <c r="T91" s="247">
        <f>S91*H91</f>
        <v>0</v>
      </c>
      <c r="AR91" s="24" t="s">
        <v>617</v>
      </c>
      <c r="AT91" s="24" t="s">
        <v>544</v>
      </c>
      <c r="AU91" s="24" t="s">
        <v>24</v>
      </c>
      <c r="AY91" s="24" t="s">
        <v>541</v>
      </c>
      <c r="BE91" s="248">
        <f>IF(N91="základní",J91,0)</f>
        <v>0</v>
      </c>
      <c r="BF91" s="248">
        <f>IF(N91="snížená",J91,0)</f>
        <v>0</v>
      </c>
      <c r="BG91" s="248">
        <f>IF(N91="zákl. přenesená",J91,0)</f>
        <v>0</v>
      </c>
      <c r="BH91" s="248">
        <f>IF(N91="sníž. přenesená",J91,0)</f>
        <v>0</v>
      </c>
      <c r="BI91" s="248">
        <f>IF(N91="nulová",J91,0)</f>
        <v>0</v>
      </c>
      <c r="BJ91" s="24" t="s">
        <v>24</v>
      </c>
      <c r="BK91" s="248">
        <f>ROUND(I91*H91,2)</f>
        <v>0</v>
      </c>
      <c r="BL91" s="24" t="s">
        <v>617</v>
      </c>
      <c r="BM91" s="24" t="s">
        <v>1411</v>
      </c>
    </row>
    <row r="92" s="1" customFormat="1" ht="38.25" customHeight="1">
      <c r="B92" s="46"/>
      <c r="C92" s="237" t="s">
        <v>85</v>
      </c>
      <c r="D92" s="237" t="s">
        <v>544</v>
      </c>
      <c r="E92" s="238" t="s">
        <v>619</v>
      </c>
      <c r="F92" s="239" t="s">
        <v>620</v>
      </c>
      <c r="G92" s="240" t="s">
        <v>616</v>
      </c>
      <c r="H92" s="241">
        <v>19</v>
      </c>
      <c r="I92" s="242"/>
      <c r="J92" s="243">
        <f>ROUND(I92*H92,2)</f>
        <v>0</v>
      </c>
      <c r="K92" s="239" t="s">
        <v>603</v>
      </c>
      <c r="L92" s="72"/>
      <c r="M92" s="244" t="s">
        <v>22</v>
      </c>
      <c r="N92" s="245" t="s">
        <v>48</v>
      </c>
      <c r="O92" s="47"/>
      <c r="P92" s="246">
        <f>O92*H92</f>
        <v>0</v>
      </c>
      <c r="Q92" s="246">
        <v>0</v>
      </c>
      <c r="R92" s="246">
        <f>Q92*H92</f>
        <v>0</v>
      </c>
      <c r="S92" s="246">
        <v>0</v>
      </c>
      <c r="T92" s="247">
        <f>S92*H92</f>
        <v>0</v>
      </c>
      <c r="AR92" s="24" t="s">
        <v>617</v>
      </c>
      <c r="AT92" s="24" t="s">
        <v>544</v>
      </c>
      <c r="AU92" s="24" t="s">
        <v>24</v>
      </c>
      <c r="AY92" s="24" t="s">
        <v>541</v>
      </c>
      <c r="BE92" s="248">
        <f>IF(N92="základní",J92,0)</f>
        <v>0</v>
      </c>
      <c r="BF92" s="248">
        <f>IF(N92="snížená",J92,0)</f>
        <v>0</v>
      </c>
      <c r="BG92" s="248">
        <f>IF(N92="zákl. přenesená",J92,0)</f>
        <v>0</v>
      </c>
      <c r="BH92" s="248">
        <f>IF(N92="sníž. přenesená",J92,0)</f>
        <v>0</v>
      </c>
      <c r="BI92" s="248">
        <f>IF(N92="nulová",J92,0)</f>
        <v>0</v>
      </c>
      <c r="BJ92" s="24" t="s">
        <v>24</v>
      </c>
      <c r="BK92" s="248">
        <f>ROUND(I92*H92,2)</f>
        <v>0</v>
      </c>
      <c r="BL92" s="24" t="s">
        <v>617</v>
      </c>
      <c r="BM92" s="24" t="s">
        <v>1412</v>
      </c>
    </row>
    <row r="93" s="1" customFormat="1" ht="38.25" customHeight="1">
      <c r="B93" s="46"/>
      <c r="C93" s="264" t="s">
        <v>93</v>
      </c>
      <c r="D93" s="264" t="s">
        <v>622</v>
      </c>
      <c r="E93" s="265" t="s">
        <v>623</v>
      </c>
      <c r="F93" s="266" t="s">
        <v>624</v>
      </c>
      <c r="G93" s="267" t="s">
        <v>616</v>
      </c>
      <c r="H93" s="268">
        <v>19</v>
      </c>
      <c r="I93" s="269"/>
      <c r="J93" s="270">
        <f>ROUND(I93*H93,2)</f>
        <v>0</v>
      </c>
      <c r="K93" s="266" t="s">
        <v>603</v>
      </c>
      <c r="L93" s="271"/>
      <c r="M93" s="272" t="s">
        <v>22</v>
      </c>
      <c r="N93" s="273" t="s">
        <v>48</v>
      </c>
      <c r="O93" s="47"/>
      <c r="P93" s="246">
        <f>O93*H93</f>
        <v>0</v>
      </c>
      <c r="Q93" s="246">
        <v>0</v>
      </c>
      <c r="R93" s="246">
        <f>Q93*H93</f>
        <v>0</v>
      </c>
      <c r="S93" s="246">
        <v>0</v>
      </c>
      <c r="T93" s="247">
        <f>S93*H93</f>
        <v>0</v>
      </c>
      <c r="AR93" s="24" t="s">
        <v>617</v>
      </c>
      <c r="AT93" s="24" t="s">
        <v>622</v>
      </c>
      <c r="AU93" s="24" t="s">
        <v>24</v>
      </c>
      <c r="AY93" s="24" t="s">
        <v>541</v>
      </c>
      <c r="BE93" s="248">
        <f>IF(N93="základní",J93,0)</f>
        <v>0</v>
      </c>
      <c r="BF93" s="248">
        <f>IF(N93="snížená",J93,0)</f>
        <v>0</v>
      </c>
      <c r="BG93" s="248">
        <f>IF(N93="zákl. přenesená",J93,0)</f>
        <v>0</v>
      </c>
      <c r="BH93" s="248">
        <f>IF(N93="sníž. přenesená",J93,0)</f>
        <v>0</v>
      </c>
      <c r="BI93" s="248">
        <f>IF(N93="nulová",J93,0)</f>
        <v>0</v>
      </c>
      <c r="BJ93" s="24" t="s">
        <v>24</v>
      </c>
      <c r="BK93" s="248">
        <f>ROUND(I93*H93,2)</f>
        <v>0</v>
      </c>
      <c r="BL93" s="24" t="s">
        <v>617</v>
      </c>
      <c r="BM93" s="24" t="s">
        <v>1413</v>
      </c>
    </row>
    <row r="94" s="1" customFormat="1">
      <c r="B94" s="46"/>
      <c r="C94" s="74"/>
      <c r="D94" s="251" t="s">
        <v>626</v>
      </c>
      <c r="E94" s="74"/>
      <c r="F94" s="274" t="s">
        <v>627</v>
      </c>
      <c r="G94" s="74"/>
      <c r="H94" s="74"/>
      <c r="I94" s="204"/>
      <c r="J94" s="74"/>
      <c r="K94" s="74"/>
      <c r="L94" s="72"/>
      <c r="M94" s="275"/>
      <c r="N94" s="47"/>
      <c r="O94" s="47"/>
      <c r="P94" s="47"/>
      <c r="Q94" s="47"/>
      <c r="R94" s="47"/>
      <c r="S94" s="47"/>
      <c r="T94" s="95"/>
      <c r="AT94" s="24" t="s">
        <v>626</v>
      </c>
      <c r="AU94" s="24" t="s">
        <v>24</v>
      </c>
    </row>
    <row r="95" s="1" customFormat="1" ht="16.5" customHeight="1">
      <c r="B95" s="46"/>
      <c r="C95" s="237" t="s">
        <v>542</v>
      </c>
      <c r="D95" s="237" t="s">
        <v>544</v>
      </c>
      <c r="E95" s="238" t="s">
        <v>1414</v>
      </c>
      <c r="F95" s="239" t="s">
        <v>1415</v>
      </c>
      <c r="G95" s="240" t="s">
        <v>616</v>
      </c>
      <c r="H95" s="241">
        <v>14</v>
      </c>
      <c r="I95" s="242"/>
      <c r="J95" s="243">
        <f>ROUND(I95*H95,2)</f>
        <v>0</v>
      </c>
      <c r="K95" s="239" t="s">
        <v>603</v>
      </c>
      <c r="L95" s="72"/>
      <c r="M95" s="244" t="s">
        <v>22</v>
      </c>
      <c r="N95" s="245" t="s">
        <v>48</v>
      </c>
      <c r="O95" s="47"/>
      <c r="P95" s="246">
        <f>O95*H95</f>
        <v>0</v>
      </c>
      <c r="Q95" s="246">
        <v>0</v>
      </c>
      <c r="R95" s="246">
        <f>Q95*H95</f>
        <v>0</v>
      </c>
      <c r="S95" s="246">
        <v>0</v>
      </c>
      <c r="T95" s="247">
        <f>S95*H95</f>
        <v>0</v>
      </c>
      <c r="AR95" s="24" t="s">
        <v>617</v>
      </c>
      <c r="AT95" s="24" t="s">
        <v>544</v>
      </c>
      <c r="AU95" s="24" t="s">
        <v>24</v>
      </c>
      <c r="AY95" s="24" t="s">
        <v>541</v>
      </c>
      <c r="BE95" s="248">
        <f>IF(N95="základní",J95,0)</f>
        <v>0</v>
      </c>
      <c r="BF95" s="248">
        <f>IF(N95="snížená",J95,0)</f>
        <v>0</v>
      </c>
      <c r="BG95" s="248">
        <f>IF(N95="zákl. přenesená",J95,0)</f>
        <v>0</v>
      </c>
      <c r="BH95" s="248">
        <f>IF(N95="sníž. přenesená",J95,0)</f>
        <v>0</v>
      </c>
      <c r="BI95" s="248">
        <f>IF(N95="nulová",J95,0)</f>
        <v>0</v>
      </c>
      <c r="BJ95" s="24" t="s">
        <v>24</v>
      </c>
      <c r="BK95" s="248">
        <f>ROUND(I95*H95,2)</f>
        <v>0</v>
      </c>
      <c r="BL95" s="24" t="s">
        <v>617</v>
      </c>
      <c r="BM95" s="24" t="s">
        <v>1416</v>
      </c>
    </row>
    <row r="96" s="1" customFormat="1" ht="25.5" customHeight="1">
      <c r="B96" s="46"/>
      <c r="C96" s="264" t="s">
        <v>562</v>
      </c>
      <c r="D96" s="264" t="s">
        <v>622</v>
      </c>
      <c r="E96" s="265" t="s">
        <v>1417</v>
      </c>
      <c r="F96" s="266" t="s">
        <v>1418</v>
      </c>
      <c r="G96" s="267" t="s">
        <v>616</v>
      </c>
      <c r="H96" s="268">
        <v>14</v>
      </c>
      <c r="I96" s="269"/>
      <c r="J96" s="270">
        <f>ROUND(I96*H96,2)</f>
        <v>0</v>
      </c>
      <c r="K96" s="266" t="s">
        <v>603</v>
      </c>
      <c r="L96" s="271"/>
      <c r="M96" s="272" t="s">
        <v>22</v>
      </c>
      <c r="N96" s="273" t="s">
        <v>48</v>
      </c>
      <c r="O96" s="47"/>
      <c r="P96" s="246">
        <f>O96*H96</f>
        <v>0</v>
      </c>
      <c r="Q96" s="246">
        <v>0</v>
      </c>
      <c r="R96" s="246">
        <f>Q96*H96</f>
        <v>0</v>
      </c>
      <c r="S96" s="246">
        <v>0</v>
      </c>
      <c r="T96" s="247">
        <f>S96*H96</f>
        <v>0</v>
      </c>
      <c r="AR96" s="24" t="s">
        <v>639</v>
      </c>
      <c r="AT96" s="24" t="s">
        <v>622</v>
      </c>
      <c r="AU96" s="24" t="s">
        <v>24</v>
      </c>
      <c r="AY96" s="24" t="s">
        <v>541</v>
      </c>
      <c r="BE96" s="248">
        <f>IF(N96="základní",J96,0)</f>
        <v>0</v>
      </c>
      <c r="BF96" s="248">
        <f>IF(N96="snížená",J96,0)</f>
        <v>0</v>
      </c>
      <c r="BG96" s="248">
        <f>IF(N96="zákl. přenesená",J96,0)</f>
        <v>0</v>
      </c>
      <c r="BH96" s="248">
        <f>IF(N96="sníž. přenesená",J96,0)</f>
        <v>0</v>
      </c>
      <c r="BI96" s="248">
        <f>IF(N96="nulová",J96,0)</f>
        <v>0</v>
      </c>
      <c r="BJ96" s="24" t="s">
        <v>24</v>
      </c>
      <c r="BK96" s="248">
        <f>ROUND(I96*H96,2)</f>
        <v>0</v>
      </c>
      <c r="BL96" s="24" t="s">
        <v>639</v>
      </c>
      <c r="BM96" s="24" t="s">
        <v>1419</v>
      </c>
    </row>
    <row r="97" s="1" customFormat="1">
      <c r="B97" s="46"/>
      <c r="C97" s="74"/>
      <c r="D97" s="251" t="s">
        <v>626</v>
      </c>
      <c r="E97" s="74"/>
      <c r="F97" s="274" t="s">
        <v>1420</v>
      </c>
      <c r="G97" s="74"/>
      <c r="H97" s="74"/>
      <c r="I97" s="204"/>
      <c r="J97" s="74"/>
      <c r="K97" s="74"/>
      <c r="L97" s="72"/>
      <c r="M97" s="303"/>
      <c r="N97" s="277"/>
      <c r="O97" s="277"/>
      <c r="P97" s="277"/>
      <c r="Q97" s="277"/>
      <c r="R97" s="277"/>
      <c r="S97" s="277"/>
      <c r="T97" s="304"/>
      <c r="AT97" s="24" t="s">
        <v>626</v>
      </c>
      <c r="AU97" s="24" t="s">
        <v>24</v>
      </c>
    </row>
    <row r="98" s="1" customFormat="1" ht="6.96" customHeight="1">
      <c r="B98" s="67"/>
      <c r="C98" s="68"/>
      <c r="D98" s="68"/>
      <c r="E98" s="68"/>
      <c r="F98" s="68"/>
      <c r="G98" s="68"/>
      <c r="H98" s="68"/>
      <c r="I98" s="179"/>
      <c r="J98" s="68"/>
      <c r="K98" s="68"/>
      <c r="L98" s="72"/>
    </row>
  </sheetData>
  <sheetProtection sheet="1" autoFilter="0" formatColumns="0" formatRows="0" objects="1" scenarios="1" spinCount="100000" saltValue="w4FKUQ7WMi+IpE7DXrdDa2VEsZJbgVzi8TV5+ZTdvxV/HGJThtsKUcBB2l6QAsyWB7xGISLSkA4hiHqHumbQJg==" hashValue="jA4WEwtAv5nH4q+dVFKhkc8SlfNxRJlWfVjz1bfNsezWDgifvqVRuvrshTS9qux+Ke+zzXXyS5NmTHz25TCwyg==" algorithmName="SHA-512" password="CC35"/>
  <autoFilter ref="C88:K97"/>
  <mergeCells count="16">
    <mergeCell ref="E7:H7"/>
    <mergeCell ref="E11:H11"/>
    <mergeCell ref="E9:H9"/>
    <mergeCell ref="E13:H13"/>
    <mergeCell ref="E28:H28"/>
    <mergeCell ref="E49:H49"/>
    <mergeCell ref="E53:H53"/>
    <mergeCell ref="E51:H51"/>
    <mergeCell ref="E55:H55"/>
    <mergeCell ref="J59:J60"/>
    <mergeCell ref="E75:H75"/>
    <mergeCell ref="E79:H79"/>
    <mergeCell ref="E77:H77"/>
    <mergeCell ref="E81:H81"/>
    <mergeCell ref="G1:H1"/>
    <mergeCell ref="L2:V2"/>
  </mergeCells>
  <hyperlinks>
    <hyperlink ref="F1:G1" location="C2" display="1) Krycí list soupisu"/>
    <hyperlink ref="G1:H1" location="C62" display="2) Rekapitulace"/>
    <hyperlink ref="J1" location="C88"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44.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287</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ht="16.5" customHeight="1">
      <c r="B9" s="28"/>
      <c r="C9" s="29"/>
      <c r="D9" s="29"/>
      <c r="E9" s="156" t="s">
        <v>1392</v>
      </c>
      <c r="F9" s="29"/>
      <c r="G9" s="29"/>
      <c r="H9" s="29"/>
      <c r="I9" s="155"/>
      <c r="J9" s="29"/>
      <c r="K9" s="31"/>
    </row>
    <row r="10">
      <c r="B10" s="28"/>
      <c r="C10" s="29"/>
      <c r="D10" s="40" t="s">
        <v>508</v>
      </c>
      <c r="E10" s="29"/>
      <c r="F10" s="29"/>
      <c r="G10" s="29"/>
      <c r="H10" s="29"/>
      <c r="I10" s="155"/>
      <c r="J10" s="29"/>
      <c r="K10" s="31"/>
    </row>
    <row r="11" s="1" customFormat="1" ht="16.5" customHeight="1">
      <c r="B11" s="46"/>
      <c r="C11" s="47"/>
      <c r="D11" s="47"/>
      <c r="E11" s="55" t="s">
        <v>1409</v>
      </c>
      <c r="F11" s="47"/>
      <c r="G11" s="47"/>
      <c r="H11" s="47"/>
      <c r="I11" s="157"/>
      <c r="J11" s="47"/>
      <c r="K11" s="51"/>
    </row>
    <row r="12" s="1" customFormat="1">
      <c r="B12" s="46"/>
      <c r="C12" s="47"/>
      <c r="D12" s="40" t="s">
        <v>510</v>
      </c>
      <c r="E12" s="47"/>
      <c r="F12" s="47"/>
      <c r="G12" s="47"/>
      <c r="H12" s="47"/>
      <c r="I12" s="157"/>
      <c r="J12" s="47"/>
      <c r="K12" s="51"/>
    </row>
    <row r="13" s="1" customFormat="1" ht="36.96" customHeight="1">
      <c r="B13" s="46"/>
      <c r="C13" s="47"/>
      <c r="D13" s="47"/>
      <c r="E13" s="158" t="s">
        <v>1421</v>
      </c>
      <c r="F13" s="47"/>
      <c r="G13" s="47"/>
      <c r="H13" s="47"/>
      <c r="I13" s="157"/>
      <c r="J13" s="47"/>
      <c r="K13" s="51"/>
    </row>
    <row r="14" s="1" customFormat="1">
      <c r="B14" s="46"/>
      <c r="C14" s="47"/>
      <c r="D14" s="47"/>
      <c r="E14" s="47"/>
      <c r="F14" s="47"/>
      <c r="G14" s="47"/>
      <c r="H14" s="47"/>
      <c r="I14" s="157"/>
      <c r="J14" s="47"/>
      <c r="K14" s="51"/>
    </row>
    <row r="15" s="1" customFormat="1" ht="14.4" customHeight="1">
      <c r="B15" s="46"/>
      <c r="C15" s="47"/>
      <c r="D15" s="40" t="s">
        <v>21</v>
      </c>
      <c r="E15" s="47"/>
      <c r="F15" s="35" t="s">
        <v>22</v>
      </c>
      <c r="G15" s="47"/>
      <c r="H15" s="47"/>
      <c r="I15" s="159" t="s">
        <v>23</v>
      </c>
      <c r="J15" s="35" t="s">
        <v>22</v>
      </c>
      <c r="K15" s="51"/>
    </row>
    <row r="16" s="1" customFormat="1" ht="14.4" customHeight="1">
      <c r="B16" s="46"/>
      <c r="C16" s="47"/>
      <c r="D16" s="40" t="s">
        <v>25</v>
      </c>
      <c r="E16" s="47"/>
      <c r="F16" s="35" t="s">
        <v>40</v>
      </c>
      <c r="G16" s="47"/>
      <c r="H16" s="47"/>
      <c r="I16" s="159" t="s">
        <v>27</v>
      </c>
      <c r="J16" s="160" t="str">
        <f>'Rekapitulace stavby'!AN8</f>
        <v>19. 9. 2018</v>
      </c>
      <c r="K16" s="51"/>
    </row>
    <row r="17" s="1" customFormat="1" ht="10.8" customHeight="1">
      <c r="B17" s="46"/>
      <c r="C17" s="47"/>
      <c r="D17" s="47"/>
      <c r="E17" s="47"/>
      <c r="F17" s="47"/>
      <c r="G17" s="47"/>
      <c r="H17" s="47"/>
      <c r="I17" s="157"/>
      <c r="J17" s="47"/>
      <c r="K17" s="51"/>
    </row>
    <row r="18" s="1" customFormat="1" ht="14.4" customHeight="1">
      <c r="B18" s="46"/>
      <c r="C18" s="47"/>
      <c r="D18" s="40" t="s">
        <v>31</v>
      </c>
      <c r="E18" s="47"/>
      <c r="F18" s="47"/>
      <c r="G18" s="47"/>
      <c r="H18" s="47"/>
      <c r="I18" s="159" t="s">
        <v>32</v>
      </c>
      <c r="J18" s="35" t="str">
        <f>IF('Rekapitulace stavby'!AN10="","",'Rekapitulace stavby'!AN10)</f>
        <v>70994234</v>
      </c>
      <c r="K18" s="51"/>
    </row>
    <row r="19" s="1" customFormat="1" ht="18" customHeight="1">
      <c r="B19" s="46"/>
      <c r="C19" s="47"/>
      <c r="D19" s="47"/>
      <c r="E19" s="35" t="str">
        <f>IF('Rekapitulace stavby'!E11="","",'Rekapitulace stavby'!E11)</f>
        <v>SŽDC s.o., OŘ Ústí n.L., ST Ústí n.L.</v>
      </c>
      <c r="F19" s="47"/>
      <c r="G19" s="47"/>
      <c r="H19" s="47"/>
      <c r="I19" s="159" t="s">
        <v>35</v>
      </c>
      <c r="J19" s="35" t="str">
        <f>IF('Rekapitulace stavby'!AN11="","",'Rekapitulace stavby'!AN11)</f>
        <v>CZ70994234</v>
      </c>
      <c r="K19" s="51"/>
    </row>
    <row r="20" s="1" customFormat="1" ht="6.96" customHeight="1">
      <c r="B20" s="46"/>
      <c r="C20" s="47"/>
      <c r="D20" s="47"/>
      <c r="E20" s="47"/>
      <c r="F20" s="47"/>
      <c r="G20" s="47"/>
      <c r="H20" s="47"/>
      <c r="I20" s="157"/>
      <c r="J20" s="47"/>
      <c r="K20" s="51"/>
    </row>
    <row r="21" s="1" customFormat="1" ht="14.4" customHeight="1">
      <c r="B21" s="46"/>
      <c r="C21" s="47"/>
      <c r="D21" s="40" t="s">
        <v>37</v>
      </c>
      <c r="E21" s="47"/>
      <c r="F21" s="47"/>
      <c r="G21" s="47"/>
      <c r="H21" s="47"/>
      <c r="I21" s="159" t="s">
        <v>32</v>
      </c>
      <c r="J21" s="35" t="str">
        <f>IF('Rekapitulace stavby'!AN13="Vyplň údaj","",IF('Rekapitulace stavby'!AN13="","",'Rekapitulace stavby'!AN13))</f>
        <v/>
      </c>
      <c r="K21" s="51"/>
    </row>
    <row r="22" s="1" customFormat="1" ht="18" customHeight="1">
      <c r="B22" s="46"/>
      <c r="C22" s="47"/>
      <c r="D22" s="47"/>
      <c r="E22" s="35" t="str">
        <f>IF('Rekapitulace stavby'!E14="Vyplň údaj","",IF('Rekapitulace stavby'!E14="","",'Rekapitulace stavby'!E14))</f>
        <v/>
      </c>
      <c r="F22" s="47"/>
      <c r="G22" s="47"/>
      <c r="H22" s="47"/>
      <c r="I22" s="159" t="s">
        <v>35</v>
      </c>
      <c r="J22" s="35" t="str">
        <f>IF('Rekapitulace stavby'!AN14="Vyplň údaj","",IF('Rekapitulace stavby'!AN14="","",'Rekapitulace stavby'!AN14))</f>
        <v/>
      </c>
      <c r="K22" s="51"/>
    </row>
    <row r="23" s="1" customFormat="1" ht="6.96" customHeight="1">
      <c r="B23" s="46"/>
      <c r="C23" s="47"/>
      <c r="D23" s="47"/>
      <c r="E23" s="47"/>
      <c r="F23" s="47"/>
      <c r="G23" s="47"/>
      <c r="H23" s="47"/>
      <c r="I23" s="157"/>
      <c r="J23" s="47"/>
      <c r="K23" s="51"/>
    </row>
    <row r="24" s="1" customFormat="1" ht="14.4" customHeight="1">
      <c r="B24" s="46"/>
      <c r="C24" s="47"/>
      <c r="D24" s="40" t="s">
        <v>39</v>
      </c>
      <c r="E24" s="47"/>
      <c r="F24" s="47"/>
      <c r="G24" s="47"/>
      <c r="H24" s="47"/>
      <c r="I24" s="159" t="s">
        <v>32</v>
      </c>
      <c r="J24" s="35" t="str">
        <f>IF('Rekapitulace stavby'!AN16="","",'Rekapitulace stavby'!AN16)</f>
        <v/>
      </c>
      <c r="K24" s="51"/>
    </row>
    <row r="25" s="1" customFormat="1" ht="18" customHeight="1">
      <c r="B25" s="46"/>
      <c r="C25" s="47"/>
      <c r="D25" s="47"/>
      <c r="E25" s="35" t="str">
        <f>IF('Rekapitulace stavby'!E17="","",'Rekapitulace stavby'!E17)</f>
        <v xml:space="preserve"> </v>
      </c>
      <c r="F25" s="47"/>
      <c r="G25" s="47"/>
      <c r="H25" s="47"/>
      <c r="I25" s="159" t="s">
        <v>35</v>
      </c>
      <c r="J25" s="35" t="str">
        <f>IF('Rekapitulace stavby'!AN17="","",'Rekapitulace stavby'!AN17)</f>
        <v/>
      </c>
      <c r="K25" s="51"/>
    </row>
    <row r="26" s="1" customFormat="1" ht="6.96" customHeight="1">
      <c r="B26" s="46"/>
      <c r="C26" s="47"/>
      <c r="D26" s="47"/>
      <c r="E26" s="47"/>
      <c r="F26" s="47"/>
      <c r="G26" s="47"/>
      <c r="H26" s="47"/>
      <c r="I26" s="157"/>
      <c r="J26" s="47"/>
      <c r="K26" s="51"/>
    </row>
    <row r="27" s="1" customFormat="1" ht="14.4" customHeight="1">
      <c r="B27" s="46"/>
      <c r="C27" s="47"/>
      <c r="D27" s="40" t="s">
        <v>42</v>
      </c>
      <c r="E27" s="47"/>
      <c r="F27" s="47"/>
      <c r="G27" s="47"/>
      <c r="H27" s="47"/>
      <c r="I27" s="157"/>
      <c r="J27" s="47"/>
      <c r="K27" s="51"/>
    </row>
    <row r="28" s="7" customFormat="1" ht="16.5" customHeight="1">
      <c r="B28" s="161"/>
      <c r="C28" s="162"/>
      <c r="D28" s="162"/>
      <c r="E28" s="44" t="s">
        <v>22</v>
      </c>
      <c r="F28" s="44"/>
      <c r="G28" s="44"/>
      <c r="H28" s="44"/>
      <c r="I28" s="163"/>
      <c r="J28" s="162"/>
      <c r="K28" s="164"/>
    </row>
    <row r="29" s="1" customFormat="1" ht="6.96" customHeight="1">
      <c r="B29" s="46"/>
      <c r="C29" s="47"/>
      <c r="D29" s="47"/>
      <c r="E29" s="47"/>
      <c r="F29" s="47"/>
      <c r="G29" s="47"/>
      <c r="H29" s="47"/>
      <c r="I29" s="157"/>
      <c r="J29" s="47"/>
      <c r="K29" s="51"/>
    </row>
    <row r="30" s="1" customFormat="1" ht="6.96" customHeight="1">
      <c r="B30" s="46"/>
      <c r="C30" s="47"/>
      <c r="D30" s="106"/>
      <c r="E30" s="106"/>
      <c r="F30" s="106"/>
      <c r="G30" s="106"/>
      <c r="H30" s="106"/>
      <c r="I30" s="165"/>
      <c r="J30" s="106"/>
      <c r="K30" s="166"/>
    </row>
    <row r="31" s="1" customFormat="1" ht="25.44" customHeight="1">
      <c r="B31" s="46"/>
      <c r="C31" s="47"/>
      <c r="D31" s="167" t="s">
        <v>43</v>
      </c>
      <c r="E31" s="47"/>
      <c r="F31" s="47"/>
      <c r="G31" s="47"/>
      <c r="H31" s="47"/>
      <c r="I31" s="157"/>
      <c r="J31" s="168">
        <f>ROUND(J90,2)</f>
        <v>0</v>
      </c>
      <c r="K31" s="51"/>
    </row>
    <row r="32" s="1" customFormat="1" ht="6.96" customHeight="1">
      <c r="B32" s="46"/>
      <c r="C32" s="47"/>
      <c r="D32" s="106"/>
      <c r="E32" s="106"/>
      <c r="F32" s="106"/>
      <c r="G32" s="106"/>
      <c r="H32" s="106"/>
      <c r="I32" s="165"/>
      <c r="J32" s="106"/>
      <c r="K32" s="166"/>
    </row>
    <row r="33" s="1" customFormat="1" ht="14.4" customHeight="1">
      <c r="B33" s="46"/>
      <c r="C33" s="47"/>
      <c r="D33" s="47"/>
      <c r="E33" s="47"/>
      <c r="F33" s="52" t="s">
        <v>45</v>
      </c>
      <c r="G33" s="47"/>
      <c r="H33" s="47"/>
      <c r="I33" s="169" t="s">
        <v>44</v>
      </c>
      <c r="J33" s="52" t="s">
        <v>46</v>
      </c>
      <c r="K33" s="51"/>
    </row>
    <row r="34" s="1" customFormat="1" ht="14.4" customHeight="1">
      <c r="B34" s="46"/>
      <c r="C34" s="47"/>
      <c r="D34" s="55" t="s">
        <v>47</v>
      </c>
      <c r="E34" s="55" t="s">
        <v>48</v>
      </c>
      <c r="F34" s="170">
        <f>ROUND(SUM(BE90:BE93), 2)</f>
        <v>0</v>
      </c>
      <c r="G34" s="47"/>
      <c r="H34" s="47"/>
      <c r="I34" s="171">
        <v>0.20999999999999999</v>
      </c>
      <c r="J34" s="170">
        <f>ROUND(ROUND((SUM(BE90:BE93)), 2)*I34, 2)</f>
        <v>0</v>
      </c>
      <c r="K34" s="51"/>
    </row>
    <row r="35" s="1" customFormat="1" ht="14.4" customHeight="1">
      <c r="B35" s="46"/>
      <c r="C35" s="47"/>
      <c r="D35" s="47"/>
      <c r="E35" s="55" t="s">
        <v>49</v>
      </c>
      <c r="F35" s="170">
        <f>ROUND(SUM(BF90:BF93), 2)</f>
        <v>0</v>
      </c>
      <c r="G35" s="47"/>
      <c r="H35" s="47"/>
      <c r="I35" s="171">
        <v>0.14999999999999999</v>
      </c>
      <c r="J35" s="170">
        <f>ROUND(ROUND((SUM(BF90:BF93)), 2)*I35, 2)</f>
        <v>0</v>
      </c>
      <c r="K35" s="51"/>
    </row>
    <row r="36" hidden="1" s="1" customFormat="1" ht="14.4" customHeight="1">
      <c r="B36" s="46"/>
      <c r="C36" s="47"/>
      <c r="D36" s="47"/>
      <c r="E36" s="55" t="s">
        <v>50</v>
      </c>
      <c r="F36" s="170">
        <f>ROUND(SUM(BG90:BG93), 2)</f>
        <v>0</v>
      </c>
      <c r="G36" s="47"/>
      <c r="H36" s="47"/>
      <c r="I36" s="171">
        <v>0.20999999999999999</v>
      </c>
      <c r="J36" s="170">
        <v>0</v>
      </c>
      <c r="K36" s="51"/>
    </row>
    <row r="37" hidden="1" s="1" customFormat="1" ht="14.4" customHeight="1">
      <c r="B37" s="46"/>
      <c r="C37" s="47"/>
      <c r="D37" s="47"/>
      <c r="E37" s="55" t="s">
        <v>51</v>
      </c>
      <c r="F37" s="170">
        <f>ROUND(SUM(BH90:BH93), 2)</f>
        <v>0</v>
      </c>
      <c r="G37" s="47"/>
      <c r="H37" s="47"/>
      <c r="I37" s="171">
        <v>0.14999999999999999</v>
      </c>
      <c r="J37" s="170">
        <v>0</v>
      </c>
      <c r="K37" s="51"/>
    </row>
    <row r="38" hidden="1" s="1" customFormat="1" ht="14.4" customHeight="1">
      <c r="B38" s="46"/>
      <c r="C38" s="47"/>
      <c r="D38" s="47"/>
      <c r="E38" s="55" t="s">
        <v>52</v>
      </c>
      <c r="F38" s="170">
        <f>ROUND(SUM(BI90:BI93), 2)</f>
        <v>0</v>
      </c>
      <c r="G38" s="47"/>
      <c r="H38" s="47"/>
      <c r="I38" s="171">
        <v>0</v>
      </c>
      <c r="J38" s="170">
        <v>0</v>
      </c>
      <c r="K38" s="51"/>
    </row>
    <row r="39" s="1" customFormat="1" ht="6.96" customHeight="1">
      <c r="B39" s="46"/>
      <c r="C39" s="47"/>
      <c r="D39" s="47"/>
      <c r="E39" s="47"/>
      <c r="F39" s="47"/>
      <c r="G39" s="47"/>
      <c r="H39" s="47"/>
      <c r="I39" s="157"/>
      <c r="J39" s="47"/>
      <c r="K39" s="51"/>
    </row>
    <row r="40" s="1" customFormat="1" ht="25.44" customHeight="1">
      <c r="B40" s="46"/>
      <c r="C40" s="172"/>
      <c r="D40" s="173" t="s">
        <v>53</v>
      </c>
      <c r="E40" s="98"/>
      <c r="F40" s="98"/>
      <c r="G40" s="174" t="s">
        <v>54</v>
      </c>
      <c r="H40" s="175" t="s">
        <v>55</v>
      </c>
      <c r="I40" s="176"/>
      <c r="J40" s="177">
        <f>SUM(J31:J38)</f>
        <v>0</v>
      </c>
      <c r="K40" s="178"/>
    </row>
    <row r="41" s="1" customFormat="1" ht="14.4" customHeight="1">
      <c r="B41" s="67"/>
      <c r="C41" s="68"/>
      <c r="D41" s="68"/>
      <c r="E41" s="68"/>
      <c r="F41" s="68"/>
      <c r="G41" s="68"/>
      <c r="H41" s="68"/>
      <c r="I41" s="179"/>
      <c r="J41" s="68"/>
      <c r="K41" s="69"/>
    </row>
    <row r="45" s="1" customFormat="1" ht="6.96" customHeight="1">
      <c r="B45" s="180"/>
      <c r="C45" s="181"/>
      <c r="D45" s="181"/>
      <c r="E45" s="181"/>
      <c r="F45" s="181"/>
      <c r="G45" s="181"/>
      <c r="H45" s="181"/>
      <c r="I45" s="182"/>
      <c r="J45" s="181"/>
      <c r="K45" s="183"/>
    </row>
    <row r="46" s="1" customFormat="1" ht="36.96" customHeight="1">
      <c r="B46" s="46"/>
      <c r="C46" s="30" t="s">
        <v>512</v>
      </c>
      <c r="D46" s="47"/>
      <c r="E46" s="47"/>
      <c r="F46" s="47"/>
      <c r="G46" s="47"/>
      <c r="H46" s="47"/>
      <c r="I46" s="157"/>
      <c r="J46" s="47"/>
      <c r="K46" s="51"/>
    </row>
    <row r="47" s="1" customFormat="1" ht="6.96" customHeight="1">
      <c r="B47" s="46"/>
      <c r="C47" s="47"/>
      <c r="D47" s="47"/>
      <c r="E47" s="47"/>
      <c r="F47" s="47"/>
      <c r="G47" s="47"/>
      <c r="H47" s="47"/>
      <c r="I47" s="157"/>
      <c r="J47" s="47"/>
      <c r="K47" s="51"/>
    </row>
    <row r="48" s="1" customFormat="1" ht="14.4" customHeight="1">
      <c r="B48" s="46"/>
      <c r="C48" s="40" t="s">
        <v>18</v>
      </c>
      <c r="D48" s="47"/>
      <c r="E48" s="47"/>
      <c r="F48" s="47"/>
      <c r="G48" s="47"/>
      <c r="H48" s="47"/>
      <c r="I48" s="157"/>
      <c r="J48" s="47"/>
      <c r="K48" s="51"/>
    </row>
    <row r="49" s="1" customFormat="1" ht="16.5" customHeight="1">
      <c r="B49" s="46"/>
      <c r="C49" s="47"/>
      <c r="D49" s="47"/>
      <c r="E49" s="156" t="str">
        <f>E7</f>
        <v>Celkové opravy zastávek na koridorové trati Vraňany - Děčín - státní hranice_ZMĚNA č. 1</v>
      </c>
      <c r="F49" s="40"/>
      <c r="G49" s="40"/>
      <c r="H49" s="40"/>
      <c r="I49" s="157"/>
      <c r="J49" s="47"/>
      <c r="K49" s="51"/>
    </row>
    <row r="50">
      <c r="B50" s="28"/>
      <c r="C50" s="40" t="s">
        <v>506</v>
      </c>
      <c r="D50" s="29"/>
      <c r="E50" s="29"/>
      <c r="F50" s="29"/>
      <c r="G50" s="29"/>
      <c r="H50" s="29"/>
      <c r="I50" s="155"/>
      <c r="J50" s="29"/>
      <c r="K50" s="31"/>
    </row>
    <row r="51" ht="16.5" customHeight="1">
      <c r="B51" s="28"/>
      <c r="C51" s="29"/>
      <c r="D51" s="29"/>
      <c r="E51" s="156" t="s">
        <v>1392</v>
      </c>
      <c r="F51" s="29"/>
      <c r="G51" s="29"/>
      <c r="H51" s="29"/>
      <c r="I51" s="155"/>
      <c r="J51" s="29"/>
      <c r="K51" s="31"/>
    </row>
    <row r="52">
      <c r="B52" s="28"/>
      <c r="C52" s="40" t="s">
        <v>508</v>
      </c>
      <c r="D52" s="29"/>
      <c r="E52" s="29"/>
      <c r="F52" s="29"/>
      <c r="G52" s="29"/>
      <c r="H52" s="29"/>
      <c r="I52" s="155"/>
      <c r="J52" s="29"/>
      <c r="K52" s="31"/>
    </row>
    <row r="53" s="1" customFormat="1" ht="16.5" customHeight="1">
      <c r="B53" s="46"/>
      <c r="C53" s="47"/>
      <c r="D53" s="47"/>
      <c r="E53" s="55" t="s">
        <v>1409</v>
      </c>
      <c r="F53" s="47"/>
      <c r="G53" s="47"/>
      <c r="H53" s="47"/>
      <c r="I53" s="157"/>
      <c r="J53" s="47"/>
      <c r="K53" s="51"/>
    </row>
    <row r="54" s="1" customFormat="1" ht="14.4" customHeight="1">
      <c r="B54" s="46"/>
      <c r="C54" s="40" t="s">
        <v>510</v>
      </c>
      <c r="D54" s="47"/>
      <c r="E54" s="47"/>
      <c r="F54" s="47"/>
      <c r="G54" s="47"/>
      <c r="H54" s="47"/>
      <c r="I54" s="157"/>
      <c r="J54" s="47"/>
      <c r="K54" s="51"/>
    </row>
    <row r="55" s="1" customFormat="1" ht="17.25" customHeight="1">
      <c r="B55" s="46"/>
      <c r="C55" s="47"/>
      <c r="D55" s="47"/>
      <c r="E55" s="158" t="str">
        <f>E13</f>
        <v>SO-22-04.2 - VRN</v>
      </c>
      <c r="F55" s="47"/>
      <c r="G55" s="47"/>
      <c r="H55" s="47"/>
      <c r="I55" s="157"/>
      <c r="J55" s="47"/>
      <c r="K55" s="51"/>
    </row>
    <row r="56" s="1" customFormat="1" ht="6.96" customHeight="1">
      <c r="B56" s="46"/>
      <c r="C56" s="47"/>
      <c r="D56" s="47"/>
      <c r="E56" s="47"/>
      <c r="F56" s="47"/>
      <c r="G56" s="47"/>
      <c r="H56" s="47"/>
      <c r="I56" s="157"/>
      <c r="J56" s="47"/>
      <c r="K56" s="51"/>
    </row>
    <row r="57" s="1" customFormat="1" ht="18" customHeight="1">
      <c r="B57" s="46"/>
      <c r="C57" s="40" t="s">
        <v>25</v>
      </c>
      <c r="D57" s="47"/>
      <c r="E57" s="47"/>
      <c r="F57" s="35" t="str">
        <f>F16</f>
        <v xml:space="preserve"> </v>
      </c>
      <c r="G57" s="47"/>
      <c r="H57" s="47"/>
      <c r="I57" s="159" t="s">
        <v>27</v>
      </c>
      <c r="J57" s="160" t="str">
        <f>IF(J16="","",J16)</f>
        <v>19. 9. 2018</v>
      </c>
      <c r="K57" s="51"/>
    </row>
    <row r="58" s="1" customFormat="1" ht="6.96" customHeight="1">
      <c r="B58" s="46"/>
      <c r="C58" s="47"/>
      <c r="D58" s="47"/>
      <c r="E58" s="47"/>
      <c r="F58" s="47"/>
      <c r="G58" s="47"/>
      <c r="H58" s="47"/>
      <c r="I58" s="157"/>
      <c r="J58" s="47"/>
      <c r="K58" s="51"/>
    </row>
    <row r="59" s="1" customFormat="1">
      <c r="B59" s="46"/>
      <c r="C59" s="40" t="s">
        <v>31</v>
      </c>
      <c r="D59" s="47"/>
      <c r="E59" s="47"/>
      <c r="F59" s="35" t="str">
        <f>E19</f>
        <v>SŽDC s.o., OŘ Ústí n.L., ST Ústí n.L.</v>
      </c>
      <c r="G59" s="47"/>
      <c r="H59" s="47"/>
      <c r="I59" s="159" t="s">
        <v>39</v>
      </c>
      <c r="J59" s="44" t="str">
        <f>E25</f>
        <v xml:space="preserve"> </v>
      </c>
      <c r="K59" s="51"/>
    </row>
    <row r="60" s="1" customFormat="1" ht="14.4" customHeight="1">
      <c r="B60" s="46"/>
      <c r="C60" s="40" t="s">
        <v>37</v>
      </c>
      <c r="D60" s="47"/>
      <c r="E60" s="47"/>
      <c r="F60" s="35" t="str">
        <f>IF(E22="","",E22)</f>
        <v/>
      </c>
      <c r="G60" s="47"/>
      <c r="H60" s="47"/>
      <c r="I60" s="157"/>
      <c r="J60" s="184"/>
      <c r="K60" s="51"/>
    </row>
    <row r="61" s="1" customFormat="1" ht="10.32" customHeight="1">
      <c r="B61" s="46"/>
      <c r="C61" s="47"/>
      <c r="D61" s="47"/>
      <c r="E61" s="47"/>
      <c r="F61" s="47"/>
      <c r="G61" s="47"/>
      <c r="H61" s="47"/>
      <c r="I61" s="157"/>
      <c r="J61" s="47"/>
      <c r="K61" s="51"/>
    </row>
    <row r="62" s="1" customFormat="1" ht="29.28" customHeight="1">
      <c r="B62" s="46"/>
      <c r="C62" s="185" t="s">
        <v>513</v>
      </c>
      <c r="D62" s="172"/>
      <c r="E62" s="172"/>
      <c r="F62" s="172"/>
      <c r="G62" s="172"/>
      <c r="H62" s="172"/>
      <c r="I62" s="186"/>
      <c r="J62" s="187" t="s">
        <v>514</v>
      </c>
      <c r="K62" s="188"/>
    </row>
    <row r="63" s="1" customFormat="1" ht="10.32" customHeight="1">
      <c r="B63" s="46"/>
      <c r="C63" s="47"/>
      <c r="D63" s="47"/>
      <c r="E63" s="47"/>
      <c r="F63" s="47"/>
      <c r="G63" s="47"/>
      <c r="H63" s="47"/>
      <c r="I63" s="157"/>
      <c r="J63" s="47"/>
      <c r="K63" s="51"/>
    </row>
    <row r="64" s="1" customFormat="1" ht="29.28" customHeight="1">
      <c r="B64" s="46"/>
      <c r="C64" s="189" t="s">
        <v>515</v>
      </c>
      <c r="D64" s="47"/>
      <c r="E64" s="47"/>
      <c r="F64" s="47"/>
      <c r="G64" s="47"/>
      <c r="H64" s="47"/>
      <c r="I64" s="157"/>
      <c r="J64" s="168">
        <f>J90</f>
        <v>0</v>
      </c>
      <c r="K64" s="51"/>
      <c r="AU64" s="24" t="s">
        <v>516</v>
      </c>
    </row>
    <row r="65" s="8" customFormat="1" ht="24.96" customHeight="1">
      <c r="B65" s="190"/>
      <c r="C65" s="191"/>
      <c r="D65" s="192" t="s">
        <v>598</v>
      </c>
      <c r="E65" s="193"/>
      <c r="F65" s="193"/>
      <c r="G65" s="193"/>
      <c r="H65" s="193"/>
      <c r="I65" s="194"/>
      <c r="J65" s="195">
        <f>J91</f>
        <v>0</v>
      </c>
      <c r="K65" s="196"/>
    </row>
    <row r="66" s="9" customFormat="1" ht="19.92" customHeight="1">
      <c r="B66" s="197"/>
      <c r="C66" s="198"/>
      <c r="D66" s="199" t="s">
        <v>668</v>
      </c>
      <c r="E66" s="200"/>
      <c r="F66" s="200"/>
      <c r="G66" s="200"/>
      <c r="H66" s="200"/>
      <c r="I66" s="201"/>
      <c r="J66" s="202">
        <f>J92</f>
        <v>0</v>
      </c>
      <c r="K66" s="203"/>
    </row>
    <row r="67" s="1" customFormat="1" ht="21.84" customHeight="1">
      <c r="B67" s="46"/>
      <c r="C67" s="47"/>
      <c r="D67" s="47"/>
      <c r="E67" s="47"/>
      <c r="F67" s="47"/>
      <c r="G67" s="47"/>
      <c r="H67" s="47"/>
      <c r="I67" s="157"/>
      <c r="J67" s="47"/>
      <c r="K67" s="51"/>
    </row>
    <row r="68" s="1" customFormat="1" ht="6.96" customHeight="1">
      <c r="B68" s="67"/>
      <c r="C68" s="68"/>
      <c r="D68" s="68"/>
      <c r="E68" s="68"/>
      <c r="F68" s="68"/>
      <c r="G68" s="68"/>
      <c r="H68" s="68"/>
      <c r="I68" s="179"/>
      <c r="J68" s="68"/>
      <c r="K68" s="69"/>
    </row>
    <row r="72" s="1" customFormat="1" ht="6.96" customHeight="1">
      <c r="B72" s="70"/>
      <c r="C72" s="71"/>
      <c r="D72" s="71"/>
      <c r="E72" s="71"/>
      <c r="F72" s="71"/>
      <c r="G72" s="71"/>
      <c r="H72" s="71"/>
      <c r="I72" s="182"/>
      <c r="J72" s="71"/>
      <c r="K72" s="71"/>
      <c r="L72" s="72"/>
    </row>
    <row r="73" s="1" customFormat="1" ht="36.96" customHeight="1">
      <c r="B73" s="46"/>
      <c r="C73" s="73" t="s">
        <v>525</v>
      </c>
      <c r="D73" s="74"/>
      <c r="E73" s="74"/>
      <c r="F73" s="74"/>
      <c r="G73" s="74"/>
      <c r="H73" s="74"/>
      <c r="I73" s="204"/>
      <c r="J73" s="74"/>
      <c r="K73" s="74"/>
      <c r="L73" s="72"/>
    </row>
    <row r="74" s="1" customFormat="1" ht="6.96" customHeight="1">
      <c r="B74" s="46"/>
      <c r="C74" s="74"/>
      <c r="D74" s="74"/>
      <c r="E74" s="74"/>
      <c r="F74" s="74"/>
      <c r="G74" s="74"/>
      <c r="H74" s="74"/>
      <c r="I74" s="204"/>
      <c r="J74" s="74"/>
      <c r="K74" s="74"/>
      <c r="L74" s="72"/>
    </row>
    <row r="75" s="1" customFormat="1" ht="14.4" customHeight="1">
      <c r="B75" s="46"/>
      <c r="C75" s="76" t="s">
        <v>18</v>
      </c>
      <c r="D75" s="74"/>
      <c r="E75" s="74"/>
      <c r="F75" s="74"/>
      <c r="G75" s="74"/>
      <c r="H75" s="74"/>
      <c r="I75" s="204"/>
      <c r="J75" s="74"/>
      <c r="K75" s="74"/>
      <c r="L75" s="72"/>
    </row>
    <row r="76" s="1" customFormat="1" ht="16.5" customHeight="1">
      <c r="B76" s="46"/>
      <c r="C76" s="74"/>
      <c r="D76" s="74"/>
      <c r="E76" s="205" t="str">
        <f>E7</f>
        <v>Celkové opravy zastávek na koridorové trati Vraňany - Děčín - státní hranice_ZMĚNA č. 1</v>
      </c>
      <c r="F76" s="76"/>
      <c r="G76" s="76"/>
      <c r="H76" s="76"/>
      <c r="I76" s="204"/>
      <c r="J76" s="74"/>
      <c r="K76" s="74"/>
      <c r="L76" s="72"/>
    </row>
    <row r="77">
      <c r="B77" s="28"/>
      <c r="C77" s="76" t="s">
        <v>506</v>
      </c>
      <c r="D77" s="206"/>
      <c r="E77" s="206"/>
      <c r="F77" s="206"/>
      <c r="G77" s="206"/>
      <c r="H77" s="206"/>
      <c r="I77" s="149"/>
      <c r="J77" s="206"/>
      <c r="K77" s="206"/>
      <c r="L77" s="207"/>
    </row>
    <row r="78" ht="16.5" customHeight="1">
      <c r="B78" s="28"/>
      <c r="C78" s="206"/>
      <c r="D78" s="206"/>
      <c r="E78" s="205" t="s">
        <v>1392</v>
      </c>
      <c r="F78" s="206"/>
      <c r="G78" s="206"/>
      <c r="H78" s="206"/>
      <c r="I78" s="149"/>
      <c r="J78" s="206"/>
      <c r="K78" s="206"/>
      <c r="L78" s="207"/>
    </row>
    <row r="79">
      <c r="B79" s="28"/>
      <c r="C79" s="76" t="s">
        <v>508</v>
      </c>
      <c r="D79" s="206"/>
      <c r="E79" s="206"/>
      <c r="F79" s="206"/>
      <c r="G79" s="206"/>
      <c r="H79" s="206"/>
      <c r="I79" s="149"/>
      <c r="J79" s="206"/>
      <c r="K79" s="206"/>
      <c r="L79" s="207"/>
    </row>
    <row r="80" s="1" customFormat="1" ht="16.5" customHeight="1">
      <c r="B80" s="46"/>
      <c r="C80" s="74"/>
      <c r="D80" s="74"/>
      <c r="E80" s="208" t="s">
        <v>1409</v>
      </c>
      <c r="F80" s="74"/>
      <c r="G80" s="74"/>
      <c r="H80" s="74"/>
      <c r="I80" s="204"/>
      <c r="J80" s="74"/>
      <c r="K80" s="74"/>
      <c r="L80" s="72"/>
    </row>
    <row r="81" s="1" customFormat="1" ht="14.4" customHeight="1">
      <c r="B81" s="46"/>
      <c r="C81" s="76" t="s">
        <v>510</v>
      </c>
      <c r="D81" s="74"/>
      <c r="E81" s="74"/>
      <c r="F81" s="74"/>
      <c r="G81" s="74"/>
      <c r="H81" s="74"/>
      <c r="I81" s="204"/>
      <c r="J81" s="74"/>
      <c r="K81" s="74"/>
      <c r="L81" s="72"/>
    </row>
    <row r="82" s="1" customFormat="1" ht="17.25" customHeight="1">
      <c r="B82" s="46"/>
      <c r="C82" s="74"/>
      <c r="D82" s="74"/>
      <c r="E82" s="82" t="str">
        <f>E13</f>
        <v>SO-22-04.2 - VRN</v>
      </c>
      <c r="F82" s="74"/>
      <c r="G82" s="74"/>
      <c r="H82" s="74"/>
      <c r="I82" s="204"/>
      <c r="J82" s="74"/>
      <c r="K82" s="74"/>
      <c r="L82" s="72"/>
    </row>
    <row r="83" s="1" customFormat="1" ht="6.96" customHeight="1">
      <c r="B83" s="46"/>
      <c r="C83" s="74"/>
      <c r="D83" s="74"/>
      <c r="E83" s="74"/>
      <c r="F83" s="74"/>
      <c r="G83" s="74"/>
      <c r="H83" s="74"/>
      <c r="I83" s="204"/>
      <c r="J83" s="74"/>
      <c r="K83" s="74"/>
      <c r="L83" s="72"/>
    </row>
    <row r="84" s="1" customFormat="1" ht="18" customHeight="1">
      <c r="B84" s="46"/>
      <c r="C84" s="76" t="s">
        <v>25</v>
      </c>
      <c r="D84" s="74"/>
      <c r="E84" s="74"/>
      <c r="F84" s="209" t="str">
        <f>F16</f>
        <v xml:space="preserve"> </v>
      </c>
      <c r="G84" s="74"/>
      <c r="H84" s="74"/>
      <c r="I84" s="210" t="s">
        <v>27</v>
      </c>
      <c r="J84" s="85" t="str">
        <f>IF(J16="","",J16)</f>
        <v>19. 9. 2018</v>
      </c>
      <c r="K84" s="74"/>
      <c r="L84" s="72"/>
    </row>
    <row r="85" s="1" customFormat="1" ht="6.96" customHeight="1">
      <c r="B85" s="46"/>
      <c r="C85" s="74"/>
      <c r="D85" s="74"/>
      <c r="E85" s="74"/>
      <c r="F85" s="74"/>
      <c r="G85" s="74"/>
      <c r="H85" s="74"/>
      <c r="I85" s="204"/>
      <c r="J85" s="74"/>
      <c r="K85" s="74"/>
      <c r="L85" s="72"/>
    </row>
    <row r="86" s="1" customFormat="1">
      <c r="B86" s="46"/>
      <c r="C86" s="76" t="s">
        <v>31</v>
      </c>
      <c r="D86" s="74"/>
      <c r="E86" s="74"/>
      <c r="F86" s="209" t="str">
        <f>E19</f>
        <v>SŽDC s.o., OŘ Ústí n.L., ST Ústí n.L.</v>
      </c>
      <c r="G86" s="74"/>
      <c r="H86" s="74"/>
      <c r="I86" s="210" t="s">
        <v>39</v>
      </c>
      <c r="J86" s="209" t="str">
        <f>E25</f>
        <v xml:space="preserve"> </v>
      </c>
      <c r="K86" s="74"/>
      <c r="L86" s="72"/>
    </row>
    <row r="87" s="1" customFormat="1" ht="14.4" customHeight="1">
      <c r="B87" s="46"/>
      <c r="C87" s="76" t="s">
        <v>37</v>
      </c>
      <c r="D87" s="74"/>
      <c r="E87" s="74"/>
      <c r="F87" s="209" t="str">
        <f>IF(E22="","",E22)</f>
        <v/>
      </c>
      <c r="G87" s="74"/>
      <c r="H87" s="74"/>
      <c r="I87" s="204"/>
      <c r="J87" s="74"/>
      <c r="K87" s="74"/>
      <c r="L87" s="72"/>
    </row>
    <row r="88" s="1" customFormat="1" ht="10.32" customHeight="1">
      <c r="B88" s="46"/>
      <c r="C88" s="74"/>
      <c r="D88" s="74"/>
      <c r="E88" s="74"/>
      <c r="F88" s="74"/>
      <c r="G88" s="74"/>
      <c r="H88" s="74"/>
      <c r="I88" s="204"/>
      <c r="J88" s="74"/>
      <c r="K88" s="74"/>
      <c r="L88" s="72"/>
    </row>
    <row r="89" s="10" customFormat="1" ht="29.28" customHeight="1">
      <c r="B89" s="211"/>
      <c r="C89" s="212" t="s">
        <v>526</v>
      </c>
      <c r="D89" s="213" t="s">
        <v>62</v>
      </c>
      <c r="E89" s="213" t="s">
        <v>58</v>
      </c>
      <c r="F89" s="213" t="s">
        <v>527</v>
      </c>
      <c r="G89" s="213" t="s">
        <v>528</v>
      </c>
      <c r="H89" s="213" t="s">
        <v>529</v>
      </c>
      <c r="I89" s="214" t="s">
        <v>530</v>
      </c>
      <c r="J89" s="213" t="s">
        <v>514</v>
      </c>
      <c r="K89" s="215" t="s">
        <v>531</v>
      </c>
      <c r="L89" s="216"/>
      <c r="M89" s="102" t="s">
        <v>532</v>
      </c>
      <c r="N89" s="103" t="s">
        <v>47</v>
      </c>
      <c r="O89" s="103" t="s">
        <v>533</v>
      </c>
      <c r="P89" s="103" t="s">
        <v>534</v>
      </c>
      <c r="Q89" s="103" t="s">
        <v>535</v>
      </c>
      <c r="R89" s="103" t="s">
        <v>536</v>
      </c>
      <c r="S89" s="103" t="s">
        <v>537</v>
      </c>
      <c r="T89" s="104" t="s">
        <v>538</v>
      </c>
    </row>
    <row r="90" s="1" customFormat="1" ht="29.28" customHeight="1">
      <c r="B90" s="46"/>
      <c r="C90" s="108" t="s">
        <v>515</v>
      </c>
      <c r="D90" s="74"/>
      <c r="E90" s="74"/>
      <c r="F90" s="74"/>
      <c r="G90" s="74"/>
      <c r="H90" s="74"/>
      <c r="I90" s="204"/>
      <c r="J90" s="217">
        <f>BK90</f>
        <v>0</v>
      </c>
      <c r="K90" s="74"/>
      <c r="L90" s="72"/>
      <c r="M90" s="105"/>
      <c r="N90" s="106"/>
      <c r="O90" s="106"/>
      <c r="P90" s="218">
        <f>P91</f>
        <v>0</v>
      </c>
      <c r="Q90" s="106"/>
      <c r="R90" s="218">
        <f>R91</f>
        <v>0</v>
      </c>
      <c r="S90" s="106"/>
      <c r="T90" s="219">
        <f>T91</f>
        <v>0</v>
      </c>
      <c r="AT90" s="24" t="s">
        <v>76</v>
      </c>
      <c r="AU90" s="24" t="s">
        <v>516</v>
      </c>
      <c r="BK90" s="220">
        <f>BK91</f>
        <v>0</v>
      </c>
    </row>
    <row r="91" s="11" customFormat="1" ht="37.44" customHeight="1">
      <c r="B91" s="221"/>
      <c r="C91" s="222"/>
      <c r="D91" s="223" t="s">
        <v>76</v>
      </c>
      <c r="E91" s="224" t="s">
        <v>96</v>
      </c>
      <c r="F91" s="224" t="s">
        <v>599</v>
      </c>
      <c r="G91" s="222"/>
      <c r="H91" s="222"/>
      <c r="I91" s="225"/>
      <c r="J91" s="226">
        <f>BK91</f>
        <v>0</v>
      </c>
      <c r="K91" s="222"/>
      <c r="L91" s="227"/>
      <c r="M91" s="228"/>
      <c r="N91" s="229"/>
      <c r="O91" s="229"/>
      <c r="P91" s="230">
        <f>P92</f>
        <v>0</v>
      </c>
      <c r="Q91" s="229"/>
      <c r="R91" s="230">
        <f>R92</f>
        <v>0</v>
      </c>
      <c r="S91" s="229"/>
      <c r="T91" s="231">
        <f>T92</f>
        <v>0</v>
      </c>
      <c r="AR91" s="232" t="s">
        <v>562</v>
      </c>
      <c r="AT91" s="233" t="s">
        <v>76</v>
      </c>
      <c r="AU91" s="233" t="s">
        <v>77</v>
      </c>
      <c r="AY91" s="232" t="s">
        <v>541</v>
      </c>
      <c r="BK91" s="234">
        <f>BK92</f>
        <v>0</v>
      </c>
    </row>
    <row r="92" s="11" customFormat="1" ht="19.92" customHeight="1">
      <c r="B92" s="221"/>
      <c r="C92" s="222"/>
      <c r="D92" s="223" t="s">
        <v>76</v>
      </c>
      <c r="E92" s="235" t="s">
        <v>669</v>
      </c>
      <c r="F92" s="235" t="s">
        <v>601</v>
      </c>
      <c r="G92" s="222"/>
      <c r="H92" s="222"/>
      <c r="I92" s="225"/>
      <c r="J92" s="236">
        <f>BK92</f>
        <v>0</v>
      </c>
      <c r="K92" s="222"/>
      <c r="L92" s="227"/>
      <c r="M92" s="228"/>
      <c r="N92" s="229"/>
      <c r="O92" s="229"/>
      <c r="P92" s="230">
        <f>P93</f>
        <v>0</v>
      </c>
      <c r="Q92" s="229"/>
      <c r="R92" s="230">
        <f>R93</f>
        <v>0</v>
      </c>
      <c r="S92" s="229"/>
      <c r="T92" s="231">
        <f>T93</f>
        <v>0</v>
      </c>
      <c r="AR92" s="232" t="s">
        <v>562</v>
      </c>
      <c r="AT92" s="233" t="s">
        <v>76</v>
      </c>
      <c r="AU92" s="233" t="s">
        <v>24</v>
      </c>
      <c r="AY92" s="232" t="s">
        <v>541</v>
      </c>
      <c r="BK92" s="234">
        <f>BK93</f>
        <v>0</v>
      </c>
    </row>
    <row r="93" s="1" customFormat="1" ht="16.5" customHeight="1">
      <c r="B93" s="46"/>
      <c r="C93" s="237" t="s">
        <v>24</v>
      </c>
      <c r="D93" s="237" t="s">
        <v>544</v>
      </c>
      <c r="E93" s="238" t="s">
        <v>670</v>
      </c>
      <c r="F93" s="239" t="s">
        <v>671</v>
      </c>
      <c r="G93" s="240" t="s">
        <v>672</v>
      </c>
      <c r="H93" s="280"/>
      <c r="I93" s="242"/>
      <c r="J93" s="243">
        <f>ROUND(I93*H93,2)</f>
        <v>0</v>
      </c>
      <c r="K93" s="239" t="s">
        <v>673</v>
      </c>
      <c r="L93" s="72"/>
      <c r="M93" s="244" t="s">
        <v>22</v>
      </c>
      <c r="N93" s="281" t="s">
        <v>48</v>
      </c>
      <c r="O93" s="277"/>
      <c r="P93" s="278">
        <f>O93*H93</f>
        <v>0</v>
      </c>
      <c r="Q93" s="278">
        <v>0</v>
      </c>
      <c r="R93" s="278">
        <f>Q93*H93</f>
        <v>0</v>
      </c>
      <c r="S93" s="278">
        <v>0</v>
      </c>
      <c r="T93" s="279">
        <f>S93*H93</f>
        <v>0</v>
      </c>
      <c r="AR93" s="24" t="s">
        <v>674</v>
      </c>
      <c r="AT93" s="24" t="s">
        <v>544</v>
      </c>
      <c r="AU93" s="24" t="s">
        <v>85</v>
      </c>
      <c r="AY93" s="24" t="s">
        <v>541</v>
      </c>
      <c r="BE93" s="248">
        <f>IF(N93="základní",J93,0)</f>
        <v>0</v>
      </c>
      <c r="BF93" s="248">
        <f>IF(N93="snížená",J93,0)</f>
        <v>0</v>
      </c>
      <c r="BG93" s="248">
        <f>IF(N93="zákl. přenesená",J93,0)</f>
        <v>0</v>
      </c>
      <c r="BH93" s="248">
        <f>IF(N93="sníž. přenesená",J93,0)</f>
        <v>0</v>
      </c>
      <c r="BI93" s="248">
        <f>IF(N93="nulová",J93,0)</f>
        <v>0</v>
      </c>
      <c r="BJ93" s="24" t="s">
        <v>24</v>
      </c>
      <c r="BK93" s="248">
        <f>ROUND(I93*H93,2)</f>
        <v>0</v>
      </c>
      <c r="BL93" s="24" t="s">
        <v>674</v>
      </c>
      <c r="BM93" s="24" t="s">
        <v>1422</v>
      </c>
    </row>
    <row r="94" s="1" customFormat="1" ht="6.96" customHeight="1">
      <c r="B94" s="67"/>
      <c r="C94" s="68"/>
      <c r="D94" s="68"/>
      <c r="E94" s="68"/>
      <c r="F94" s="68"/>
      <c r="G94" s="68"/>
      <c r="H94" s="68"/>
      <c r="I94" s="179"/>
      <c r="J94" s="68"/>
      <c r="K94" s="68"/>
      <c r="L94" s="72"/>
    </row>
  </sheetData>
  <sheetProtection sheet="1" autoFilter="0" formatColumns="0" formatRows="0" objects="1" scenarios="1" spinCount="100000" saltValue="xaD9KN6iw26sJH2A9XuhWhjbMHNTC2cF+Wwpb1krdJTBcmX6kfLjQzKnodV/1V8nCpTxh8HdD3XssieK68lFVg==" hashValue="MNlhtX9hd+5LwYgka/e8YyWl1lEnHUJDDR/uW8KEr9CDOSxufAS4aL1il7SIoHA2THlLkFWVWHh8OklcM+LAXw==" algorithmName="SHA-512" password="CC35"/>
  <autoFilter ref="C89:K93"/>
  <mergeCells count="16">
    <mergeCell ref="E7:H7"/>
    <mergeCell ref="E11:H11"/>
    <mergeCell ref="E9:H9"/>
    <mergeCell ref="E13:H13"/>
    <mergeCell ref="E28:H28"/>
    <mergeCell ref="E49:H49"/>
    <mergeCell ref="E53:H53"/>
    <mergeCell ref="E51:H51"/>
    <mergeCell ref="E55:H55"/>
    <mergeCell ref="J59:J60"/>
    <mergeCell ref="E76:H76"/>
    <mergeCell ref="E80:H80"/>
    <mergeCell ref="E78:H78"/>
    <mergeCell ref="E82:H82"/>
    <mergeCell ref="G1:H1"/>
    <mergeCell ref="L2:V2"/>
  </mergeCells>
  <hyperlinks>
    <hyperlink ref="F1:G1" location="C2" display="1) Krycí list soupisu"/>
    <hyperlink ref="G1:H1" location="C62" display="2) Rekapitulace"/>
    <hyperlink ref="J1" location="C89"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45.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295</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ht="16.5" customHeight="1">
      <c r="B9" s="28"/>
      <c r="C9" s="29"/>
      <c r="D9" s="29"/>
      <c r="E9" s="156" t="s">
        <v>1423</v>
      </c>
      <c r="F9" s="29"/>
      <c r="G9" s="29"/>
      <c r="H9" s="29"/>
      <c r="I9" s="155"/>
      <c r="J9" s="29"/>
      <c r="K9" s="31"/>
    </row>
    <row r="10">
      <c r="B10" s="28"/>
      <c r="C10" s="29"/>
      <c r="D10" s="40" t="s">
        <v>508</v>
      </c>
      <c r="E10" s="29"/>
      <c r="F10" s="29"/>
      <c r="G10" s="29"/>
      <c r="H10" s="29"/>
      <c r="I10" s="155"/>
      <c r="J10" s="29"/>
      <c r="K10" s="31"/>
    </row>
    <row r="11" s="1" customFormat="1" ht="16.5" customHeight="1">
      <c r="B11" s="46"/>
      <c r="C11" s="47"/>
      <c r="D11" s="47"/>
      <c r="E11" s="55" t="s">
        <v>1424</v>
      </c>
      <c r="F11" s="47"/>
      <c r="G11" s="47"/>
      <c r="H11" s="47"/>
      <c r="I11" s="157"/>
      <c r="J11" s="47"/>
      <c r="K11" s="51"/>
    </row>
    <row r="12" s="1" customFormat="1">
      <c r="B12" s="46"/>
      <c r="C12" s="47"/>
      <c r="D12" s="40" t="s">
        <v>510</v>
      </c>
      <c r="E12" s="47"/>
      <c r="F12" s="47"/>
      <c r="G12" s="47"/>
      <c r="H12" s="47"/>
      <c r="I12" s="157"/>
      <c r="J12" s="47"/>
      <c r="K12" s="51"/>
    </row>
    <row r="13" s="1" customFormat="1" ht="36.96" customHeight="1">
      <c r="B13" s="46"/>
      <c r="C13" s="47"/>
      <c r="D13" s="47"/>
      <c r="E13" s="158" t="s">
        <v>1425</v>
      </c>
      <c r="F13" s="47"/>
      <c r="G13" s="47"/>
      <c r="H13" s="47"/>
      <c r="I13" s="157"/>
      <c r="J13" s="47"/>
      <c r="K13" s="51"/>
    </row>
    <row r="14" s="1" customFormat="1">
      <c r="B14" s="46"/>
      <c r="C14" s="47"/>
      <c r="D14" s="47"/>
      <c r="E14" s="47"/>
      <c r="F14" s="47"/>
      <c r="G14" s="47"/>
      <c r="H14" s="47"/>
      <c r="I14" s="157"/>
      <c r="J14" s="47"/>
      <c r="K14" s="51"/>
    </row>
    <row r="15" s="1" customFormat="1" ht="14.4" customHeight="1">
      <c r="B15" s="46"/>
      <c r="C15" s="47"/>
      <c r="D15" s="40" t="s">
        <v>21</v>
      </c>
      <c r="E15" s="47"/>
      <c r="F15" s="35" t="s">
        <v>22</v>
      </c>
      <c r="G15" s="47"/>
      <c r="H15" s="47"/>
      <c r="I15" s="159" t="s">
        <v>23</v>
      </c>
      <c r="J15" s="35" t="s">
        <v>22</v>
      </c>
      <c r="K15" s="51"/>
    </row>
    <row r="16" s="1" customFormat="1" ht="14.4" customHeight="1">
      <c r="B16" s="46"/>
      <c r="C16" s="47"/>
      <c r="D16" s="40" t="s">
        <v>25</v>
      </c>
      <c r="E16" s="47"/>
      <c r="F16" s="35" t="s">
        <v>40</v>
      </c>
      <c r="G16" s="47"/>
      <c r="H16" s="47"/>
      <c r="I16" s="159" t="s">
        <v>27</v>
      </c>
      <c r="J16" s="160" t="str">
        <f>'Rekapitulace stavby'!AN8</f>
        <v>19. 9. 2018</v>
      </c>
      <c r="K16" s="51"/>
    </row>
    <row r="17" s="1" customFormat="1" ht="10.8" customHeight="1">
      <c r="B17" s="46"/>
      <c r="C17" s="47"/>
      <c r="D17" s="47"/>
      <c r="E17" s="47"/>
      <c r="F17" s="47"/>
      <c r="G17" s="47"/>
      <c r="H17" s="47"/>
      <c r="I17" s="157"/>
      <c r="J17" s="47"/>
      <c r="K17" s="51"/>
    </row>
    <row r="18" s="1" customFormat="1" ht="14.4" customHeight="1">
      <c r="B18" s="46"/>
      <c r="C18" s="47"/>
      <c r="D18" s="40" t="s">
        <v>31</v>
      </c>
      <c r="E18" s="47"/>
      <c r="F18" s="47"/>
      <c r="G18" s="47"/>
      <c r="H18" s="47"/>
      <c r="I18" s="159" t="s">
        <v>32</v>
      </c>
      <c r="J18" s="35" t="str">
        <f>IF('Rekapitulace stavby'!AN10="","",'Rekapitulace stavby'!AN10)</f>
        <v>70994234</v>
      </c>
      <c r="K18" s="51"/>
    </row>
    <row r="19" s="1" customFormat="1" ht="18" customHeight="1">
      <c r="B19" s="46"/>
      <c r="C19" s="47"/>
      <c r="D19" s="47"/>
      <c r="E19" s="35" t="str">
        <f>IF('Rekapitulace stavby'!E11="","",'Rekapitulace stavby'!E11)</f>
        <v>SŽDC s.o., OŘ Ústí n.L., ST Ústí n.L.</v>
      </c>
      <c r="F19" s="47"/>
      <c r="G19" s="47"/>
      <c r="H19" s="47"/>
      <c r="I19" s="159" t="s">
        <v>35</v>
      </c>
      <c r="J19" s="35" t="str">
        <f>IF('Rekapitulace stavby'!AN11="","",'Rekapitulace stavby'!AN11)</f>
        <v>CZ70994234</v>
      </c>
      <c r="K19" s="51"/>
    </row>
    <row r="20" s="1" customFormat="1" ht="6.96" customHeight="1">
      <c r="B20" s="46"/>
      <c r="C20" s="47"/>
      <c r="D20" s="47"/>
      <c r="E20" s="47"/>
      <c r="F20" s="47"/>
      <c r="G20" s="47"/>
      <c r="H20" s="47"/>
      <c r="I20" s="157"/>
      <c r="J20" s="47"/>
      <c r="K20" s="51"/>
    </row>
    <row r="21" s="1" customFormat="1" ht="14.4" customHeight="1">
      <c r="B21" s="46"/>
      <c r="C21" s="47"/>
      <c r="D21" s="40" t="s">
        <v>37</v>
      </c>
      <c r="E21" s="47"/>
      <c r="F21" s="47"/>
      <c r="G21" s="47"/>
      <c r="H21" s="47"/>
      <c r="I21" s="159" t="s">
        <v>32</v>
      </c>
      <c r="J21" s="35" t="str">
        <f>IF('Rekapitulace stavby'!AN13="Vyplň údaj","",IF('Rekapitulace stavby'!AN13="","",'Rekapitulace stavby'!AN13))</f>
        <v/>
      </c>
      <c r="K21" s="51"/>
    </row>
    <row r="22" s="1" customFormat="1" ht="18" customHeight="1">
      <c r="B22" s="46"/>
      <c r="C22" s="47"/>
      <c r="D22" s="47"/>
      <c r="E22" s="35" t="str">
        <f>IF('Rekapitulace stavby'!E14="Vyplň údaj","",IF('Rekapitulace stavby'!E14="","",'Rekapitulace stavby'!E14))</f>
        <v/>
      </c>
      <c r="F22" s="47"/>
      <c r="G22" s="47"/>
      <c r="H22" s="47"/>
      <c r="I22" s="159" t="s">
        <v>35</v>
      </c>
      <c r="J22" s="35" t="str">
        <f>IF('Rekapitulace stavby'!AN14="Vyplň údaj","",IF('Rekapitulace stavby'!AN14="","",'Rekapitulace stavby'!AN14))</f>
        <v/>
      </c>
      <c r="K22" s="51"/>
    </row>
    <row r="23" s="1" customFormat="1" ht="6.96" customHeight="1">
      <c r="B23" s="46"/>
      <c r="C23" s="47"/>
      <c r="D23" s="47"/>
      <c r="E23" s="47"/>
      <c r="F23" s="47"/>
      <c r="G23" s="47"/>
      <c r="H23" s="47"/>
      <c r="I23" s="157"/>
      <c r="J23" s="47"/>
      <c r="K23" s="51"/>
    </row>
    <row r="24" s="1" customFormat="1" ht="14.4" customHeight="1">
      <c r="B24" s="46"/>
      <c r="C24" s="47"/>
      <c r="D24" s="40" t="s">
        <v>39</v>
      </c>
      <c r="E24" s="47"/>
      <c r="F24" s="47"/>
      <c r="G24" s="47"/>
      <c r="H24" s="47"/>
      <c r="I24" s="159" t="s">
        <v>32</v>
      </c>
      <c r="J24" s="35" t="str">
        <f>IF('Rekapitulace stavby'!AN16="","",'Rekapitulace stavby'!AN16)</f>
        <v/>
      </c>
      <c r="K24" s="51"/>
    </row>
    <row r="25" s="1" customFormat="1" ht="18" customHeight="1">
      <c r="B25" s="46"/>
      <c r="C25" s="47"/>
      <c r="D25" s="47"/>
      <c r="E25" s="35" t="str">
        <f>IF('Rekapitulace stavby'!E17="","",'Rekapitulace stavby'!E17)</f>
        <v xml:space="preserve"> </v>
      </c>
      <c r="F25" s="47"/>
      <c r="G25" s="47"/>
      <c r="H25" s="47"/>
      <c r="I25" s="159" t="s">
        <v>35</v>
      </c>
      <c r="J25" s="35" t="str">
        <f>IF('Rekapitulace stavby'!AN17="","",'Rekapitulace stavby'!AN17)</f>
        <v/>
      </c>
      <c r="K25" s="51"/>
    </row>
    <row r="26" s="1" customFormat="1" ht="6.96" customHeight="1">
      <c r="B26" s="46"/>
      <c r="C26" s="47"/>
      <c r="D26" s="47"/>
      <c r="E26" s="47"/>
      <c r="F26" s="47"/>
      <c r="G26" s="47"/>
      <c r="H26" s="47"/>
      <c r="I26" s="157"/>
      <c r="J26" s="47"/>
      <c r="K26" s="51"/>
    </row>
    <row r="27" s="1" customFormat="1" ht="14.4" customHeight="1">
      <c r="B27" s="46"/>
      <c r="C27" s="47"/>
      <c r="D27" s="40" t="s">
        <v>42</v>
      </c>
      <c r="E27" s="47"/>
      <c r="F27" s="47"/>
      <c r="G27" s="47"/>
      <c r="H27" s="47"/>
      <c r="I27" s="157"/>
      <c r="J27" s="47"/>
      <c r="K27" s="51"/>
    </row>
    <row r="28" s="7" customFormat="1" ht="16.5" customHeight="1">
      <c r="B28" s="161"/>
      <c r="C28" s="162"/>
      <c r="D28" s="162"/>
      <c r="E28" s="44" t="s">
        <v>22</v>
      </c>
      <c r="F28" s="44"/>
      <c r="G28" s="44"/>
      <c r="H28" s="44"/>
      <c r="I28" s="163"/>
      <c r="J28" s="162"/>
      <c r="K28" s="164"/>
    </row>
    <row r="29" s="1" customFormat="1" ht="6.96" customHeight="1">
      <c r="B29" s="46"/>
      <c r="C29" s="47"/>
      <c r="D29" s="47"/>
      <c r="E29" s="47"/>
      <c r="F29" s="47"/>
      <c r="G29" s="47"/>
      <c r="H29" s="47"/>
      <c r="I29" s="157"/>
      <c r="J29" s="47"/>
      <c r="K29" s="51"/>
    </row>
    <row r="30" s="1" customFormat="1" ht="6.96" customHeight="1">
      <c r="B30" s="46"/>
      <c r="C30" s="47"/>
      <c r="D30" s="106"/>
      <c r="E30" s="106"/>
      <c r="F30" s="106"/>
      <c r="G30" s="106"/>
      <c r="H30" s="106"/>
      <c r="I30" s="165"/>
      <c r="J30" s="106"/>
      <c r="K30" s="166"/>
    </row>
    <row r="31" s="1" customFormat="1" ht="25.44" customHeight="1">
      <c r="B31" s="46"/>
      <c r="C31" s="47"/>
      <c r="D31" s="167" t="s">
        <v>43</v>
      </c>
      <c r="E31" s="47"/>
      <c r="F31" s="47"/>
      <c r="G31" s="47"/>
      <c r="H31" s="47"/>
      <c r="I31" s="157"/>
      <c r="J31" s="168">
        <f>ROUND(J96,2)</f>
        <v>0</v>
      </c>
      <c r="K31" s="51"/>
    </row>
    <row r="32" s="1" customFormat="1" ht="6.96" customHeight="1">
      <c r="B32" s="46"/>
      <c r="C32" s="47"/>
      <c r="D32" s="106"/>
      <c r="E32" s="106"/>
      <c r="F32" s="106"/>
      <c r="G32" s="106"/>
      <c r="H32" s="106"/>
      <c r="I32" s="165"/>
      <c r="J32" s="106"/>
      <c r="K32" s="166"/>
    </row>
    <row r="33" s="1" customFormat="1" ht="14.4" customHeight="1">
      <c r="B33" s="46"/>
      <c r="C33" s="47"/>
      <c r="D33" s="47"/>
      <c r="E33" s="47"/>
      <c r="F33" s="52" t="s">
        <v>45</v>
      </c>
      <c r="G33" s="47"/>
      <c r="H33" s="47"/>
      <c r="I33" s="169" t="s">
        <v>44</v>
      </c>
      <c r="J33" s="52" t="s">
        <v>46</v>
      </c>
      <c r="K33" s="51"/>
    </row>
    <row r="34" s="1" customFormat="1" ht="14.4" customHeight="1">
      <c r="B34" s="46"/>
      <c r="C34" s="47"/>
      <c r="D34" s="55" t="s">
        <v>47</v>
      </c>
      <c r="E34" s="55" t="s">
        <v>48</v>
      </c>
      <c r="F34" s="170">
        <f>ROUND(SUM(BE96:BE129), 2)</f>
        <v>0</v>
      </c>
      <c r="G34" s="47"/>
      <c r="H34" s="47"/>
      <c r="I34" s="171">
        <v>0.20999999999999999</v>
      </c>
      <c r="J34" s="170">
        <f>ROUND(ROUND((SUM(BE96:BE129)), 2)*I34, 2)</f>
        <v>0</v>
      </c>
      <c r="K34" s="51"/>
    </row>
    <row r="35" s="1" customFormat="1" ht="14.4" customHeight="1">
      <c r="B35" s="46"/>
      <c r="C35" s="47"/>
      <c r="D35" s="47"/>
      <c r="E35" s="55" t="s">
        <v>49</v>
      </c>
      <c r="F35" s="170">
        <f>ROUND(SUM(BF96:BF129), 2)</f>
        <v>0</v>
      </c>
      <c r="G35" s="47"/>
      <c r="H35" s="47"/>
      <c r="I35" s="171">
        <v>0.14999999999999999</v>
      </c>
      <c r="J35" s="170">
        <f>ROUND(ROUND((SUM(BF96:BF129)), 2)*I35, 2)</f>
        <v>0</v>
      </c>
      <c r="K35" s="51"/>
    </row>
    <row r="36" hidden="1" s="1" customFormat="1" ht="14.4" customHeight="1">
      <c r="B36" s="46"/>
      <c r="C36" s="47"/>
      <c r="D36" s="47"/>
      <c r="E36" s="55" t="s">
        <v>50</v>
      </c>
      <c r="F36" s="170">
        <f>ROUND(SUM(BG96:BG129), 2)</f>
        <v>0</v>
      </c>
      <c r="G36" s="47"/>
      <c r="H36" s="47"/>
      <c r="I36" s="171">
        <v>0.20999999999999999</v>
      </c>
      <c r="J36" s="170">
        <v>0</v>
      </c>
      <c r="K36" s="51"/>
    </row>
    <row r="37" hidden="1" s="1" customFormat="1" ht="14.4" customHeight="1">
      <c r="B37" s="46"/>
      <c r="C37" s="47"/>
      <c r="D37" s="47"/>
      <c r="E37" s="55" t="s">
        <v>51</v>
      </c>
      <c r="F37" s="170">
        <f>ROUND(SUM(BH96:BH129), 2)</f>
        <v>0</v>
      </c>
      <c r="G37" s="47"/>
      <c r="H37" s="47"/>
      <c r="I37" s="171">
        <v>0.14999999999999999</v>
      </c>
      <c r="J37" s="170">
        <v>0</v>
      </c>
      <c r="K37" s="51"/>
    </row>
    <row r="38" hidden="1" s="1" customFormat="1" ht="14.4" customHeight="1">
      <c r="B38" s="46"/>
      <c r="C38" s="47"/>
      <c r="D38" s="47"/>
      <c r="E38" s="55" t="s">
        <v>52</v>
      </c>
      <c r="F38" s="170">
        <f>ROUND(SUM(BI96:BI129), 2)</f>
        <v>0</v>
      </c>
      <c r="G38" s="47"/>
      <c r="H38" s="47"/>
      <c r="I38" s="171">
        <v>0</v>
      </c>
      <c r="J38" s="170">
        <v>0</v>
      </c>
      <c r="K38" s="51"/>
    </row>
    <row r="39" s="1" customFormat="1" ht="6.96" customHeight="1">
      <c r="B39" s="46"/>
      <c r="C39" s="47"/>
      <c r="D39" s="47"/>
      <c r="E39" s="47"/>
      <c r="F39" s="47"/>
      <c r="G39" s="47"/>
      <c r="H39" s="47"/>
      <c r="I39" s="157"/>
      <c r="J39" s="47"/>
      <c r="K39" s="51"/>
    </row>
    <row r="40" s="1" customFormat="1" ht="25.44" customHeight="1">
      <c r="B40" s="46"/>
      <c r="C40" s="172"/>
      <c r="D40" s="173" t="s">
        <v>53</v>
      </c>
      <c r="E40" s="98"/>
      <c r="F40" s="98"/>
      <c r="G40" s="174" t="s">
        <v>54</v>
      </c>
      <c r="H40" s="175" t="s">
        <v>55</v>
      </c>
      <c r="I40" s="176"/>
      <c r="J40" s="177">
        <f>SUM(J31:J38)</f>
        <v>0</v>
      </c>
      <c r="K40" s="178"/>
    </row>
    <row r="41" s="1" customFormat="1" ht="14.4" customHeight="1">
      <c r="B41" s="67"/>
      <c r="C41" s="68"/>
      <c r="D41" s="68"/>
      <c r="E41" s="68"/>
      <c r="F41" s="68"/>
      <c r="G41" s="68"/>
      <c r="H41" s="68"/>
      <c r="I41" s="179"/>
      <c r="J41" s="68"/>
      <c r="K41" s="69"/>
    </row>
    <row r="45" s="1" customFormat="1" ht="6.96" customHeight="1">
      <c r="B45" s="180"/>
      <c r="C45" s="181"/>
      <c r="D45" s="181"/>
      <c r="E45" s="181"/>
      <c r="F45" s="181"/>
      <c r="G45" s="181"/>
      <c r="H45" s="181"/>
      <c r="I45" s="182"/>
      <c r="J45" s="181"/>
      <c r="K45" s="183"/>
    </row>
    <row r="46" s="1" customFormat="1" ht="36.96" customHeight="1">
      <c r="B46" s="46"/>
      <c r="C46" s="30" t="s">
        <v>512</v>
      </c>
      <c r="D46" s="47"/>
      <c r="E46" s="47"/>
      <c r="F46" s="47"/>
      <c r="G46" s="47"/>
      <c r="H46" s="47"/>
      <c r="I46" s="157"/>
      <c r="J46" s="47"/>
      <c r="K46" s="51"/>
    </row>
    <row r="47" s="1" customFormat="1" ht="6.96" customHeight="1">
      <c r="B47" s="46"/>
      <c r="C47" s="47"/>
      <c r="D47" s="47"/>
      <c r="E47" s="47"/>
      <c r="F47" s="47"/>
      <c r="G47" s="47"/>
      <c r="H47" s="47"/>
      <c r="I47" s="157"/>
      <c r="J47" s="47"/>
      <c r="K47" s="51"/>
    </row>
    <row r="48" s="1" customFormat="1" ht="14.4" customHeight="1">
      <c r="B48" s="46"/>
      <c r="C48" s="40" t="s">
        <v>18</v>
      </c>
      <c r="D48" s="47"/>
      <c r="E48" s="47"/>
      <c r="F48" s="47"/>
      <c r="G48" s="47"/>
      <c r="H48" s="47"/>
      <c r="I48" s="157"/>
      <c r="J48" s="47"/>
      <c r="K48" s="51"/>
    </row>
    <row r="49" s="1" customFormat="1" ht="16.5" customHeight="1">
      <c r="B49" s="46"/>
      <c r="C49" s="47"/>
      <c r="D49" s="47"/>
      <c r="E49" s="156" t="str">
        <f>E7</f>
        <v>Celkové opravy zastávek na koridorové trati Vraňany - Děčín - státní hranice_ZMĚNA č. 1</v>
      </c>
      <c r="F49" s="40"/>
      <c r="G49" s="40"/>
      <c r="H49" s="40"/>
      <c r="I49" s="157"/>
      <c r="J49" s="47"/>
      <c r="K49" s="51"/>
    </row>
    <row r="50">
      <c r="B50" s="28"/>
      <c r="C50" s="40" t="s">
        <v>506</v>
      </c>
      <c r="D50" s="29"/>
      <c r="E50" s="29"/>
      <c r="F50" s="29"/>
      <c r="G50" s="29"/>
      <c r="H50" s="29"/>
      <c r="I50" s="155"/>
      <c r="J50" s="29"/>
      <c r="K50" s="31"/>
    </row>
    <row r="51" ht="16.5" customHeight="1">
      <c r="B51" s="28"/>
      <c r="C51" s="29"/>
      <c r="D51" s="29"/>
      <c r="E51" s="156" t="s">
        <v>1423</v>
      </c>
      <c r="F51" s="29"/>
      <c r="G51" s="29"/>
      <c r="H51" s="29"/>
      <c r="I51" s="155"/>
      <c r="J51" s="29"/>
      <c r="K51" s="31"/>
    </row>
    <row r="52">
      <c r="B52" s="28"/>
      <c r="C52" s="40" t="s">
        <v>508</v>
      </c>
      <c r="D52" s="29"/>
      <c r="E52" s="29"/>
      <c r="F52" s="29"/>
      <c r="G52" s="29"/>
      <c r="H52" s="29"/>
      <c r="I52" s="155"/>
      <c r="J52" s="29"/>
      <c r="K52" s="31"/>
    </row>
    <row r="53" s="1" customFormat="1" ht="16.5" customHeight="1">
      <c r="B53" s="46"/>
      <c r="C53" s="47"/>
      <c r="D53" s="47"/>
      <c r="E53" s="55" t="s">
        <v>1424</v>
      </c>
      <c r="F53" s="47"/>
      <c r="G53" s="47"/>
      <c r="H53" s="47"/>
      <c r="I53" s="157"/>
      <c r="J53" s="47"/>
      <c r="K53" s="51"/>
    </row>
    <row r="54" s="1" customFormat="1" ht="14.4" customHeight="1">
      <c r="B54" s="46"/>
      <c r="C54" s="40" t="s">
        <v>510</v>
      </c>
      <c r="D54" s="47"/>
      <c r="E54" s="47"/>
      <c r="F54" s="47"/>
      <c r="G54" s="47"/>
      <c r="H54" s="47"/>
      <c r="I54" s="157"/>
      <c r="J54" s="47"/>
      <c r="K54" s="51"/>
    </row>
    <row r="55" s="1" customFormat="1" ht="17.25" customHeight="1">
      <c r="B55" s="46"/>
      <c r="C55" s="47"/>
      <c r="D55" s="47"/>
      <c r="E55" s="158" t="str">
        <f>E13</f>
        <v>SO-23-03-01 - Zábradlí Neštědice</v>
      </c>
      <c r="F55" s="47"/>
      <c r="G55" s="47"/>
      <c r="H55" s="47"/>
      <c r="I55" s="157"/>
      <c r="J55" s="47"/>
      <c r="K55" s="51"/>
    </row>
    <row r="56" s="1" customFormat="1" ht="6.96" customHeight="1">
      <c r="B56" s="46"/>
      <c r="C56" s="47"/>
      <c r="D56" s="47"/>
      <c r="E56" s="47"/>
      <c r="F56" s="47"/>
      <c r="G56" s="47"/>
      <c r="H56" s="47"/>
      <c r="I56" s="157"/>
      <c r="J56" s="47"/>
      <c r="K56" s="51"/>
    </row>
    <row r="57" s="1" customFormat="1" ht="18" customHeight="1">
      <c r="B57" s="46"/>
      <c r="C57" s="40" t="s">
        <v>25</v>
      </c>
      <c r="D57" s="47"/>
      <c r="E57" s="47"/>
      <c r="F57" s="35" t="str">
        <f>F16</f>
        <v xml:space="preserve"> </v>
      </c>
      <c r="G57" s="47"/>
      <c r="H57" s="47"/>
      <c r="I57" s="159" t="s">
        <v>27</v>
      </c>
      <c r="J57" s="160" t="str">
        <f>IF(J16="","",J16)</f>
        <v>19. 9. 2018</v>
      </c>
      <c r="K57" s="51"/>
    </row>
    <row r="58" s="1" customFormat="1" ht="6.96" customHeight="1">
      <c r="B58" s="46"/>
      <c r="C58" s="47"/>
      <c r="D58" s="47"/>
      <c r="E58" s="47"/>
      <c r="F58" s="47"/>
      <c r="G58" s="47"/>
      <c r="H58" s="47"/>
      <c r="I58" s="157"/>
      <c r="J58" s="47"/>
      <c r="K58" s="51"/>
    </row>
    <row r="59" s="1" customFormat="1">
      <c r="B59" s="46"/>
      <c r="C59" s="40" t="s">
        <v>31</v>
      </c>
      <c r="D59" s="47"/>
      <c r="E59" s="47"/>
      <c r="F59" s="35" t="str">
        <f>E19</f>
        <v>SŽDC s.o., OŘ Ústí n.L., ST Ústí n.L.</v>
      </c>
      <c r="G59" s="47"/>
      <c r="H59" s="47"/>
      <c r="I59" s="159" t="s">
        <v>39</v>
      </c>
      <c r="J59" s="44" t="str">
        <f>E25</f>
        <v xml:space="preserve"> </v>
      </c>
      <c r="K59" s="51"/>
    </row>
    <row r="60" s="1" customFormat="1" ht="14.4" customHeight="1">
      <c r="B60" s="46"/>
      <c r="C60" s="40" t="s">
        <v>37</v>
      </c>
      <c r="D60" s="47"/>
      <c r="E60" s="47"/>
      <c r="F60" s="35" t="str">
        <f>IF(E22="","",E22)</f>
        <v/>
      </c>
      <c r="G60" s="47"/>
      <c r="H60" s="47"/>
      <c r="I60" s="157"/>
      <c r="J60" s="184"/>
      <c r="K60" s="51"/>
    </row>
    <row r="61" s="1" customFormat="1" ht="10.32" customHeight="1">
      <c r="B61" s="46"/>
      <c r="C61" s="47"/>
      <c r="D61" s="47"/>
      <c r="E61" s="47"/>
      <c r="F61" s="47"/>
      <c r="G61" s="47"/>
      <c r="H61" s="47"/>
      <c r="I61" s="157"/>
      <c r="J61" s="47"/>
      <c r="K61" s="51"/>
    </row>
    <row r="62" s="1" customFormat="1" ht="29.28" customHeight="1">
      <c r="B62" s="46"/>
      <c r="C62" s="185" t="s">
        <v>513</v>
      </c>
      <c r="D62" s="172"/>
      <c r="E62" s="172"/>
      <c r="F62" s="172"/>
      <c r="G62" s="172"/>
      <c r="H62" s="172"/>
      <c r="I62" s="186"/>
      <c r="J62" s="187" t="s">
        <v>514</v>
      </c>
      <c r="K62" s="188"/>
    </row>
    <row r="63" s="1" customFormat="1" ht="10.32" customHeight="1">
      <c r="B63" s="46"/>
      <c r="C63" s="47"/>
      <c r="D63" s="47"/>
      <c r="E63" s="47"/>
      <c r="F63" s="47"/>
      <c r="G63" s="47"/>
      <c r="H63" s="47"/>
      <c r="I63" s="157"/>
      <c r="J63" s="47"/>
      <c r="K63" s="51"/>
    </row>
    <row r="64" s="1" customFormat="1" ht="29.28" customHeight="1">
      <c r="B64" s="46"/>
      <c r="C64" s="189" t="s">
        <v>515</v>
      </c>
      <c r="D64" s="47"/>
      <c r="E64" s="47"/>
      <c r="F64" s="47"/>
      <c r="G64" s="47"/>
      <c r="H64" s="47"/>
      <c r="I64" s="157"/>
      <c r="J64" s="168">
        <f>J96</f>
        <v>0</v>
      </c>
      <c r="K64" s="51"/>
      <c r="AU64" s="24" t="s">
        <v>516</v>
      </c>
    </row>
    <row r="65" s="8" customFormat="1" ht="24.96" customHeight="1">
      <c r="B65" s="190"/>
      <c r="C65" s="191"/>
      <c r="D65" s="192" t="s">
        <v>517</v>
      </c>
      <c r="E65" s="193"/>
      <c r="F65" s="193"/>
      <c r="G65" s="193"/>
      <c r="H65" s="193"/>
      <c r="I65" s="194"/>
      <c r="J65" s="195">
        <f>J97</f>
        <v>0</v>
      </c>
      <c r="K65" s="196"/>
    </row>
    <row r="66" s="9" customFormat="1" ht="19.92" customHeight="1">
      <c r="B66" s="197"/>
      <c r="C66" s="198"/>
      <c r="D66" s="199" t="s">
        <v>518</v>
      </c>
      <c r="E66" s="200"/>
      <c r="F66" s="200"/>
      <c r="G66" s="200"/>
      <c r="H66" s="200"/>
      <c r="I66" s="201"/>
      <c r="J66" s="202">
        <f>J98</f>
        <v>0</v>
      </c>
      <c r="K66" s="203"/>
    </row>
    <row r="67" s="9" customFormat="1" ht="19.92" customHeight="1">
      <c r="B67" s="197"/>
      <c r="C67" s="198"/>
      <c r="D67" s="199" t="s">
        <v>519</v>
      </c>
      <c r="E67" s="200"/>
      <c r="F67" s="200"/>
      <c r="G67" s="200"/>
      <c r="H67" s="200"/>
      <c r="I67" s="201"/>
      <c r="J67" s="202">
        <f>J103</f>
        <v>0</v>
      </c>
      <c r="K67" s="203"/>
    </row>
    <row r="68" s="9" customFormat="1" ht="19.92" customHeight="1">
      <c r="B68" s="197"/>
      <c r="C68" s="198"/>
      <c r="D68" s="199" t="s">
        <v>520</v>
      </c>
      <c r="E68" s="200"/>
      <c r="F68" s="200"/>
      <c r="G68" s="200"/>
      <c r="H68" s="200"/>
      <c r="I68" s="201"/>
      <c r="J68" s="202">
        <f>J106</f>
        <v>0</v>
      </c>
      <c r="K68" s="203"/>
    </row>
    <row r="69" s="9" customFormat="1" ht="19.92" customHeight="1">
      <c r="B69" s="197"/>
      <c r="C69" s="198"/>
      <c r="D69" s="199" t="s">
        <v>521</v>
      </c>
      <c r="E69" s="200"/>
      <c r="F69" s="200"/>
      <c r="G69" s="200"/>
      <c r="H69" s="200"/>
      <c r="I69" s="201"/>
      <c r="J69" s="202">
        <f>J112</f>
        <v>0</v>
      </c>
      <c r="K69" s="203"/>
    </row>
    <row r="70" s="9" customFormat="1" ht="19.92" customHeight="1">
      <c r="B70" s="197"/>
      <c r="C70" s="198"/>
      <c r="D70" s="199" t="s">
        <v>522</v>
      </c>
      <c r="E70" s="200"/>
      <c r="F70" s="200"/>
      <c r="G70" s="200"/>
      <c r="H70" s="200"/>
      <c r="I70" s="201"/>
      <c r="J70" s="202">
        <f>J121</f>
        <v>0</v>
      </c>
      <c r="K70" s="203"/>
    </row>
    <row r="71" s="8" customFormat="1" ht="24.96" customHeight="1">
      <c r="B71" s="190"/>
      <c r="C71" s="191"/>
      <c r="D71" s="192" t="s">
        <v>523</v>
      </c>
      <c r="E71" s="193"/>
      <c r="F71" s="193"/>
      <c r="G71" s="193"/>
      <c r="H71" s="193"/>
      <c r="I71" s="194"/>
      <c r="J71" s="195">
        <f>J124</f>
        <v>0</v>
      </c>
      <c r="K71" s="196"/>
    </row>
    <row r="72" s="9" customFormat="1" ht="19.92" customHeight="1">
      <c r="B72" s="197"/>
      <c r="C72" s="198"/>
      <c r="D72" s="199" t="s">
        <v>524</v>
      </c>
      <c r="E72" s="200"/>
      <c r="F72" s="200"/>
      <c r="G72" s="200"/>
      <c r="H72" s="200"/>
      <c r="I72" s="201"/>
      <c r="J72" s="202">
        <f>J125</f>
        <v>0</v>
      </c>
      <c r="K72" s="203"/>
    </row>
    <row r="73" s="1" customFormat="1" ht="21.84" customHeight="1">
      <c r="B73" s="46"/>
      <c r="C73" s="47"/>
      <c r="D73" s="47"/>
      <c r="E73" s="47"/>
      <c r="F73" s="47"/>
      <c r="G73" s="47"/>
      <c r="H73" s="47"/>
      <c r="I73" s="157"/>
      <c r="J73" s="47"/>
      <c r="K73" s="51"/>
    </row>
    <row r="74" s="1" customFormat="1" ht="6.96" customHeight="1">
      <c r="B74" s="67"/>
      <c r="C74" s="68"/>
      <c r="D74" s="68"/>
      <c r="E74" s="68"/>
      <c r="F74" s="68"/>
      <c r="G74" s="68"/>
      <c r="H74" s="68"/>
      <c r="I74" s="179"/>
      <c r="J74" s="68"/>
      <c r="K74" s="69"/>
    </row>
    <row r="78" s="1" customFormat="1" ht="6.96" customHeight="1">
      <c r="B78" s="70"/>
      <c r="C78" s="71"/>
      <c r="D78" s="71"/>
      <c r="E78" s="71"/>
      <c r="F78" s="71"/>
      <c r="G78" s="71"/>
      <c r="H78" s="71"/>
      <c r="I78" s="182"/>
      <c r="J78" s="71"/>
      <c r="K78" s="71"/>
      <c r="L78" s="72"/>
    </row>
    <row r="79" s="1" customFormat="1" ht="36.96" customHeight="1">
      <c r="B79" s="46"/>
      <c r="C79" s="73" t="s">
        <v>525</v>
      </c>
      <c r="D79" s="74"/>
      <c r="E79" s="74"/>
      <c r="F79" s="74"/>
      <c r="G79" s="74"/>
      <c r="H79" s="74"/>
      <c r="I79" s="204"/>
      <c r="J79" s="74"/>
      <c r="K79" s="74"/>
      <c r="L79" s="72"/>
    </row>
    <row r="80" s="1" customFormat="1" ht="6.96" customHeight="1">
      <c r="B80" s="46"/>
      <c r="C80" s="74"/>
      <c r="D80" s="74"/>
      <c r="E80" s="74"/>
      <c r="F80" s="74"/>
      <c r="G80" s="74"/>
      <c r="H80" s="74"/>
      <c r="I80" s="204"/>
      <c r="J80" s="74"/>
      <c r="K80" s="74"/>
      <c r="L80" s="72"/>
    </row>
    <row r="81" s="1" customFormat="1" ht="14.4" customHeight="1">
      <c r="B81" s="46"/>
      <c r="C81" s="76" t="s">
        <v>18</v>
      </c>
      <c r="D81" s="74"/>
      <c r="E81" s="74"/>
      <c r="F81" s="74"/>
      <c r="G81" s="74"/>
      <c r="H81" s="74"/>
      <c r="I81" s="204"/>
      <c r="J81" s="74"/>
      <c r="K81" s="74"/>
      <c r="L81" s="72"/>
    </row>
    <row r="82" s="1" customFormat="1" ht="16.5" customHeight="1">
      <c r="B82" s="46"/>
      <c r="C82" s="74"/>
      <c r="D82" s="74"/>
      <c r="E82" s="205" t="str">
        <f>E7</f>
        <v>Celkové opravy zastávek na koridorové trati Vraňany - Děčín - státní hranice_ZMĚNA č. 1</v>
      </c>
      <c r="F82" s="76"/>
      <c r="G82" s="76"/>
      <c r="H82" s="76"/>
      <c r="I82" s="204"/>
      <c r="J82" s="74"/>
      <c r="K82" s="74"/>
      <c r="L82" s="72"/>
    </row>
    <row r="83">
      <c r="B83" s="28"/>
      <c r="C83" s="76" t="s">
        <v>506</v>
      </c>
      <c r="D83" s="206"/>
      <c r="E83" s="206"/>
      <c r="F83" s="206"/>
      <c r="G83" s="206"/>
      <c r="H83" s="206"/>
      <c r="I83" s="149"/>
      <c r="J83" s="206"/>
      <c r="K83" s="206"/>
      <c r="L83" s="207"/>
    </row>
    <row r="84" ht="16.5" customHeight="1">
      <c r="B84" s="28"/>
      <c r="C84" s="206"/>
      <c r="D84" s="206"/>
      <c r="E84" s="205" t="s">
        <v>1423</v>
      </c>
      <c r="F84" s="206"/>
      <c r="G84" s="206"/>
      <c r="H84" s="206"/>
      <c r="I84" s="149"/>
      <c r="J84" s="206"/>
      <c r="K84" s="206"/>
      <c r="L84" s="207"/>
    </row>
    <row r="85">
      <c r="B85" s="28"/>
      <c r="C85" s="76" t="s">
        <v>508</v>
      </c>
      <c r="D85" s="206"/>
      <c r="E85" s="206"/>
      <c r="F85" s="206"/>
      <c r="G85" s="206"/>
      <c r="H85" s="206"/>
      <c r="I85" s="149"/>
      <c r="J85" s="206"/>
      <c r="K85" s="206"/>
      <c r="L85" s="207"/>
    </row>
    <row r="86" s="1" customFormat="1" ht="16.5" customHeight="1">
      <c r="B86" s="46"/>
      <c r="C86" s="74"/>
      <c r="D86" s="74"/>
      <c r="E86" s="208" t="s">
        <v>1424</v>
      </c>
      <c r="F86" s="74"/>
      <c r="G86" s="74"/>
      <c r="H86" s="74"/>
      <c r="I86" s="204"/>
      <c r="J86" s="74"/>
      <c r="K86" s="74"/>
      <c r="L86" s="72"/>
    </row>
    <row r="87" s="1" customFormat="1" ht="14.4" customHeight="1">
      <c r="B87" s="46"/>
      <c r="C87" s="76" t="s">
        <v>510</v>
      </c>
      <c r="D87" s="74"/>
      <c r="E87" s="74"/>
      <c r="F87" s="74"/>
      <c r="G87" s="74"/>
      <c r="H87" s="74"/>
      <c r="I87" s="204"/>
      <c r="J87" s="74"/>
      <c r="K87" s="74"/>
      <c r="L87" s="72"/>
    </row>
    <row r="88" s="1" customFormat="1" ht="17.25" customHeight="1">
      <c r="B88" s="46"/>
      <c r="C88" s="74"/>
      <c r="D88" s="74"/>
      <c r="E88" s="82" t="str">
        <f>E13</f>
        <v>SO-23-03-01 - Zábradlí Neštědice</v>
      </c>
      <c r="F88" s="74"/>
      <c r="G88" s="74"/>
      <c r="H88" s="74"/>
      <c r="I88" s="204"/>
      <c r="J88" s="74"/>
      <c r="K88" s="74"/>
      <c r="L88" s="72"/>
    </row>
    <row r="89" s="1" customFormat="1" ht="6.96" customHeight="1">
      <c r="B89" s="46"/>
      <c r="C89" s="74"/>
      <c r="D89" s="74"/>
      <c r="E89" s="74"/>
      <c r="F89" s="74"/>
      <c r="G89" s="74"/>
      <c r="H89" s="74"/>
      <c r="I89" s="204"/>
      <c r="J89" s="74"/>
      <c r="K89" s="74"/>
      <c r="L89" s="72"/>
    </row>
    <row r="90" s="1" customFormat="1" ht="18" customHeight="1">
      <c r="B90" s="46"/>
      <c r="C90" s="76" t="s">
        <v>25</v>
      </c>
      <c r="D90" s="74"/>
      <c r="E90" s="74"/>
      <c r="F90" s="209" t="str">
        <f>F16</f>
        <v xml:space="preserve"> </v>
      </c>
      <c r="G90" s="74"/>
      <c r="H90" s="74"/>
      <c r="I90" s="210" t="s">
        <v>27</v>
      </c>
      <c r="J90" s="85" t="str">
        <f>IF(J16="","",J16)</f>
        <v>19. 9. 2018</v>
      </c>
      <c r="K90" s="74"/>
      <c r="L90" s="72"/>
    </row>
    <row r="91" s="1" customFormat="1" ht="6.96" customHeight="1">
      <c r="B91" s="46"/>
      <c r="C91" s="74"/>
      <c r="D91" s="74"/>
      <c r="E91" s="74"/>
      <c r="F91" s="74"/>
      <c r="G91" s="74"/>
      <c r="H91" s="74"/>
      <c r="I91" s="204"/>
      <c r="J91" s="74"/>
      <c r="K91" s="74"/>
      <c r="L91" s="72"/>
    </row>
    <row r="92" s="1" customFormat="1">
      <c r="B92" s="46"/>
      <c r="C92" s="76" t="s">
        <v>31</v>
      </c>
      <c r="D92" s="74"/>
      <c r="E92" s="74"/>
      <c r="F92" s="209" t="str">
        <f>E19</f>
        <v>SŽDC s.o., OŘ Ústí n.L., ST Ústí n.L.</v>
      </c>
      <c r="G92" s="74"/>
      <c r="H92" s="74"/>
      <c r="I92" s="210" t="s">
        <v>39</v>
      </c>
      <c r="J92" s="209" t="str">
        <f>E25</f>
        <v xml:space="preserve"> </v>
      </c>
      <c r="K92" s="74"/>
      <c r="L92" s="72"/>
    </row>
    <row r="93" s="1" customFormat="1" ht="14.4" customHeight="1">
      <c r="B93" s="46"/>
      <c r="C93" s="76" t="s">
        <v>37</v>
      </c>
      <c r="D93" s="74"/>
      <c r="E93" s="74"/>
      <c r="F93" s="209" t="str">
        <f>IF(E22="","",E22)</f>
        <v/>
      </c>
      <c r="G93" s="74"/>
      <c r="H93" s="74"/>
      <c r="I93" s="204"/>
      <c r="J93" s="74"/>
      <c r="K93" s="74"/>
      <c r="L93" s="72"/>
    </row>
    <row r="94" s="1" customFormat="1" ht="10.32" customHeight="1">
      <c r="B94" s="46"/>
      <c r="C94" s="74"/>
      <c r="D94" s="74"/>
      <c r="E94" s="74"/>
      <c r="F94" s="74"/>
      <c r="G94" s="74"/>
      <c r="H94" s="74"/>
      <c r="I94" s="204"/>
      <c r="J94" s="74"/>
      <c r="K94" s="74"/>
      <c r="L94" s="72"/>
    </row>
    <row r="95" s="10" customFormat="1" ht="29.28" customHeight="1">
      <c r="B95" s="211"/>
      <c r="C95" s="212" t="s">
        <v>526</v>
      </c>
      <c r="D95" s="213" t="s">
        <v>62</v>
      </c>
      <c r="E95" s="213" t="s">
        <v>58</v>
      </c>
      <c r="F95" s="213" t="s">
        <v>527</v>
      </c>
      <c r="G95" s="213" t="s">
        <v>528</v>
      </c>
      <c r="H95" s="213" t="s">
        <v>529</v>
      </c>
      <c r="I95" s="214" t="s">
        <v>530</v>
      </c>
      <c r="J95" s="213" t="s">
        <v>514</v>
      </c>
      <c r="K95" s="215" t="s">
        <v>531</v>
      </c>
      <c r="L95" s="216"/>
      <c r="M95" s="102" t="s">
        <v>532</v>
      </c>
      <c r="N95" s="103" t="s">
        <v>47</v>
      </c>
      <c r="O95" s="103" t="s">
        <v>533</v>
      </c>
      <c r="P95" s="103" t="s">
        <v>534</v>
      </c>
      <c r="Q95" s="103" t="s">
        <v>535</v>
      </c>
      <c r="R95" s="103" t="s">
        <v>536</v>
      </c>
      <c r="S95" s="103" t="s">
        <v>537</v>
      </c>
      <c r="T95" s="104" t="s">
        <v>538</v>
      </c>
    </row>
    <row r="96" s="1" customFormat="1" ht="29.28" customHeight="1">
      <c r="B96" s="46"/>
      <c r="C96" s="108" t="s">
        <v>515</v>
      </c>
      <c r="D96" s="74"/>
      <c r="E96" s="74"/>
      <c r="F96" s="74"/>
      <c r="G96" s="74"/>
      <c r="H96" s="74"/>
      <c r="I96" s="204"/>
      <c r="J96" s="217">
        <f>BK96</f>
        <v>0</v>
      </c>
      <c r="K96" s="74"/>
      <c r="L96" s="72"/>
      <c r="M96" s="105"/>
      <c r="N96" s="106"/>
      <c r="O96" s="106"/>
      <c r="P96" s="218">
        <f>P97+P124</f>
        <v>0</v>
      </c>
      <c r="Q96" s="106"/>
      <c r="R96" s="218">
        <f>R97+R124</f>
        <v>0.41250000000000003</v>
      </c>
      <c r="S96" s="106"/>
      <c r="T96" s="219">
        <f>T97+T124</f>
        <v>0.066000000000000003</v>
      </c>
      <c r="AT96" s="24" t="s">
        <v>76</v>
      </c>
      <c r="AU96" s="24" t="s">
        <v>516</v>
      </c>
      <c r="BK96" s="220">
        <f>BK97+BK124</f>
        <v>0</v>
      </c>
    </row>
    <row r="97" s="11" customFormat="1" ht="37.44" customHeight="1">
      <c r="B97" s="221"/>
      <c r="C97" s="222"/>
      <c r="D97" s="223" t="s">
        <v>76</v>
      </c>
      <c r="E97" s="224" t="s">
        <v>539</v>
      </c>
      <c r="F97" s="224" t="s">
        <v>540</v>
      </c>
      <c r="G97" s="222"/>
      <c r="H97" s="222"/>
      <c r="I97" s="225"/>
      <c r="J97" s="226">
        <f>BK97</f>
        <v>0</v>
      </c>
      <c r="K97" s="222"/>
      <c r="L97" s="227"/>
      <c r="M97" s="228"/>
      <c r="N97" s="229"/>
      <c r="O97" s="229"/>
      <c r="P97" s="230">
        <f>P98+P103+P106+P112+P121</f>
        <v>0</v>
      </c>
      <c r="Q97" s="229"/>
      <c r="R97" s="230">
        <f>R98+R103+R106+R112+R121</f>
        <v>0.41250000000000003</v>
      </c>
      <c r="S97" s="229"/>
      <c r="T97" s="231">
        <f>T98+T103+T106+T112+T121</f>
        <v>0.066000000000000003</v>
      </c>
      <c r="AR97" s="232" t="s">
        <v>24</v>
      </c>
      <c r="AT97" s="233" t="s">
        <v>76</v>
      </c>
      <c r="AU97" s="233" t="s">
        <v>77</v>
      </c>
      <c r="AY97" s="232" t="s">
        <v>541</v>
      </c>
      <c r="BK97" s="234">
        <f>BK98+BK103+BK106+BK112+BK121</f>
        <v>0</v>
      </c>
    </row>
    <row r="98" s="11" customFormat="1" ht="19.92" customHeight="1">
      <c r="B98" s="221"/>
      <c r="C98" s="222"/>
      <c r="D98" s="223" t="s">
        <v>76</v>
      </c>
      <c r="E98" s="235" t="s">
        <v>542</v>
      </c>
      <c r="F98" s="235" t="s">
        <v>543</v>
      </c>
      <c r="G98" s="222"/>
      <c r="H98" s="222"/>
      <c r="I98" s="225"/>
      <c r="J98" s="236">
        <f>BK98</f>
        <v>0</v>
      </c>
      <c r="K98" s="222"/>
      <c r="L98" s="227"/>
      <c r="M98" s="228"/>
      <c r="N98" s="229"/>
      <c r="O98" s="229"/>
      <c r="P98" s="230">
        <f>SUM(P99:P102)</f>
        <v>0</v>
      </c>
      <c r="Q98" s="229"/>
      <c r="R98" s="230">
        <f>SUM(R99:R102)</f>
        <v>0.12612000000000001</v>
      </c>
      <c r="S98" s="229"/>
      <c r="T98" s="231">
        <f>SUM(T99:T102)</f>
        <v>0</v>
      </c>
      <c r="AR98" s="232" t="s">
        <v>24</v>
      </c>
      <c r="AT98" s="233" t="s">
        <v>76</v>
      </c>
      <c r="AU98" s="233" t="s">
        <v>24</v>
      </c>
      <c r="AY98" s="232" t="s">
        <v>541</v>
      </c>
      <c r="BK98" s="234">
        <f>SUM(BK99:BK102)</f>
        <v>0</v>
      </c>
    </row>
    <row r="99" s="1" customFormat="1" ht="25.5" customHeight="1">
      <c r="B99" s="46"/>
      <c r="C99" s="237" t="s">
        <v>24</v>
      </c>
      <c r="D99" s="237" t="s">
        <v>544</v>
      </c>
      <c r="E99" s="238" t="s">
        <v>545</v>
      </c>
      <c r="F99" s="239" t="s">
        <v>546</v>
      </c>
      <c r="G99" s="240" t="s">
        <v>547</v>
      </c>
      <c r="H99" s="241">
        <v>3</v>
      </c>
      <c r="I99" s="242"/>
      <c r="J99" s="243">
        <f>ROUND(I99*H99,2)</f>
        <v>0</v>
      </c>
      <c r="K99" s="239" t="s">
        <v>22</v>
      </c>
      <c r="L99" s="72"/>
      <c r="M99" s="244" t="s">
        <v>22</v>
      </c>
      <c r="N99" s="245" t="s">
        <v>48</v>
      </c>
      <c r="O99" s="47"/>
      <c r="P99" s="246">
        <f>O99*H99</f>
        <v>0</v>
      </c>
      <c r="Q99" s="246">
        <v>0.02102</v>
      </c>
      <c r="R99" s="246">
        <f>Q99*H99</f>
        <v>0.063060000000000005</v>
      </c>
      <c r="S99" s="246">
        <v>0</v>
      </c>
      <c r="T99" s="247">
        <f>S99*H99</f>
        <v>0</v>
      </c>
      <c r="AR99" s="24" t="s">
        <v>542</v>
      </c>
      <c r="AT99" s="24" t="s">
        <v>544</v>
      </c>
      <c r="AU99" s="24" t="s">
        <v>85</v>
      </c>
      <c r="AY99" s="24" t="s">
        <v>541</v>
      </c>
      <c r="BE99" s="248">
        <f>IF(N99="základní",J99,0)</f>
        <v>0</v>
      </c>
      <c r="BF99" s="248">
        <f>IF(N99="snížená",J99,0)</f>
        <v>0</v>
      </c>
      <c r="BG99" s="248">
        <f>IF(N99="zákl. přenesená",J99,0)</f>
        <v>0</v>
      </c>
      <c r="BH99" s="248">
        <f>IF(N99="sníž. přenesená",J99,0)</f>
        <v>0</v>
      </c>
      <c r="BI99" s="248">
        <f>IF(N99="nulová",J99,0)</f>
        <v>0</v>
      </c>
      <c r="BJ99" s="24" t="s">
        <v>24</v>
      </c>
      <c r="BK99" s="248">
        <f>ROUND(I99*H99,2)</f>
        <v>0</v>
      </c>
      <c r="BL99" s="24" t="s">
        <v>542</v>
      </c>
      <c r="BM99" s="24" t="s">
        <v>1426</v>
      </c>
    </row>
    <row r="100" s="12" customFormat="1">
      <c r="B100" s="249"/>
      <c r="C100" s="250"/>
      <c r="D100" s="251" t="s">
        <v>549</v>
      </c>
      <c r="E100" s="252" t="s">
        <v>22</v>
      </c>
      <c r="F100" s="253" t="s">
        <v>93</v>
      </c>
      <c r="G100" s="250"/>
      <c r="H100" s="254">
        <v>3</v>
      </c>
      <c r="I100" s="255"/>
      <c r="J100" s="250"/>
      <c r="K100" s="250"/>
      <c r="L100" s="256"/>
      <c r="M100" s="257"/>
      <c r="N100" s="258"/>
      <c r="O100" s="258"/>
      <c r="P100" s="258"/>
      <c r="Q100" s="258"/>
      <c r="R100" s="258"/>
      <c r="S100" s="258"/>
      <c r="T100" s="259"/>
      <c r="AT100" s="260" t="s">
        <v>549</v>
      </c>
      <c r="AU100" s="260" t="s">
        <v>85</v>
      </c>
      <c r="AV100" s="12" t="s">
        <v>85</v>
      </c>
      <c r="AW100" s="12" t="s">
        <v>41</v>
      </c>
      <c r="AX100" s="12" t="s">
        <v>77</v>
      </c>
      <c r="AY100" s="260" t="s">
        <v>541</v>
      </c>
    </row>
    <row r="101" s="1" customFormat="1" ht="25.5" customHeight="1">
      <c r="B101" s="46"/>
      <c r="C101" s="237" t="s">
        <v>85</v>
      </c>
      <c r="D101" s="237" t="s">
        <v>544</v>
      </c>
      <c r="E101" s="238" t="s">
        <v>550</v>
      </c>
      <c r="F101" s="239" t="s">
        <v>551</v>
      </c>
      <c r="G101" s="240" t="s">
        <v>547</v>
      </c>
      <c r="H101" s="241">
        <v>3</v>
      </c>
      <c r="I101" s="242"/>
      <c r="J101" s="243">
        <f>ROUND(I101*H101,2)</f>
        <v>0</v>
      </c>
      <c r="K101" s="239" t="s">
        <v>22</v>
      </c>
      <c r="L101" s="72"/>
      <c r="M101" s="244" t="s">
        <v>22</v>
      </c>
      <c r="N101" s="245" t="s">
        <v>48</v>
      </c>
      <c r="O101" s="47"/>
      <c r="P101" s="246">
        <f>O101*H101</f>
        <v>0</v>
      </c>
      <c r="Q101" s="246">
        <v>0.02102</v>
      </c>
      <c r="R101" s="246">
        <f>Q101*H101</f>
        <v>0.063060000000000005</v>
      </c>
      <c r="S101" s="246">
        <v>0</v>
      </c>
      <c r="T101" s="247">
        <f>S101*H101</f>
        <v>0</v>
      </c>
      <c r="AR101" s="24" t="s">
        <v>542</v>
      </c>
      <c r="AT101" s="24" t="s">
        <v>544</v>
      </c>
      <c r="AU101" s="24" t="s">
        <v>85</v>
      </c>
      <c r="AY101" s="24" t="s">
        <v>541</v>
      </c>
      <c r="BE101" s="248">
        <f>IF(N101="základní",J101,0)</f>
        <v>0</v>
      </c>
      <c r="BF101" s="248">
        <f>IF(N101="snížená",J101,0)</f>
        <v>0</v>
      </c>
      <c r="BG101" s="248">
        <f>IF(N101="zákl. přenesená",J101,0)</f>
        <v>0</v>
      </c>
      <c r="BH101" s="248">
        <f>IF(N101="sníž. přenesená",J101,0)</f>
        <v>0</v>
      </c>
      <c r="BI101" s="248">
        <f>IF(N101="nulová",J101,0)</f>
        <v>0</v>
      </c>
      <c r="BJ101" s="24" t="s">
        <v>24</v>
      </c>
      <c r="BK101" s="248">
        <f>ROUND(I101*H101,2)</f>
        <v>0</v>
      </c>
      <c r="BL101" s="24" t="s">
        <v>542</v>
      </c>
      <c r="BM101" s="24" t="s">
        <v>1427</v>
      </c>
    </row>
    <row r="102" s="12" customFormat="1">
      <c r="B102" s="249"/>
      <c r="C102" s="250"/>
      <c r="D102" s="251" t="s">
        <v>549</v>
      </c>
      <c r="E102" s="252" t="s">
        <v>22</v>
      </c>
      <c r="F102" s="253" t="s">
        <v>93</v>
      </c>
      <c r="G102" s="250"/>
      <c r="H102" s="254">
        <v>3</v>
      </c>
      <c r="I102" s="255"/>
      <c r="J102" s="250"/>
      <c r="K102" s="250"/>
      <c r="L102" s="256"/>
      <c r="M102" s="257"/>
      <c r="N102" s="258"/>
      <c r="O102" s="258"/>
      <c r="P102" s="258"/>
      <c r="Q102" s="258"/>
      <c r="R102" s="258"/>
      <c r="S102" s="258"/>
      <c r="T102" s="259"/>
      <c r="AT102" s="260" t="s">
        <v>549</v>
      </c>
      <c r="AU102" s="260" t="s">
        <v>85</v>
      </c>
      <c r="AV102" s="12" t="s">
        <v>85</v>
      </c>
      <c r="AW102" s="12" t="s">
        <v>41</v>
      </c>
      <c r="AX102" s="12" t="s">
        <v>77</v>
      </c>
      <c r="AY102" s="260" t="s">
        <v>541</v>
      </c>
    </row>
    <row r="103" s="11" customFormat="1" ht="29.88" customHeight="1">
      <c r="B103" s="221"/>
      <c r="C103" s="222"/>
      <c r="D103" s="223" t="s">
        <v>76</v>
      </c>
      <c r="E103" s="235" t="s">
        <v>552</v>
      </c>
      <c r="F103" s="235" t="s">
        <v>553</v>
      </c>
      <c r="G103" s="222"/>
      <c r="H103" s="222"/>
      <c r="I103" s="225"/>
      <c r="J103" s="236">
        <f>BK103</f>
        <v>0</v>
      </c>
      <c r="K103" s="222"/>
      <c r="L103" s="227"/>
      <c r="M103" s="228"/>
      <c r="N103" s="229"/>
      <c r="O103" s="229"/>
      <c r="P103" s="230">
        <f>SUM(P104:P105)</f>
        <v>0</v>
      </c>
      <c r="Q103" s="229"/>
      <c r="R103" s="230">
        <f>SUM(R104:R105)</f>
        <v>0.28638000000000002</v>
      </c>
      <c r="S103" s="229"/>
      <c r="T103" s="231">
        <f>SUM(T104:T105)</f>
        <v>0</v>
      </c>
      <c r="AR103" s="232" t="s">
        <v>24</v>
      </c>
      <c r="AT103" s="233" t="s">
        <v>76</v>
      </c>
      <c r="AU103" s="233" t="s">
        <v>24</v>
      </c>
      <c r="AY103" s="232" t="s">
        <v>541</v>
      </c>
      <c r="BK103" s="234">
        <f>SUM(BK104:BK105)</f>
        <v>0</v>
      </c>
    </row>
    <row r="104" s="1" customFormat="1" ht="25.5" customHeight="1">
      <c r="B104" s="46"/>
      <c r="C104" s="237" t="s">
        <v>93</v>
      </c>
      <c r="D104" s="237" t="s">
        <v>544</v>
      </c>
      <c r="E104" s="238" t="s">
        <v>554</v>
      </c>
      <c r="F104" s="239" t="s">
        <v>555</v>
      </c>
      <c r="G104" s="240" t="s">
        <v>547</v>
      </c>
      <c r="H104" s="241">
        <v>258</v>
      </c>
      <c r="I104" s="242"/>
      <c r="J104" s="243">
        <f>ROUND(I104*H104,2)</f>
        <v>0</v>
      </c>
      <c r="K104" s="239" t="s">
        <v>22</v>
      </c>
      <c r="L104" s="72"/>
      <c r="M104" s="244" t="s">
        <v>22</v>
      </c>
      <c r="N104" s="245" t="s">
        <v>48</v>
      </c>
      <c r="O104" s="47"/>
      <c r="P104" s="246">
        <f>O104*H104</f>
        <v>0</v>
      </c>
      <c r="Q104" s="246">
        <v>0.0011100000000000001</v>
      </c>
      <c r="R104" s="246">
        <f>Q104*H104</f>
        <v>0.28638000000000002</v>
      </c>
      <c r="S104" s="246">
        <v>0</v>
      </c>
      <c r="T104" s="247">
        <f>S104*H104</f>
        <v>0</v>
      </c>
      <c r="AR104" s="24" t="s">
        <v>542</v>
      </c>
      <c r="AT104" s="24" t="s">
        <v>544</v>
      </c>
      <c r="AU104" s="24" t="s">
        <v>85</v>
      </c>
      <c r="AY104" s="24" t="s">
        <v>541</v>
      </c>
      <c r="BE104" s="248">
        <f>IF(N104="základní",J104,0)</f>
        <v>0</v>
      </c>
      <c r="BF104" s="248">
        <f>IF(N104="snížená",J104,0)</f>
        <v>0</v>
      </c>
      <c r="BG104" s="248">
        <f>IF(N104="zákl. přenesená",J104,0)</f>
        <v>0</v>
      </c>
      <c r="BH104" s="248">
        <f>IF(N104="sníž. přenesená",J104,0)</f>
        <v>0</v>
      </c>
      <c r="BI104" s="248">
        <f>IF(N104="nulová",J104,0)</f>
        <v>0</v>
      </c>
      <c r="BJ104" s="24" t="s">
        <v>24</v>
      </c>
      <c r="BK104" s="248">
        <f>ROUND(I104*H104,2)</f>
        <v>0</v>
      </c>
      <c r="BL104" s="24" t="s">
        <v>542</v>
      </c>
      <c r="BM104" s="24" t="s">
        <v>1428</v>
      </c>
    </row>
    <row r="105" s="12" customFormat="1">
      <c r="B105" s="249"/>
      <c r="C105" s="250"/>
      <c r="D105" s="251" t="s">
        <v>549</v>
      </c>
      <c r="E105" s="252" t="s">
        <v>22</v>
      </c>
      <c r="F105" s="253" t="s">
        <v>1429</v>
      </c>
      <c r="G105" s="250"/>
      <c r="H105" s="254">
        <v>258</v>
      </c>
      <c r="I105" s="255"/>
      <c r="J105" s="250"/>
      <c r="K105" s="250"/>
      <c r="L105" s="256"/>
      <c r="M105" s="257"/>
      <c r="N105" s="258"/>
      <c r="O105" s="258"/>
      <c r="P105" s="258"/>
      <c r="Q105" s="258"/>
      <c r="R105" s="258"/>
      <c r="S105" s="258"/>
      <c r="T105" s="259"/>
      <c r="AT105" s="260" t="s">
        <v>549</v>
      </c>
      <c r="AU105" s="260" t="s">
        <v>85</v>
      </c>
      <c r="AV105" s="12" t="s">
        <v>85</v>
      </c>
      <c r="AW105" s="12" t="s">
        <v>41</v>
      </c>
      <c r="AX105" s="12" t="s">
        <v>24</v>
      </c>
      <c r="AY105" s="260" t="s">
        <v>541</v>
      </c>
    </row>
    <row r="106" s="11" customFormat="1" ht="29.88" customHeight="1">
      <c r="B106" s="221"/>
      <c r="C106" s="222"/>
      <c r="D106" s="223" t="s">
        <v>76</v>
      </c>
      <c r="E106" s="235" t="s">
        <v>557</v>
      </c>
      <c r="F106" s="235" t="s">
        <v>558</v>
      </c>
      <c r="G106" s="222"/>
      <c r="H106" s="222"/>
      <c r="I106" s="225"/>
      <c r="J106" s="236">
        <f>BK106</f>
        <v>0</v>
      </c>
      <c r="K106" s="222"/>
      <c r="L106" s="227"/>
      <c r="M106" s="228"/>
      <c r="N106" s="229"/>
      <c r="O106" s="229"/>
      <c r="P106" s="230">
        <f>SUM(P107:P111)</f>
        <v>0</v>
      </c>
      <c r="Q106" s="229"/>
      <c r="R106" s="230">
        <f>SUM(R107:R111)</f>
        <v>0</v>
      </c>
      <c r="S106" s="229"/>
      <c r="T106" s="231">
        <f>SUM(T107:T111)</f>
        <v>0.066000000000000003</v>
      </c>
      <c r="AR106" s="232" t="s">
        <v>24</v>
      </c>
      <c r="AT106" s="233" t="s">
        <v>76</v>
      </c>
      <c r="AU106" s="233" t="s">
        <v>24</v>
      </c>
      <c r="AY106" s="232" t="s">
        <v>541</v>
      </c>
      <c r="BK106" s="234">
        <f>SUM(BK107:BK111)</f>
        <v>0</v>
      </c>
    </row>
    <row r="107" s="1" customFormat="1" ht="16.5" customHeight="1">
      <c r="B107" s="46"/>
      <c r="C107" s="237" t="s">
        <v>542</v>
      </c>
      <c r="D107" s="237" t="s">
        <v>544</v>
      </c>
      <c r="E107" s="238" t="s">
        <v>559</v>
      </c>
      <c r="F107" s="239" t="s">
        <v>560</v>
      </c>
      <c r="G107" s="240" t="s">
        <v>547</v>
      </c>
      <c r="H107" s="241">
        <v>3</v>
      </c>
      <c r="I107" s="242"/>
      <c r="J107" s="243">
        <f>ROUND(I107*H107,2)</f>
        <v>0</v>
      </c>
      <c r="K107" s="239" t="s">
        <v>22</v>
      </c>
      <c r="L107" s="72"/>
      <c r="M107" s="244" t="s">
        <v>22</v>
      </c>
      <c r="N107" s="245" t="s">
        <v>48</v>
      </c>
      <c r="O107" s="47"/>
      <c r="P107" s="246">
        <f>O107*H107</f>
        <v>0</v>
      </c>
      <c r="Q107" s="246">
        <v>0</v>
      </c>
      <c r="R107" s="246">
        <f>Q107*H107</f>
        <v>0</v>
      </c>
      <c r="S107" s="246">
        <v>0.021999999999999999</v>
      </c>
      <c r="T107" s="247">
        <f>S107*H107</f>
        <v>0.066000000000000003</v>
      </c>
      <c r="AR107" s="24" t="s">
        <v>542</v>
      </c>
      <c r="AT107" s="24" t="s">
        <v>544</v>
      </c>
      <c r="AU107" s="24" t="s">
        <v>85</v>
      </c>
      <c r="AY107" s="24" t="s">
        <v>541</v>
      </c>
      <c r="BE107" s="248">
        <f>IF(N107="základní",J107,0)</f>
        <v>0</v>
      </c>
      <c r="BF107" s="248">
        <f>IF(N107="snížená",J107,0)</f>
        <v>0</v>
      </c>
      <c r="BG107" s="248">
        <f>IF(N107="zákl. přenesená",J107,0)</f>
        <v>0</v>
      </c>
      <c r="BH107" s="248">
        <f>IF(N107="sníž. přenesená",J107,0)</f>
        <v>0</v>
      </c>
      <c r="BI107" s="248">
        <f>IF(N107="nulová",J107,0)</f>
        <v>0</v>
      </c>
      <c r="BJ107" s="24" t="s">
        <v>24</v>
      </c>
      <c r="BK107" s="248">
        <f>ROUND(I107*H107,2)</f>
        <v>0</v>
      </c>
      <c r="BL107" s="24" t="s">
        <v>542</v>
      </c>
      <c r="BM107" s="24" t="s">
        <v>1430</v>
      </c>
    </row>
    <row r="108" s="12" customFormat="1">
      <c r="B108" s="249"/>
      <c r="C108" s="250"/>
      <c r="D108" s="251" t="s">
        <v>549</v>
      </c>
      <c r="E108" s="252" t="s">
        <v>22</v>
      </c>
      <c r="F108" s="253" t="s">
        <v>93</v>
      </c>
      <c r="G108" s="250"/>
      <c r="H108" s="254">
        <v>3</v>
      </c>
      <c r="I108" s="255"/>
      <c r="J108" s="250"/>
      <c r="K108" s="250"/>
      <c r="L108" s="256"/>
      <c r="M108" s="257"/>
      <c r="N108" s="258"/>
      <c r="O108" s="258"/>
      <c r="P108" s="258"/>
      <c r="Q108" s="258"/>
      <c r="R108" s="258"/>
      <c r="S108" s="258"/>
      <c r="T108" s="259"/>
      <c r="AT108" s="260" t="s">
        <v>549</v>
      </c>
      <c r="AU108" s="260" t="s">
        <v>85</v>
      </c>
      <c r="AV108" s="12" t="s">
        <v>85</v>
      </c>
      <c r="AW108" s="12" t="s">
        <v>41</v>
      </c>
      <c r="AX108" s="12" t="s">
        <v>24</v>
      </c>
      <c r="AY108" s="260" t="s">
        <v>541</v>
      </c>
    </row>
    <row r="109" s="1" customFormat="1" ht="25.5" customHeight="1">
      <c r="B109" s="46"/>
      <c r="C109" s="237" t="s">
        <v>562</v>
      </c>
      <c r="D109" s="237" t="s">
        <v>544</v>
      </c>
      <c r="E109" s="238" t="s">
        <v>563</v>
      </c>
      <c r="F109" s="239" t="s">
        <v>564</v>
      </c>
      <c r="G109" s="240" t="s">
        <v>547</v>
      </c>
      <c r="H109" s="241">
        <v>3</v>
      </c>
      <c r="I109" s="242"/>
      <c r="J109" s="243">
        <f>ROUND(I109*H109,2)</f>
        <v>0</v>
      </c>
      <c r="K109" s="239" t="s">
        <v>22</v>
      </c>
      <c r="L109" s="72"/>
      <c r="M109" s="244" t="s">
        <v>22</v>
      </c>
      <c r="N109" s="245" t="s">
        <v>48</v>
      </c>
      <c r="O109" s="47"/>
      <c r="P109" s="246">
        <f>O109*H109</f>
        <v>0</v>
      </c>
      <c r="Q109" s="246">
        <v>0</v>
      </c>
      <c r="R109" s="246">
        <f>Q109*H109</f>
        <v>0</v>
      </c>
      <c r="S109" s="246">
        <v>0</v>
      </c>
      <c r="T109" s="247">
        <f>S109*H109</f>
        <v>0</v>
      </c>
      <c r="AR109" s="24" t="s">
        <v>542</v>
      </c>
      <c r="AT109" s="24" t="s">
        <v>544</v>
      </c>
      <c r="AU109" s="24" t="s">
        <v>85</v>
      </c>
      <c r="AY109" s="24" t="s">
        <v>541</v>
      </c>
      <c r="BE109" s="248">
        <f>IF(N109="základní",J109,0)</f>
        <v>0</v>
      </c>
      <c r="BF109" s="248">
        <f>IF(N109="snížená",J109,0)</f>
        <v>0</v>
      </c>
      <c r="BG109" s="248">
        <f>IF(N109="zákl. přenesená",J109,0)</f>
        <v>0</v>
      </c>
      <c r="BH109" s="248">
        <f>IF(N109="sníž. přenesená",J109,0)</f>
        <v>0</v>
      </c>
      <c r="BI109" s="248">
        <f>IF(N109="nulová",J109,0)</f>
        <v>0</v>
      </c>
      <c r="BJ109" s="24" t="s">
        <v>24</v>
      </c>
      <c r="BK109" s="248">
        <f>ROUND(I109*H109,2)</f>
        <v>0</v>
      </c>
      <c r="BL109" s="24" t="s">
        <v>542</v>
      </c>
      <c r="BM109" s="24" t="s">
        <v>1431</v>
      </c>
    </row>
    <row r="110" s="12" customFormat="1">
      <c r="B110" s="249"/>
      <c r="C110" s="250"/>
      <c r="D110" s="251" t="s">
        <v>549</v>
      </c>
      <c r="E110" s="252" t="s">
        <v>22</v>
      </c>
      <c r="F110" s="253" t="s">
        <v>93</v>
      </c>
      <c r="G110" s="250"/>
      <c r="H110" s="254">
        <v>3</v>
      </c>
      <c r="I110" s="255"/>
      <c r="J110" s="250"/>
      <c r="K110" s="250"/>
      <c r="L110" s="256"/>
      <c r="M110" s="257"/>
      <c r="N110" s="258"/>
      <c r="O110" s="258"/>
      <c r="P110" s="258"/>
      <c r="Q110" s="258"/>
      <c r="R110" s="258"/>
      <c r="S110" s="258"/>
      <c r="T110" s="259"/>
      <c r="AT110" s="260" t="s">
        <v>549</v>
      </c>
      <c r="AU110" s="260" t="s">
        <v>85</v>
      </c>
      <c r="AV110" s="12" t="s">
        <v>85</v>
      </c>
      <c r="AW110" s="12" t="s">
        <v>41</v>
      </c>
      <c r="AX110" s="12" t="s">
        <v>77</v>
      </c>
      <c r="AY110" s="260" t="s">
        <v>541</v>
      </c>
    </row>
    <row r="111" s="14" customFormat="1">
      <c r="B111" s="292"/>
      <c r="C111" s="293"/>
      <c r="D111" s="251" t="s">
        <v>549</v>
      </c>
      <c r="E111" s="294" t="s">
        <v>22</v>
      </c>
      <c r="F111" s="295" t="s">
        <v>710</v>
      </c>
      <c r="G111" s="293"/>
      <c r="H111" s="296">
        <v>3</v>
      </c>
      <c r="I111" s="297"/>
      <c r="J111" s="293"/>
      <c r="K111" s="293"/>
      <c r="L111" s="298"/>
      <c r="M111" s="299"/>
      <c r="N111" s="300"/>
      <c r="O111" s="300"/>
      <c r="P111" s="300"/>
      <c r="Q111" s="300"/>
      <c r="R111" s="300"/>
      <c r="S111" s="300"/>
      <c r="T111" s="301"/>
      <c r="AT111" s="302" t="s">
        <v>549</v>
      </c>
      <c r="AU111" s="302" t="s">
        <v>85</v>
      </c>
      <c r="AV111" s="14" t="s">
        <v>542</v>
      </c>
      <c r="AW111" s="14" t="s">
        <v>41</v>
      </c>
      <c r="AX111" s="14" t="s">
        <v>24</v>
      </c>
      <c r="AY111" s="302" t="s">
        <v>541</v>
      </c>
    </row>
    <row r="112" s="11" customFormat="1" ht="29.88" customHeight="1">
      <c r="B112" s="221"/>
      <c r="C112" s="222"/>
      <c r="D112" s="223" t="s">
        <v>76</v>
      </c>
      <c r="E112" s="235" t="s">
        <v>565</v>
      </c>
      <c r="F112" s="235" t="s">
        <v>566</v>
      </c>
      <c r="G112" s="222"/>
      <c r="H112" s="222"/>
      <c r="I112" s="225"/>
      <c r="J112" s="236">
        <f>BK112</f>
        <v>0</v>
      </c>
      <c r="K112" s="222"/>
      <c r="L112" s="227"/>
      <c r="M112" s="228"/>
      <c r="N112" s="229"/>
      <c r="O112" s="229"/>
      <c r="P112" s="230">
        <f>SUM(P113:P120)</f>
        <v>0</v>
      </c>
      <c r="Q112" s="229"/>
      <c r="R112" s="230">
        <f>SUM(R113:R120)</f>
        <v>0</v>
      </c>
      <c r="S112" s="229"/>
      <c r="T112" s="231">
        <f>SUM(T113:T120)</f>
        <v>0</v>
      </c>
      <c r="AR112" s="232" t="s">
        <v>24</v>
      </c>
      <c r="AT112" s="233" t="s">
        <v>76</v>
      </c>
      <c r="AU112" s="233" t="s">
        <v>24</v>
      </c>
      <c r="AY112" s="232" t="s">
        <v>541</v>
      </c>
      <c r="BK112" s="234">
        <f>SUM(BK113:BK120)</f>
        <v>0</v>
      </c>
    </row>
    <row r="113" s="1" customFormat="1" ht="25.5" customHeight="1">
      <c r="B113" s="46"/>
      <c r="C113" s="237" t="s">
        <v>552</v>
      </c>
      <c r="D113" s="237" t="s">
        <v>544</v>
      </c>
      <c r="E113" s="238" t="s">
        <v>567</v>
      </c>
      <c r="F113" s="239" t="s">
        <v>568</v>
      </c>
      <c r="G113" s="240" t="s">
        <v>569</v>
      </c>
      <c r="H113" s="241">
        <v>0.14999999999999999</v>
      </c>
      <c r="I113" s="242"/>
      <c r="J113" s="243">
        <f>ROUND(I113*H113,2)</f>
        <v>0</v>
      </c>
      <c r="K113" s="239" t="s">
        <v>22</v>
      </c>
      <c r="L113" s="72"/>
      <c r="M113" s="244" t="s">
        <v>22</v>
      </c>
      <c r="N113" s="245" t="s">
        <v>48</v>
      </c>
      <c r="O113" s="47"/>
      <c r="P113" s="246">
        <f>O113*H113</f>
        <v>0</v>
      </c>
      <c r="Q113" s="246">
        <v>0</v>
      </c>
      <c r="R113" s="246">
        <f>Q113*H113</f>
        <v>0</v>
      </c>
      <c r="S113" s="246">
        <v>0</v>
      </c>
      <c r="T113" s="247">
        <f>S113*H113</f>
        <v>0</v>
      </c>
      <c r="AR113" s="24" t="s">
        <v>542</v>
      </c>
      <c r="AT113" s="24" t="s">
        <v>544</v>
      </c>
      <c r="AU113" s="24" t="s">
        <v>85</v>
      </c>
      <c r="AY113" s="24" t="s">
        <v>541</v>
      </c>
      <c r="BE113" s="248">
        <f>IF(N113="základní",J113,0)</f>
        <v>0</v>
      </c>
      <c r="BF113" s="248">
        <f>IF(N113="snížená",J113,0)</f>
        <v>0</v>
      </c>
      <c r="BG113" s="248">
        <f>IF(N113="zákl. přenesená",J113,0)</f>
        <v>0</v>
      </c>
      <c r="BH113" s="248">
        <f>IF(N113="sníž. přenesená",J113,0)</f>
        <v>0</v>
      </c>
      <c r="BI113" s="248">
        <f>IF(N113="nulová",J113,0)</f>
        <v>0</v>
      </c>
      <c r="BJ113" s="24" t="s">
        <v>24</v>
      </c>
      <c r="BK113" s="248">
        <f>ROUND(I113*H113,2)</f>
        <v>0</v>
      </c>
      <c r="BL113" s="24" t="s">
        <v>542</v>
      </c>
      <c r="BM113" s="24" t="s">
        <v>1432</v>
      </c>
    </row>
    <row r="114" s="12" customFormat="1">
      <c r="B114" s="249"/>
      <c r="C114" s="250"/>
      <c r="D114" s="251" t="s">
        <v>549</v>
      </c>
      <c r="E114" s="252" t="s">
        <v>22</v>
      </c>
      <c r="F114" s="253" t="s">
        <v>887</v>
      </c>
      <c r="G114" s="250"/>
      <c r="H114" s="254">
        <v>0.14999999999999999</v>
      </c>
      <c r="I114" s="255"/>
      <c r="J114" s="250"/>
      <c r="K114" s="250"/>
      <c r="L114" s="256"/>
      <c r="M114" s="257"/>
      <c r="N114" s="258"/>
      <c r="O114" s="258"/>
      <c r="P114" s="258"/>
      <c r="Q114" s="258"/>
      <c r="R114" s="258"/>
      <c r="S114" s="258"/>
      <c r="T114" s="259"/>
      <c r="AT114" s="260" t="s">
        <v>549</v>
      </c>
      <c r="AU114" s="260" t="s">
        <v>85</v>
      </c>
      <c r="AV114" s="12" t="s">
        <v>85</v>
      </c>
      <c r="AW114" s="12" t="s">
        <v>41</v>
      </c>
      <c r="AX114" s="12" t="s">
        <v>24</v>
      </c>
      <c r="AY114" s="260" t="s">
        <v>541</v>
      </c>
    </row>
    <row r="115" s="1" customFormat="1" ht="25.5" customHeight="1">
      <c r="B115" s="46"/>
      <c r="C115" s="237" t="s">
        <v>571</v>
      </c>
      <c r="D115" s="237" t="s">
        <v>544</v>
      </c>
      <c r="E115" s="238" t="s">
        <v>572</v>
      </c>
      <c r="F115" s="239" t="s">
        <v>573</v>
      </c>
      <c r="G115" s="240" t="s">
        <v>569</v>
      </c>
      <c r="H115" s="241">
        <v>0.14999999999999999</v>
      </c>
      <c r="I115" s="242"/>
      <c r="J115" s="243">
        <f>ROUND(I115*H115,2)</f>
        <v>0</v>
      </c>
      <c r="K115" s="239" t="s">
        <v>22</v>
      </c>
      <c r="L115" s="72"/>
      <c r="M115" s="244" t="s">
        <v>22</v>
      </c>
      <c r="N115" s="245" t="s">
        <v>48</v>
      </c>
      <c r="O115" s="47"/>
      <c r="P115" s="246">
        <f>O115*H115</f>
        <v>0</v>
      </c>
      <c r="Q115" s="246">
        <v>0</v>
      </c>
      <c r="R115" s="246">
        <f>Q115*H115</f>
        <v>0</v>
      </c>
      <c r="S115" s="246">
        <v>0</v>
      </c>
      <c r="T115" s="247">
        <f>S115*H115</f>
        <v>0</v>
      </c>
      <c r="AR115" s="24" t="s">
        <v>542</v>
      </c>
      <c r="AT115" s="24" t="s">
        <v>544</v>
      </c>
      <c r="AU115" s="24" t="s">
        <v>85</v>
      </c>
      <c r="AY115" s="24" t="s">
        <v>541</v>
      </c>
      <c r="BE115" s="248">
        <f>IF(N115="základní",J115,0)</f>
        <v>0</v>
      </c>
      <c r="BF115" s="248">
        <f>IF(N115="snížená",J115,0)</f>
        <v>0</v>
      </c>
      <c r="BG115" s="248">
        <f>IF(N115="zákl. přenesená",J115,0)</f>
        <v>0</v>
      </c>
      <c r="BH115" s="248">
        <f>IF(N115="sníž. přenesená",J115,0)</f>
        <v>0</v>
      </c>
      <c r="BI115" s="248">
        <f>IF(N115="nulová",J115,0)</f>
        <v>0</v>
      </c>
      <c r="BJ115" s="24" t="s">
        <v>24</v>
      </c>
      <c r="BK115" s="248">
        <f>ROUND(I115*H115,2)</f>
        <v>0</v>
      </c>
      <c r="BL115" s="24" t="s">
        <v>542</v>
      </c>
      <c r="BM115" s="24" t="s">
        <v>1433</v>
      </c>
    </row>
    <row r="116" s="12" customFormat="1">
      <c r="B116" s="249"/>
      <c r="C116" s="250"/>
      <c r="D116" s="251" t="s">
        <v>549</v>
      </c>
      <c r="E116" s="252" t="s">
        <v>22</v>
      </c>
      <c r="F116" s="253" t="s">
        <v>887</v>
      </c>
      <c r="G116" s="250"/>
      <c r="H116" s="254">
        <v>0.14999999999999999</v>
      </c>
      <c r="I116" s="255"/>
      <c r="J116" s="250"/>
      <c r="K116" s="250"/>
      <c r="L116" s="256"/>
      <c r="M116" s="257"/>
      <c r="N116" s="258"/>
      <c r="O116" s="258"/>
      <c r="P116" s="258"/>
      <c r="Q116" s="258"/>
      <c r="R116" s="258"/>
      <c r="S116" s="258"/>
      <c r="T116" s="259"/>
      <c r="AT116" s="260" t="s">
        <v>549</v>
      </c>
      <c r="AU116" s="260" t="s">
        <v>85</v>
      </c>
      <c r="AV116" s="12" t="s">
        <v>85</v>
      </c>
      <c r="AW116" s="12" t="s">
        <v>41</v>
      </c>
      <c r="AX116" s="12" t="s">
        <v>24</v>
      </c>
      <c r="AY116" s="260" t="s">
        <v>541</v>
      </c>
    </row>
    <row r="117" s="1" customFormat="1" ht="38.25" customHeight="1">
      <c r="B117" s="46"/>
      <c r="C117" s="237" t="s">
        <v>561</v>
      </c>
      <c r="D117" s="237" t="s">
        <v>544</v>
      </c>
      <c r="E117" s="238" t="s">
        <v>575</v>
      </c>
      <c r="F117" s="239" t="s">
        <v>576</v>
      </c>
      <c r="G117" s="240" t="s">
        <v>569</v>
      </c>
      <c r="H117" s="241">
        <v>0.14999999999999999</v>
      </c>
      <c r="I117" s="242"/>
      <c r="J117" s="243">
        <f>ROUND(I117*H117,2)</f>
        <v>0</v>
      </c>
      <c r="K117" s="239" t="s">
        <v>22</v>
      </c>
      <c r="L117" s="72"/>
      <c r="M117" s="244" t="s">
        <v>22</v>
      </c>
      <c r="N117" s="245" t="s">
        <v>48</v>
      </c>
      <c r="O117" s="47"/>
      <c r="P117" s="246">
        <f>O117*H117</f>
        <v>0</v>
      </c>
      <c r="Q117" s="246">
        <v>0</v>
      </c>
      <c r="R117" s="246">
        <f>Q117*H117</f>
        <v>0</v>
      </c>
      <c r="S117" s="246">
        <v>0</v>
      </c>
      <c r="T117" s="247">
        <f>S117*H117</f>
        <v>0</v>
      </c>
      <c r="AR117" s="24" t="s">
        <v>542</v>
      </c>
      <c r="AT117" s="24" t="s">
        <v>544</v>
      </c>
      <c r="AU117" s="24" t="s">
        <v>85</v>
      </c>
      <c r="AY117" s="24" t="s">
        <v>541</v>
      </c>
      <c r="BE117" s="248">
        <f>IF(N117="základní",J117,0)</f>
        <v>0</v>
      </c>
      <c r="BF117" s="248">
        <f>IF(N117="snížená",J117,0)</f>
        <v>0</v>
      </c>
      <c r="BG117" s="248">
        <f>IF(N117="zákl. přenesená",J117,0)</f>
        <v>0</v>
      </c>
      <c r="BH117" s="248">
        <f>IF(N117="sníž. přenesená",J117,0)</f>
        <v>0</v>
      </c>
      <c r="BI117" s="248">
        <f>IF(N117="nulová",J117,0)</f>
        <v>0</v>
      </c>
      <c r="BJ117" s="24" t="s">
        <v>24</v>
      </c>
      <c r="BK117" s="248">
        <f>ROUND(I117*H117,2)</f>
        <v>0</v>
      </c>
      <c r="BL117" s="24" t="s">
        <v>542</v>
      </c>
      <c r="BM117" s="24" t="s">
        <v>1434</v>
      </c>
    </row>
    <row r="118" s="12" customFormat="1">
      <c r="B118" s="249"/>
      <c r="C118" s="250"/>
      <c r="D118" s="251" t="s">
        <v>549</v>
      </c>
      <c r="E118" s="252" t="s">
        <v>22</v>
      </c>
      <c r="F118" s="253" t="s">
        <v>887</v>
      </c>
      <c r="G118" s="250"/>
      <c r="H118" s="254">
        <v>0.14999999999999999</v>
      </c>
      <c r="I118" s="255"/>
      <c r="J118" s="250"/>
      <c r="K118" s="250"/>
      <c r="L118" s="256"/>
      <c r="M118" s="257"/>
      <c r="N118" s="258"/>
      <c r="O118" s="258"/>
      <c r="P118" s="258"/>
      <c r="Q118" s="258"/>
      <c r="R118" s="258"/>
      <c r="S118" s="258"/>
      <c r="T118" s="259"/>
      <c r="AT118" s="260" t="s">
        <v>549</v>
      </c>
      <c r="AU118" s="260" t="s">
        <v>85</v>
      </c>
      <c r="AV118" s="12" t="s">
        <v>85</v>
      </c>
      <c r="AW118" s="12" t="s">
        <v>41</v>
      </c>
      <c r="AX118" s="12" t="s">
        <v>24</v>
      </c>
      <c r="AY118" s="260" t="s">
        <v>541</v>
      </c>
    </row>
    <row r="119" s="1" customFormat="1" ht="25.5" customHeight="1">
      <c r="B119" s="46"/>
      <c r="C119" s="237" t="s">
        <v>557</v>
      </c>
      <c r="D119" s="237" t="s">
        <v>544</v>
      </c>
      <c r="E119" s="238" t="s">
        <v>578</v>
      </c>
      <c r="F119" s="239" t="s">
        <v>579</v>
      </c>
      <c r="G119" s="240" t="s">
        <v>569</v>
      </c>
      <c r="H119" s="241">
        <v>0.14999999999999999</v>
      </c>
      <c r="I119" s="242"/>
      <c r="J119" s="243">
        <f>ROUND(I119*H119,2)</f>
        <v>0</v>
      </c>
      <c r="K119" s="239" t="s">
        <v>22</v>
      </c>
      <c r="L119" s="72"/>
      <c r="M119" s="244" t="s">
        <v>22</v>
      </c>
      <c r="N119" s="245" t="s">
        <v>48</v>
      </c>
      <c r="O119" s="47"/>
      <c r="P119" s="246">
        <f>O119*H119</f>
        <v>0</v>
      </c>
      <c r="Q119" s="246">
        <v>0</v>
      </c>
      <c r="R119" s="246">
        <f>Q119*H119</f>
        <v>0</v>
      </c>
      <c r="S119" s="246">
        <v>0</v>
      </c>
      <c r="T119" s="247">
        <f>S119*H119</f>
        <v>0</v>
      </c>
      <c r="AR119" s="24" t="s">
        <v>542</v>
      </c>
      <c r="AT119" s="24" t="s">
        <v>544</v>
      </c>
      <c r="AU119" s="24" t="s">
        <v>85</v>
      </c>
      <c r="AY119" s="24" t="s">
        <v>541</v>
      </c>
      <c r="BE119" s="248">
        <f>IF(N119="základní",J119,0)</f>
        <v>0</v>
      </c>
      <c r="BF119" s="248">
        <f>IF(N119="snížená",J119,0)</f>
        <v>0</v>
      </c>
      <c r="BG119" s="248">
        <f>IF(N119="zákl. přenesená",J119,0)</f>
        <v>0</v>
      </c>
      <c r="BH119" s="248">
        <f>IF(N119="sníž. přenesená",J119,0)</f>
        <v>0</v>
      </c>
      <c r="BI119" s="248">
        <f>IF(N119="nulová",J119,0)</f>
        <v>0</v>
      </c>
      <c r="BJ119" s="24" t="s">
        <v>24</v>
      </c>
      <c r="BK119" s="248">
        <f>ROUND(I119*H119,2)</f>
        <v>0</v>
      </c>
      <c r="BL119" s="24" t="s">
        <v>542</v>
      </c>
      <c r="BM119" s="24" t="s">
        <v>1435</v>
      </c>
    </row>
    <row r="120" s="12" customFormat="1">
      <c r="B120" s="249"/>
      <c r="C120" s="250"/>
      <c r="D120" s="251" t="s">
        <v>549</v>
      </c>
      <c r="E120" s="252" t="s">
        <v>22</v>
      </c>
      <c r="F120" s="253" t="s">
        <v>887</v>
      </c>
      <c r="G120" s="250"/>
      <c r="H120" s="254">
        <v>0.14999999999999999</v>
      </c>
      <c r="I120" s="255"/>
      <c r="J120" s="250"/>
      <c r="K120" s="250"/>
      <c r="L120" s="256"/>
      <c r="M120" s="257"/>
      <c r="N120" s="258"/>
      <c r="O120" s="258"/>
      <c r="P120" s="258"/>
      <c r="Q120" s="258"/>
      <c r="R120" s="258"/>
      <c r="S120" s="258"/>
      <c r="T120" s="259"/>
      <c r="AT120" s="260" t="s">
        <v>549</v>
      </c>
      <c r="AU120" s="260" t="s">
        <v>85</v>
      </c>
      <c r="AV120" s="12" t="s">
        <v>85</v>
      </c>
      <c r="AW120" s="12" t="s">
        <v>41</v>
      </c>
      <c r="AX120" s="12" t="s">
        <v>24</v>
      </c>
      <c r="AY120" s="260" t="s">
        <v>541</v>
      </c>
    </row>
    <row r="121" s="11" customFormat="1" ht="29.88" customHeight="1">
      <c r="B121" s="221"/>
      <c r="C121" s="222"/>
      <c r="D121" s="223" t="s">
        <v>76</v>
      </c>
      <c r="E121" s="235" t="s">
        <v>581</v>
      </c>
      <c r="F121" s="235" t="s">
        <v>582</v>
      </c>
      <c r="G121" s="222"/>
      <c r="H121" s="222"/>
      <c r="I121" s="225"/>
      <c r="J121" s="236">
        <f>BK121</f>
        <v>0</v>
      </c>
      <c r="K121" s="222"/>
      <c r="L121" s="227"/>
      <c r="M121" s="228"/>
      <c r="N121" s="229"/>
      <c r="O121" s="229"/>
      <c r="P121" s="230">
        <f>SUM(P122:P123)</f>
        <v>0</v>
      </c>
      <c r="Q121" s="229"/>
      <c r="R121" s="230">
        <f>SUM(R122:R123)</f>
        <v>0</v>
      </c>
      <c r="S121" s="229"/>
      <c r="T121" s="231">
        <f>SUM(T122:T123)</f>
        <v>0</v>
      </c>
      <c r="AR121" s="232" t="s">
        <v>24</v>
      </c>
      <c r="AT121" s="233" t="s">
        <v>76</v>
      </c>
      <c r="AU121" s="233" t="s">
        <v>24</v>
      </c>
      <c r="AY121" s="232" t="s">
        <v>541</v>
      </c>
      <c r="BK121" s="234">
        <f>SUM(BK122:BK123)</f>
        <v>0</v>
      </c>
    </row>
    <row r="122" s="1" customFormat="1" ht="38.25" customHeight="1">
      <c r="B122" s="46"/>
      <c r="C122" s="237" t="s">
        <v>29</v>
      </c>
      <c r="D122" s="237" t="s">
        <v>544</v>
      </c>
      <c r="E122" s="238" t="s">
        <v>583</v>
      </c>
      <c r="F122" s="239" t="s">
        <v>584</v>
      </c>
      <c r="G122" s="240" t="s">
        <v>569</v>
      </c>
      <c r="H122" s="241">
        <v>0.14999999999999999</v>
      </c>
      <c r="I122" s="242"/>
      <c r="J122" s="243">
        <f>ROUND(I122*H122,2)</f>
        <v>0</v>
      </c>
      <c r="K122" s="239" t="s">
        <v>22</v>
      </c>
      <c r="L122" s="72"/>
      <c r="M122" s="244" t="s">
        <v>22</v>
      </c>
      <c r="N122" s="245" t="s">
        <v>48</v>
      </c>
      <c r="O122" s="47"/>
      <c r="P122" s="246">
        <f>O122*H122</f>
        <v>0</v>
      </c>
      <c r="Q122" s="246">
        <v>0</v>
      </c>
      <c r="R122" s="246">
        <f>Q122*H122</f>
        <v>0</v>
      </c>
      <c r="S122" s="246">
        <v>0</v>
      </c>
      <c r="T122" s="247">
        <f>S122*H122</f>
        <v>0</v>
      </c>
      <c r="AR122" s="24" t="s">
        <v>542</v>
      </c>
      <c r="AT122" s="24" t="s">
        <v>544</v>
      </c>
      <c r="AU122" s="24" t="s">
        <v>85</v>
      </c>
      <c r="AY122" s="24" t="s">
        <v>541</v>
      </c>
      <c r="BE122" s="248">
        <f>IF(N122="základní",J122,0)</f>
        <v>0</v>
      </c>
      <c r="BF122" s="248">
        <f>IF(N122="snížená",J122,0)</f>
        <v>0</v>
      </c>
      <c r="BG122" s="248">
        <f>IF(N122="zákl. přenesená",J122,0)</f>
        <v>0</v>
      </c>
      <c r="BH122" s="248">
        <f>IF(N122="sníž. přenesená",J122,0)</f>
        <v>0</v>
      </c>
      <c r="BI122" s="248">
        <f>IF(N122="nulová",J122,0)</f>
        <v>0</v>
      </c>
      <c r="BJ122" s="24" t="s">
        <v>24</v>
      </c>
      <c r="BK122" s="248">
        <f>ROUND(I122*H122,2)</f>
        <v>0</v>
      </c>
      <c r="BL122" s="24" t="s">
        <v>542</v>
      </c>
      <c r="BM122" s="24" t="s">
        <v>1436</v>
      </c>
    </row>
    <row r="123" s="12" customFormat="1">
      <c r="B123" s="249"/>
      <c r="C123" s="250"/>
      <c r="D123" s="251" t="s">
        <v>549</v>
      </c>
      <c r="E123" s="252" t="s">
        <v>22</v>
      </c>
      <c r="F123" s="253" t="s">
        <v>887</v>
      </c>
      <c r="G123" s="250"/>
      <c r="H123" s="254">
        <v>0.14999999999999999</v>
      </c>
      <c r="I123" s="255"/>
      <c r="J123" s="250"/>
      <c r="K123" s="250"/>
      <c r="L123" s="256"/>
      <c r="M123" s="257"/>
      <c r="N123" s="258"/>
      <c r="O123" s="258"/>
      <c r="P123" s="258"/>
      <c r="Q123" s="258"/>
      <c r="R123" s="258"/>
      <c r="S123" s="258"/>
      <c r="T123" s="259"/>
      <c r="AT123" s="260" t="s">
        <v>549</v>
      </c>
      <c r="AU123" s="260" t="s">
        <v>85</v>
      </c>
      <c r="AV123" s="12" t="s">
        <v>85</v>
      </c>
      <c r="AW123" s="12" t="s">
        <v>41</v>
      </c>
      <c r="AX123" s="12" t="s">
        <v>24</v>
      </c>
      <c r="AY123" s="260" t="s">
        <v>541</v>
      </c>
    </row>
    <row r="124" s="11" customFormat="1" ht="37.44" customHeight="1">
      <c r="B124" s="221"/>
      <c r="C124" s="222"/>
      <c r="D124" s="223" t="s">
        <v>76</v>
      </c>
      <c r="E124" s="224" t="s">
        <v>586</v>
      </c>
      <c r="F124" s="224" t="s">
        <v>587</v>
      </c>
      <c r="G124" s="222"/>
      <c r="H124" s="222"/>
      <c r="I124" s="225"/>
      <c r="J124" s="226">
        <f>BK124</f>
        <v>0</v>
      </c>
      <c r="K124" s="222"/>
      <c r="L124" s="227"/>
      <c r="M124" s="228"/>
      <c r="N124" s="229"/>
      <c r="O124" s="229"/>
      <c r="P124" s="230">
        <f>P125</f>
        <v>0</v>
      </c>
      <c r="Q124" s="229"/>
      <c r="R124" s="230">
        <f>R125</f>
        <v>0</v>
      </c>
      <c r="S124" s="229"/>
      <c r="T124" s="231">
        <f>T125</f>
        <v>0</v>
      </c>
      <c r="AR124" s="232" t="s">
        <v>85</v>
      </c>
      <c r="AT124" s="233" t="s">
        <v>76</v>
      </c>
      <c r="AU124" s="233" t="s">
        <v>77</v>
      </c>
      <c r="AY124" s="232" t="s">
        <v>541</v>
      </c>
      <c r="BK124" s="234">
        <f>BK125</f>
        <v>0</v>
      </c>
    </row>
    <row r="125" s="11" customFormat="1" ht="19.92" customHeight="1">
      <c r="B125" s="221"/>
      <c r="C125" s="222"/>
      <c r="D125" s="223" t="s">
        <v>76</v>
      </c>
      <c r="E125" s="235" t="s">
        <v>588</v>
      </c>
      <c r="F125" s="235" t="s">
        <v>589</v>
      </c>
      <c r="G125" s="222"/>
      <c r="H125" s="222"/>
      <c r="I125" s="225"/>
      <c r="J125" s="236">
        <f>BK125</f>
        <v>0</v>
      </c>
      <c r="K125" s="222"/>
      <c r="L125" s="227"/>
      <c r="M125" s="228"/>
      <c r="N125" s="229"/>
      <c r="O125" s="229"/>
      <c r="P125" s="230">
        <f>SUM(P126:P129)</f>
        <v>0</v>
      </c>
      <c r="Q125" s="229"/>
      <c r="R125" s="230">
        <f>SUM(R126:R129)</f>
        <v>0</v>
      </c>
      <c r="S125" s="229"/>
      <c r="T125" s="231">
        <f>SUM(T126:T129)</f>
        <v>0</v>
      </c>
      <c r="AR125" s="232" t="s">
        <v>85</v>
      </c>
      <c r="AT125" s="233" t="s">
        <v>76</v>
      </c>
      <c r="AU125" s="233" t="s">
        <v>24</v>
      </c>
      <c r="AY125" s="232" t="s">
        <v>541</v>
      </c>
      <c r="BK125" s="234">
        <f>SUM(BK126:BK129)</f>
        <v>0</v>
      </c>
    </row>
    <row r="126" s="1" customFormat="1" ht="25.5" customHeight="1">
      <c r="B126" s="46"/>
      <c r="C126" s="237" t="s">
        <v>590</v>
      </c>
      <c r="D126" s="237" t="s">
        <v>544</v>
      </c>
      <c r="E126" s="238" t="s">
        <v>591</v>
      </c>
      <c r="F126" s="239" t="s">
        <v>592</v>
      </c>
      <c r="G126" s="240" t="s">
        <v>547</v>
      </c>
      <c r="H126" s="241">
        <v>258</v>
      </c>
      <c r="I126" s="242"/>
      <c r="J126" s="243">
        <f>ROUND(I126*H126,2)</f>
        <v>0</v>
      </c>
      <c r="K126" s="239" t="s">
        <v>22</v>
      </c>
      <c r="L126" s="72"/>
      <c r="M126" s="244" t="s">
        <v>22</v>
      </c>
      <c r="N126" s="245" t="s">
        <v>48</v>
      </c>
      <c r="O126" s="47"/>
      <c r="P126" s="246">
        <f>O126*H126</f>
        <v>0</v>
      </c>
      <c r="Q126" s="246">
        <v>0</v>
      </c>
      <c r="R126" s="246">
        <f>Q126*H126</f>
        <v>0</v>
      </c>
      <c r="S126" s="246">
        <v>0</v>
      </c>
      <c r="T126" s="247">
        <f>S126*H126</f>
        <v>0</v>
      </c>
      <c r="AR126" s="24" t="s">
        <v>577</v>
      </c>
      <c r="AT126" s="24" t="s">
        <v>544</v>
      </c>
      <c r="AU126" s="24" t="s">
        <v>85</v>
      </c>
      <c r="AY126" s="24" t="s">
        <v>541</v>
      </c>
      <c r="BE126" s="248">
        <f>IF(N126="základní",J126,0)</f>
        <v>0</v>
      </c>
      <c r="BF126" s="248">
        <f>IF(N126="snížená",J126,0)</f>
        <v>0</v>
      </c>
      <c r="BG126" s="248">
        <f>IF(N126="zákl. přenesená",J126,0)</f>
        <v>0</v>
      </c>
      <c r="BH126" s="248">
        <f>IF(N126="sníž. přenesená",J126,0)</f>
        <v>0</v>
      </c>
      <c r="BI126" s="248">
        <f>IF(N126="nulová",J126,0)</f>
        <v>0</v>
      </c>
      <c r="BJ126" s="24" t="s">
        <v>24</v>
      </c>
      <c r="BK126" s="248">
        <f>ROUND(I126*H126,2)</f>
        <v>0</v>
      </c>
      <c r="BL126" s="24" t="s">
        <v>577</v>
      </c>
      <c r="BM126" s="24" t="s">
        <v>1437</v>
      </c>
    </row>
    <row r="127" s="12" customFormat="1">
      <c r="B127" s="249"/>
      <c r="C127" s="250"/>
      <c r="D127" s="251" t="s">
        <v>549</v>
      </c>
      <c r="E127" s="252" t="s">
        <v>22</v>
      </c>
      <c r="F127" s="253" t="s">
        <v>1429</v>
      </c>
      <c r="G127" s="250"/>
      <c r="H127" s="254">
        <v>258</v>
      </c>
      <c r="I127" s="255"/>
      <c r="J127" s="250"/>
      <c r="K127" s="250"/>
      <c r="L127" s="256"/>
      <c r="M127" s="257"/>
      <c r="N127" s="258"/>
      <c r="O127" s="258"/>
      <c r="P127" s="258"/>
      <c r="Q127" s="258"/>
      <c r="R127" s="258"/>
      <c r="S127" s="258"/>
      <c r="T127" s="259"/>
      <c r="AT127" s="260" t="s">
        <v>549</v>
      </c>
      <c r="AU127" s="260" t="s">
        <v>85</v>
      </c>
      <c r="AV127" s="12" t="s">
        <v>85</v>
      </c>
      <c r="AW127" s="12" t="s">
        <v>41</v>
      </c>
      <c r="AX127" s="12" t="s">
        <v>24</v>
      </c>
      <c r="AY127" s="260" t="s">
        <v>541</v>
      </c>
    </row>
    <row r="128" s="1" customFormat="1" ht="25.5" customHeight="1">
      <c r="B128" s="46"/>
      <c r="C128" s="237" t="s">
        <v>570</v>
      </c>
      <c r="D128" s="237" t="s">
        <v>544</v>
      </c>
      <c r="E128" s="238" t="s">
        <v>594</v>
      </c>
      <c r="F128" s="239" t="s">
        <v>595</v>
      </c>
      <c r="G128" s="240" t="s">
        <v>547</v>
      </c>
      <c r="H128" s="241">
        <v>258</v>
      </c>
      <c r="I128" s="242"/>
      <c r="J128" s="243">
        <f>ROUND(I128*H128,2)</f>
        <v>0</v>
      </c>
      <c r="K128" s="239" t="s">
        <v>22</v>
      </c>
      <c r="L128" s="72"/>
      <c r="M128" s="244" t="s">
        <v>22</v>
      </c>
      <c r="N128" s="245" t="s">
        <v>48</v>
      </c>
      <c r="O128" s="47"/>
      <c r="P128" s="246">
        <f>O128*H128</f>
        <v>0</v>
      </c>
      <c r="Q128" s="246">
        <v>0</v>
      </c>
      <c r="R128" s="246">
        <f>Q128*H128</f>
        <v>0</v>
      </c>
      <c r="S128" s="246">
        <v>0</v>
      </c>
      <c r="T128" s="247">
        <f>S128*H128</f>
        <v>0</v>
      </c>
      <c r="AR128" s="24" t="s">
        <v>577</v>
      </c>
      <c r="AT128" s="24" t="s">
        <v>544</v>
      </c>
      <c r="AU128" s="24" t="s">
        <v>85</v>
      </c>
      <c r="AY128" s="24" t="s">
        <v>541</v>
      </c>
      <c r="BE128" s="248">
        <f>IF(N128="základní",J128,0)</f>
        <v>0</v>
      </c>
      <c r="BF128" s="248">
        <f>IF(N128="snížená",J128,0)</f>
        <v>0</v>
      </c>
      <c r="BG128" s="248">
        <f>IF(N128="zákl. přenesená",J128,0)</f>
        <v>0</v>
      </c>
      <c r="BH128" s="248">
        <f>IF(N128="sníž. přenesená",J128,0)</f>
        <v>0</v>
      </c>
      <c r="BI128" s="248">
        <f>IF(N128="nulová",J128,0)</f>
        <v>0</v>
      </c>
      <c r="BJ128" s="24" t="s">
        <v>24</v>
      </c>
      <c r="BK128" s="248">
        <f>ROUND(I128*H128,2)</f>
        <v>0</v>
      </c>
      <c r="BL128" s="24" t="s">
        <v>577</v>
      </c>
      <c r="BM128" s="24" t="s">
        <v>1438</v>
      </c>
    </row>
    <row r="129" s="12" customFormat="1">
      <c r="B129" s="249"/>
      <c r="C129" s="250"/>
      <c r="D129" s="251" t="s">
        <v>549</v>
      </c>
      <c r="E129" s="252" t="s">
        <v>22</v>
      </c>
      <c r="F129" s="253" t="s">
        <v>1429</v>
      </c>
      <c r="G129" s="250"/>
      <c r="H129" s="254">
        <v>258</v>
      </c>
      <c r="I129" s="255"/>
      <c r="J129" s="250"/>
      <c r="K129" s="250"/>
      <c r="L129" s="256"/>
      <c r="M129" s="261"/>
      <c r="N129" s="262"/>
      <c r="O129" s="262"/>
      <c r="P129" s="262"/>
      <c r="Q129" s="262"/>
      <c r="R129" s="262"/>
      <c r="S129" s="262"/>
      <c r="T129" s="263"/>
      <c r="AT129" s="260" t="s">
        <v>549</v>
      </c>
      <c r="AU129" s="260" t="s">
        <v>85</v>
      </c>
      <c r="AV129" s="12" t="s">
        <v>85</v>
      </c>
      <c r="AW129" s="12" t="s">
        <v>41</v>
      </c>
      <c r="AX129" s="12" t="s">
        <v>24</v>
      </c>
      <c r="AY129" s="260" t="s">
        <v>541</v>
      </c>
    </row>
    <row r="130" s="1" customFormat="1" ht="6.96" customHeight="1">
      <c r="B130" s="67"/>
      <c r="C130" s="68"/>
      <c r="D130" s="68"/>
      <c r="E130" s="68"/>
      <c r="F130" s="68"/>
      <c r="G130" s="68"/>
      <c r="H130" s="68"/>
      <c r="I130" s="179"/>
      <c r="J130" s="68"/>
      <c r="K130" s="68"/>
      <c r="L130" s="72"/>
    </row>
  </sheetData>
  <sheetProtection sheet="1" autoFilter="0" formatColumns="0" formatRows="0" objects="1" scenarios="1" spinCount="100000" saltValue="d8ZaAunqY4UPwNIvcDTtFcicSISs1vwKoLgBJ3MU/JnriBBfuKkcjJVzQrWXYKp7LXwqw/YXfrseJlHxY8wdVA==" hashValue="avLcyCCcbgJKZ8QecugSeQGqrq/IiAIIs7tph0hCP3Br/GaI/XkJrYGzja7WxUKlKXnJd+IDs2MtAvxUnYGEJw==" algorithmName="SHA-512" password="CC35"/>
  <autoFilter ref="C95:K129"/>
  <mergeCells count="16">
    <mergeCell ref="E7:H7"/>
    <mergeCell ref="E11:H11"/>
    <mergeCell ref="E9:H9"/>
    <mergeCell ref="E13:H13"/>
    <mergeCell ref="E28:H28"/>
    <mergeCell ref="E49:H49"/>
    <mergeCell ref="E53:H53"/>
    <mergeCell ref="E51:H51"/>
    <mergeCell ref="E55:H55"/>
    <mergeCell ref="J59:J60"/>
    <mergeCell ref="E82:H82"/>
    <mergeCell ref="E86:H86"/>
    <mergeCell ref="E84:H84"/>
    <mergeCell ref="E88:H88"/>
    <mergeCell ref="G1:H1"/>
    <mergeCell ref="L2:V2"/>
  </mergeCells>
  <hyperlinks>
    <hyperlink ref="F1:G1" location="C2" display="1) Krycí list soupisu"/>
    <hyperlink ref="G1:H1" location="C62" display="2) Rekapitulace"/>
    <hyperlink ref="J1" location="C95"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46.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297</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ht="16.5" customHeight="1">
      <c r="B9" s="28"/>
      <c r="C9" s="29"/>
      <c r="D9" s="29"/>
      <c r="E9" s="156" t="s">
        <v>1423</v>
      </c>
      <c r="F9" s="29"/>
      <c r="G9" s="29"/>
      <c r="H9" s="29"/>
      <c r="I9" s="155"/>
      <c r="J9" s="29"/>
      <c r="K9" s="31"/>
    </row>
    <row r="10">
      <c r="B10" s="28"/>
      <c r="C10" s="29"/>
      <c r="D10" s="40" t="s">
        <v>508</v>
      </c>
      <c r="E10" s="29"/>
      <c r="F10" s="29"/>
      <c r="G10" s="29"/>
      <c r="H10" s="29"/>
      <c r="I10" s="155"/>
      <c r="J10" s="29"/>
      <c r="K10" s="31"/>
    </row>
    <row r="11" s="1" customFormat="1" ht="16.5" customHeight="1">
      <c r="B11" s="46"/>
      <c r="C11" s="47"/>
      <c r="D11" s="47"/>
      <c r="E11" s="55" t="s">
        <v>1424</v>
      </c>
      <c r="F11" s="47"/>
      <c r="G11" s="47"/>
      <c r="H11" s="47"/>
      <c r="I11" s="157"/>
      <c r="J11" s="47"/>
      <c r="K11" s="51"/>
    </row>
    <row r="12" s="1" customFormat="1">
      <c r="B12" s="46"/>
      <c r="C12" s="47"/>
      <c r="D12" s="40" t="s">
        <v>510</v>
      </c>
      <c r="E12" s="47"/>
      <c r="F12" s="47"/>
      <c r="G12" s="47"/>
      <c r="H12" s="47"/>
      <c r="I12" s="157"/>
      <c r="J12" s="47"/>
      <c r="K12" s="51"/>
    </row>
    <row r="13" s="1" customFormat="1" ht="36.96" customHeight="1">
      <c r="B13" s="46"/>
      <c r="C13" s="47"/>
      <c r="D13" s="47"/>
      <c r="E13" s="158" t="s">
        <v>1439</v>
      </c>
      <c r="F13" s="47"/>
      <c r="G13" s="47"/>
      <c r="H13" s="47"/>
      <c r="I13" s="157"/>
      <c r="J13" s="47"/>
      <c r="K13" s="51"/>
    </row>
    <row r="14" s="1" customFormat="1">
      <c r="B14" s="46"/>
      <c r="C14" s="47"/>
      <c r="D14" s="47"/>
      <c r="E14" s="47"/>
      <c r="F14" s="47"/>
      <c r="G14" s="47"/>
      <c r="H14" s="47"/>
      <c r="I14" s="157"/>
      <c r="J14" s="47"/>
      <c r="K14" s="51"/>
    </row>
    <row r="15" s="1" customFormat="1" ht="14.4" customHeight="1">
      <c r="B15" s="46"/>
      <c r="C15" s="47"/>
      <c r="D15" s="40" t="s">
        <v>21</v>
      </c>
      <c r="E15" s="47"/>
      <c r="F15" s="35" t="s">
        <v>22</v>
      </c>
      <c r="G15" s="47"/>
      <c r="H15" s="47"/>
      <c r="I15" s="159" t="s">
        <v>23</v>
      </c>
      <c r="J15" s="35" t="s">
        <v>22</v>
      </c>
      <c r="K15" s="51"/>
    </row>
    <row r="16" s="1" customFormat="1" ht="14.4" customHeight="1">
      <c r="B16" s="46"/>
      <c r="C16" s="47"/>
      <c r="D16" s="40" t="s">
        <v>25</v>
      </c>
      <c r="E16" s="47"/>
      <c r="F16" s="35" t="s">
        <v>40</v>
      </c>
      <c r="G16" s="47"/>
      <c r="H16" s="47"/>
      <c r="I16" s="159" t="s">
        <v>27</v>
      </c>
      <c r="J16" s="160" t="str">
        <f>'Rekapitulace stavby'!AN8</f>
        <v>19. 9. 2018</v>
      </c>
      <c r="K16" s="51"/>
    </row>
    <row r="17" s="1" customFormat="1" ht="10.8" customHeight="1">
      <c r="B17" s="46"/>
      <c r="C17" s="47"/>
      <c r="D17" s="47"/>
      <c r="E17" s="47"/>
      <c r="F17" s="47"/>
      <c r="G17" s="47"/>
      <c r="H17" s="47"/>
      <c r="I17" s="157"/>
      <c r="J17" s="47"/>
      <c r="K17" s="51"/>
    </row>
    <row r="18" s="1" customFormat="1" ht="14.4" customHeight="1">
      <c r="B18" s="46"/>
      <c r="C18" s="47"/>
      <c r="D18" s="40" t="s">
        <v>31</v>
      </c>
      <c r="E18" s="47"/>
      <c r="F18" s="47"/>
      <c r="G18" s="47"/>
      <c r="H18" s="47"/>
      <c r="I18" s="159" t="s">
        <v>32</v>
      </c>
      <c r="J18" s="35" t="str">
        <f>IF('Rekapitulace stavby'!AN10="","",'Rekapitulace stavby'!AN10)</f>
        <v>70994234</v>
      </c>
      <c r="K18" s="51"/>
    </row>
    <row r="19" s="1" customFormat="1" ht="18" customHeight="1">
      <c r="B19" s="46"/>
      <c r="C19" s="47"/>
      <c r="D19" s="47"/>
      <c r="E19" s="35" t="str">
        <f>IF('Rekapitulace stavby'!E11="","",'Rekapitulace stavby'!E11)</f>
        <v>SŽDC s.o., OŘ Ústí n.L., ST Ústí n.L.</v>
      </c>
      <c r="F19" s="47"/>
      <c r="G19" s="47"/>
      <c r="H19" s="47"/>
      <c r="I19" s="159" t="s">
        <v>35</v>
      </c>
      <c r="J19" s="35" t="str">
        <f>IF('Rekapitulace stavby'!AN11="","",'Rekapitulace stavby'!AN11)</f>
        <v>CZ70994234</v>
      </c>
      <c r="K19" s="51"/>
    </row>
    <row r="20" s="1" customFormat="1" ht="6.96" customHeight="1">
      <c r="B20" s="46"/>
      <c r="C20" s="47"/>
      <c r="D20" s="47"/>
      <c r="E20" s="47"/>
      <c r="F20" s="47"/>
      <c r="G20" s="47"/>
      <c r="H20" s="47"/>
      <c r="I20" s="157"/>
      <c r="J20" s="47"/>
      <c r="K20" s="51"/>
    </row>
    <row r="21" s="1" customFormat="1" ht="14.4" customHeight="1">
      <c r="B21" s="46"/>
      <c r="C21" s="47"/>
      <c r="D21" s="40" t="s">
        <v>37</v>
      </c>
      <c r="E21" s="47"/>
      <c r="F21" s="47"/>
      <c r="G21" s="47"/>
      <c r="H21" s="47"/>
      <c r="I21" s="159" t="s">
        <v>32</v>
      </c>
      <c r="J21" s="35" t="str">
        <f>IF('Rekapitulace stavby'!AN13="Vyplň údaj","",IF('Rekapitulace stavby'!AN13="","",'Rekapitulace stavby'!AN13))</f>
        <v/>
      </c>
      <c r="K21" s="51"/>
    </row>
    <row r="22" s="1" customFormat="1" ht="18" customHeight="1">
      <c r="B22" s="46"/>
      <c r="C22" s="47"/>
      <c r="D22" s="47"/>
      <c r="E22" s="35" t="str">
        <f>IF('Rekapitulace stavby'!E14="Vyplň údaj","",IF('Rekapitulace stavby'!E14="","",'Rekapitulace stavby'!E14))</f>
        <v/>
      </c>
      <c r="F22" s="47"/>
      <c r="G22" s="47"/>
      <c r="H22" s="47"/>
      <c r="I22" s="159" t="s">
        <v>35</v>
      </c>
      <c r="J22" s="35" t="str">
        <f>IF('Rekapitulace stavby'!AN14="Vyplň údaj","",IF('Rekapitulace stavby'!AN14="","",'Rekapitulace stavby'!AN14))</f>
        <v/>
      </c>
      <c r="K22" s="51"/>
    </row>
    <row r="23" s="1" customFormat="1" ht="6.96" customHeight="1">
      <c r="B23" s="46"/>
      <c r="C23" s="47"/>
      <c r="D23" s="47"/>
      <c r="E23" s="47"/>
      <c r="F23" s="47"/>
      <c r="G23" s="47"/>
      <c r="H23" s="47"/>
      <c r="I23" s="157"/>
      <c r="J23" s="47"/>
      <c r="K23" s="51"/>
    </row>
    <row r="24" s="1" customFormat="1" ht="14.4" customHeight="1">
      <c r="B24" s="46"/>
      <c r="C24" s="47"/>
      <c r="D24" s="40" t="s">
        <v>39</v>
      </c>
      <c r="E24" s="47"/>
      <c r="F24" s="47"/>
      <c r="G24" s="47"/>
      <c r="H24" s="47"/>
      <c r="I24" s="159" t="s">
        <v>32</v>
      </c>
      <c r="J24" s="35" t="str">
        <f>IF('Rekapitulace stavby'!AN16="","",'Rekapitulace stavby'!AN16)</f>
        <v/>
      </c>
      <c r="K24" s="51"/>
    </row>
    <row r="25" s="1" customFormat="1" ht="18" customHeight="1">
      <c r="B25" s="46"/>
      <c r="C25" s="47"/>
      <c r="D25" s="47"/>
      <c r="E25" s="35" t="str">
        <f>IF('Rekapitulace stavby'!E17="","",'Rekapitulace stavby'!E17)</f>
        <v xml:space="preserve"> </v>
      </c>
      <c r="F25" s="47"/>
      <c r="G25" s="47"/>
      <c r="H25" s="47"/>
      <c r="I25" s="159" t="s">
        <v>35</v>
      </c>
      <c r="J25" s="35" t="str">
        <f>IF('Rekapitulace stavby'!AN17="","",'Rekapitulace stavby'!AN17)</f>
        <v/>
      </c>
      <c r="K25" s="51"/>
    </row>
    <row r="26" s="1" customFormat="1" ht="6.96" customHeight="1">
      <c r="B26" s="46"/>
      <c r="C26" s="47"/>
      <c r="D26" s="47"/>
      <c r="E26" s="47"/>
      <c r="F26" s="47"/>
      <c r="G26" s="47"/>
      <c r="H26" s="47"/>
      <c r="I26" s="157"/>
      <c r="J26" s="47"/>
      <c r="K26" s="51"/>
    </row>
    <row r="27" s="1" customFormat="1" ht="14.4" customHeight="1">
      <c r="B27" s="46"/>
      <c r="C27" s="47"/>
      <c r="D27" s="40" t="s">
        <v>42</v>
      </c>
      <c r="E27" s="47"/>
      <c r="F27" s="47"/>
      <c r="G27" s="47"/>
      <c r="H27" s="47"/>
      <c r="I27" s="157"/>
      <c r="J27" s="47"/>
      <c r="K27" s="51"/>
    </row>
    <row r="28" s="7" customFormat="1" ht="16.5" customHeight="1">
      <c r="B28" s="161"/>
      <c r="C28" s="162"/>
      <c r="D28" s="162"/>
      <c r="E28" s="44" t="s">
        <v>22</v>
      </c>
      <c r="F28" s="44"/>
      <c r="G28" s="44"/>
      <c r="H28" s="44"/>
      <c r="I28" s="163"/>
      <c r="J28" s="162"/>
      <c r="K28" s="164"/>
    </row>
    <row r="29" s="1" customFormat="1" ht="6.96" customHeight="1">
      <c r="B29" s="46"/>
      <c r="C29" s="47"/>
      <c r="D29" s="47"/>
      <c r="E29" s="47"/>
      <c r="F29" s="47"/>
      <c r="G29" s="47"/>
      <c r="H29" s="47"/>
      <c r="I29" s="157"/>
      <c r="J29" s="47"/>
      <c r="K29" s="51"/>
    </row>
    <row r="30" s="1" customFormat="1" ht="6.96" customHeight="1">
      <c r="B30" s="46"/>
      <c r="C30" s="47"/>
      <c r="D30" s="106"/>
      <c r="E30" s="106"/>
      <c r="F30" s="106"/>
      <c r="G30" s="106"/>
      <c r="H30" s="106"/>
      <c r="I30" s="165"/>
      <c r="J30" s="106"/>
      <c r="K30" s="166"/>
    </row>
    <row r="31" s="1" customFormat="1" ht="25.44" customHeight="1">
      <c r="B31" s="46"/>
      <c r="C31" s="47"/>
      <c r="D31" s="167" t="s">
        <v>43</v>
      </c>
      <c r="E31" s="47"/>
      <c r="F31" s="47"/>
      <c r="G31" s="47"/>
      <c r="H31" s="47"/>
      <c r="I31" s="157"/>
      <c r="J31" s="168">
        <f>ROUND(J89,2)</f>
        <v>0</v>
      </c>
      <c r="K31" s="51"/>
    </row>
    <row r="32" s="1" customFormat="1" ht="6.96" customHeight="1">
      <c r="B32" s="46"/>
      <c r="C32" s="47"/>
      <c r="D32" s="106"/>
      <c r="E32" s="106"/>
      <c r="F32" s="106"/>
      <c r="G32" s="106"/>
      <c r="H32" s="106"/>
      <c r="I32" s="165"/>
      <c r="J32" s="106"/>
      <c r="K32" s="166"/>
    </row>
    <row r="33" s="1" customFormat="1" ht="14.4" customHeight="1">
      <c r="B33" s="46"/>
      <c r="C33" s="47"/>
      <c r="D33" s="47"/>
      <c r="E33" s="47"/>
      <c r="F33" s="52" t="s">
        <v>45</v>
      </c>
      <c r="G33" s="47"/>
      <c r="H33" s="47"/>
      <c r="I33" s="169" t="s">
        <v>44</v>
      </c>
      <c r="J33" s="52" t="s">
        <v>46</v>
      </c>
      <c r="K33" s="51"/>
    </row>
    <row r="34" s="1" customFormat="1" ht="14.4" customHeight="1">
      <c r="B34" s="46"/>
      <c r="C34" s="47"/>
      <c r="D34" s="55" t="s">
        <v>47</v>
      </c>
      <c r="E34" s="55" t="s">
        <v>48</v>
      </c>
      <c r="F34" s="170">
        <f>ROUND(SUM(BE89:BE94), 2)</f>
        <v>0</v>
      </c>
      <c r="G34" s="47"/>
      <c r="H34" s="47"/>
      <c r="I34" s="171">
        <v>0.20999999999999999</v>
      </c>
      <c r="J34" s="170">
        <f>ROUND(ROUND((SUM(BE89:BE94)), 2)*I34, 2)</f>
        <v>0</v>
      </c>
      <c r="K34" s="51"/>
    </row>
    <row r="35" s="1" customFormat="1" ht="14.4" customHeight="1">
      <c r="B35" s="46"/>
      <c r="C35" s="47"/>
      <c r="D35" s="47"/>
      <c r="E35" s="55" t="s">
        <v>49</v>
      </c>
      <c r="F35" s="170">
        <f>ROUND(SUM(BF89:BF94), 2)</f>
        <v>0</v>
      </c>
      <c r="G35" s="47"/>
      <c r="H35" s="47"/>
      <c r="I35" s="171">
        <v>0.14999999999999999</v>
      </c>
      <c r="J35" s="170">
        <f>ROUND(ROUND((SUM(BF89:BF94)), 2)*I35, 2)</f>
        <v>0</v>
      </c>
      <c r="K35" s="51"/>
    </row>
    <row r="36" hidden="1" s="1" customFormat="1" ht="14.4" customHeight="1">
      <c r="B36" s="46"/>
      <c r="C36" s="47"/>
      <c r="D36" s="47"/>
      <c r="E36" s="55" t="s">
        <v>50</v>
      </c>
      <c r="F36" s="170">
        <f>ROUND(SUM(BG89:BG94), 2)</f>
        <v>0</v>
      </c>
      <c r="G36" s="47"/>
      <c r="H36" s="47"/>
      <c r="I36" s="171">
        <v>0.20999999999999999</v>
      </c>
      <c r="J36" s="170">
        <v>0</v>
      </c>
      <c r="K36" s="51"/>
    </row>
    <row r="37" hidden="1" s="1" customFormat="1" ht="14.4" customHeight="1">
      <c r="B37" s="46"/>
      <c r="C37" s="47"/>
      <c r="D37" s="47"/>
      <c r="E37" s="55" t="s">
        <v>51</v>
      </c>
      <c r="F37" s="170">
        <f>ROUND(SUM(BH89:BH94), 2)</f>
        <v>0</v>
      </c>
      <c r="G37" s="47"/>
      <c r="H37" s="47"/>
      <c r="I37" s="171">
        <v>0.14999999999999999</v>
      </c>
      <c r="J37" s="170">
        <v>0</v>
      </c>
      <c r="K37" s="51"/>
    </row>
    <row r="38" hidden="1" s="1" customFormat="1" ht="14.4" customHeight="1">
      <c r="B38" s="46"/>
      <c r="C38" s="47"/>
      <c r="D38" s="47"/>
      <c r="E38" s="55" t="s">
        <v>52</v>
      </c>
      <c r="F38" s="170">
        <f>ROUND(SUM(BI89:BI94), 2)</f>
        <v>0</v>
      </c>
      <c r="G38" s="47"/>
      <c r="H38" s="47"/>
      <c r="I38" s="171">
        <v>0</v>
      </c>
      <c r="J38" s="170">
        <v>0</v>
      </c>
      <c r="K38" s="51"/>
    </row>
    <row r="39" s="1" customFormat="1" ht="6.96" customHeight="1">
      <c r="B39" s="46"/>
      <c r="C39" s="47"/>
      <c r="D39" s="47"/>
      <c r="E39" s="47"/>
      <c r="F39" s="47"/>
      <c r="G39" s="47"/>
      <c r="H39" s="47"/>
      <c r="I39" s="157"/>
      <c r="J39" s="47"/>
      <c r="K39" s="51"/>
    </row>
    <row r="40" s="1" customFormat="1" ht="25.44" customHeight="1">
      <c r="B40" s="46"/>
      <c r="C40" s="172"/>
      <c r="D40" s="173" t="s">
        <v>53</v>
      </c>
      <c r="E40" s="98"/>
      <c r="F40" s="98"/>
      <c r="G40" s="174" t="s">
        <v>54</v>
      </c>
      <c r="H40" s="175" t="s">
        <v>55</v>
      </c>
      <c r="I40" s="176"/>
      <c r="J40" s="177">
        <f>SUM(J31:J38)</f>
        <v>0</v>
      </c>
      <c r="K40" s="178"/>
    </row>
    <row r="41" s="1" customFormat="1" ht="14.4" customHeight="1">
      <c r="B41" s="67"/>
      <c r="C41" s="68"/>
      <c r="D41" s="68"/>
      <c r="E41" s="68"/>
      <c r="F41" s="68"/>
      <c r="G41" s="68"/>
      <c r="H41" s="68"/>
      <c r="I41" s="179"/>
      <c r="J41" s="68"/>
      <c r="K41" s="69"/>
    </row>
    <row r="45" s="1" customFormat="1" ht="6.96" customHeight="1">
      <c r="B45" s="180"/>
      <c r="C45" s="181"/>
      <c r="D45" s="181"/>
      <c r="E45" s="181"/>
      <c r="F45" s="181"/>
      <c r="G45" s="181"/>
      <c r="H45" s="181"/>
      <c r="I45" s="182"/>
      <c r="J45" s="181"/>
      <c r="K45" s="183"/>
    </row>
    <row r="46" s="1" customFormat="1" ht="36.96" customHeight="1">
      <c r="B46" s="46"/>
      <c r="C46" s="30" t="s">
        <v>512</v>
      </c>
      <c r="D46" s="47"/>
      <c r="E46" s="47"/>
      <c r="F46" s="47"/>
      <c r="G46" s="47"/>
      <c r="H46" s="47"/>
      <c r="I46" s="157"/>
      <c r="J46" s="47"/>
      <c r="K46" s="51"/>
    </row>
    <row r="47" s="1" customFormat="1" ht="6.96" customHeight="1">
      <c r="B47" s="46"/>
      <c r="C47" s="47"/>
      <c r="D47" s="47"/>
      <c r="E47" s="47"/>
      <c r="F47" s="47"/>
      <c r="G47" s="47"/>
      <c r="H47" s="47"/>
      <c r="I47" s="157"/>
      <c r="J47" s="47"/>
      <c r="K47" s="51"/>
    </row>
    <row r="48" s="1" customFormat="1" ht="14.4" customHeight="1">
      <c r="B48" s="46"/>
      <c r="C48" s="40" t="s">
        <v>18</v>
      </c>
      <c r="D48" s="47"/>
      <c r="E48" s="47"/>
      <c r="F48" s="47"/>
      <c r="G48" s="47"/>
      <c r="H48" s="47"/>
      <c r="I48" s="157"/>
      <c r="J48" s="47"/>
      <c r="K48" s="51"/>
    </row>
    <row r="49" s="1" customFormat="1" ht="16.5" customHeight="1">
      <c r="B49" s="46"/>
      <c r="C49" s="47"/>
      <c r="D49" s="47"/>
      <c r="E49" s="156" t="str">
        <f>E7</f>
        <v>Celkové opravy zastávek na koridorové trati Vraňany - Děčín - státní hranice_ZMĚNA č. 1</v>
      </c>
      <c r="F49" s="40"/>
      <c r="G49" s="40"/>
      <c r="H49" s="40"/>
      <c r="I49" s="157"/>
      <c r="J49" s="47"/>
      <c r="K49" s="51"/>
    </row>
    <row r="50">
      <c r="B50" s="28"/>
      <c r="C50" s="40" t="s">
        <v>506</v>
      </c>
      <c r="D50" s="29"/>
      <c r="E50" s="29"/>
      <c r="F50" s="29"/>
      <c r="G50" s="29"/>
      <c r="H50" s="29"/>
      <c r="I50" s="155"/>
      <c r="J50" s="29"/>
      <c r="K50" s="31"/>
    </row>
    <row r="51" ht="16.5" customHeight="1">
      <c r="B51" s="28"/>
      <c r="C51" s="29"/>
      <c r="D51" s="29"/>
      <c r="E51" s="156" t="s">
        <v>1423</v>
      </c>
      <c r="F51" s="29"/>
      <c r="G51" s="29"/>
      <c r="H51" s="29"/>
      <c r="I51" s="155"/>
      <c r="J51" s="29"/>
      <c r="K51" s="31"/>
    </row>
    <row r="52">
      <c r="B52" s="28"/>
      <c r="C52" s="40" t="s">
        <v>508</v>
      </c>
      <c r="D52" s="29"/>
      <c r="E52" s="29"/>
      <c r="F52" s="29"/>
      <c r="G52" s="29"/>
      <c r="H52" s="29"/>
      <c r="I52" s="155"/>
      <c r="J52" s="29"/>
      <c r="K52" s="31"/>
    </row>
    <row r="53" s="1" customFormat="1" ht="16.5" customHeight="1">
      <c r="B53" s="46"/>
      <c r="C53" s="47"/>
      <c r="D53" s="47"/>
      <c r="E53" s="55" t="s">
        <v>1424</v>
      </c>
      <c r="F53" s="47"/>
      <c r="G53" s="47"/>
      <c r="H53" s="47"/>
      <c r="I53" s="157"/>
      <c r="J53" s="47"/>
      <c r="K53" s="51"/>
    </row>
    <row r="54" s="1" customFormat="1" ht="14.4" customHeight="1">
      <c r="B54" s="46"/>
      <c r="C54" s="40" t="s">
        <v>510</v>
      </c>
      <c r="D54" s="47"/>
      <c r="E54" s="47"/>
      <c r="F54" s="47"/>
      <c r="G54" s="47"/>
      <c r="H54" s="47"/>
      <c r="I54" s="157"/>
      <c r="J54" s="47"/>
      <c r="K54" s="51"/>
    </row>
    <row r="55" s="1" customFormat="1" ht="17.25" customHeight="1">
      <c r="B55" s="46"/>
      <c r="C55" s="47"/>
      <c r="D55" s="47"/>
      <c r="E55" s="158" t="str">
        <f>E13</f>
        <v>SO-23-03-02 - VRN</v>
      </c>
      <c r="F55" s="47"/>
      <c r="G55" s="47"/>
      <c r="H55" s="47"/>
      <c r="I55" s="157"/>
      <c r="J55" s="47"/>
      <c r="K55" s="51"/>
    </row>
    <row r="56" s="1" customFormat="1" ht="6.96" customHeight="1">
      <c r="B56" s="46"/>
      <c r="C56" s="47"/>
      <c r="D56" s="47"/>
      <c r="E56" s="47"/>
      <c r="F56" s="47"/>
      <c r="G56" s="47"/>
      <c r="H56" s="47"/>
      <c r="I56" s="157"/>
      <c r="J56" s="47"/>
      <c r="K56" s="51"/>
    </row>
    <row r="57" s="1" customFormat="1" ht="18" customHeight="1">
      <c r="B57" s="46"/>
      <c r="C57" s="40" t="s">
        <v>25</v>
      </c>
      <c r="D57" s="47"/>
      <c r="E57" s="47"/>
      <c r="F57" s="35" t="str">
        <f>F16</f>
        <v xml:space="preserve"> </v>
      </c>
      <c r="G57" s="47"/>
      <c r="H57" s="47"/>
      <c r="I57" s="159" t="s">
        <v>27</v>
      </c>
      <c r="J57" s="160" t="str">
        <f>IF(J16="","",J16)</f>
        <v>19. 9. 2018</v>
      </c>
      <c r="K57" s="51"/>
    </row>
    <row r="58" s="1" customFormat="1" ht="6.96" customHeight="1">
      <c r="B58" s="46"/>
      <c r="C58" s="47"/>
      <c r="D58" s="47"/>
      <c r="E58" s="47"/>
      <c r="F58" s="47"/>
      <c r="G58" s="47"/>
      <c r="H58" s="47"/>
      <c r="I58" s="157"/>
      <c r="J58" s="47"/>
      <c r="K58" s="51"/>
    </row>
    <row r="59" s="1" customFormat="1">
      <c r="B59" s="46"/>
      <c r="C59" s="40" t="s">
        <v>31</v>
      </c>
      <c r="D59" s="47"/>
      <c r="E59" s="47"/>
      <c r="F59" s="35" t="str">
        <f>E19</f>
        <v>SŽDC s.o., OŘ Ústí n.L., ST Ústí n.L.</v>
      </c>
      <c r="G59" s="47"/>
      <c r="H59" s="47"/>
      <c r="I59" s="159" t="s">
        <v>39</v>
      </c>
      <c r="J59" s="44" t="str">
        <f>E25</f>
        <v xml:space="preserve"> </v>
      </c>
      <c r="K59" s="51"/>
    </row>
    <row r="60" s="1" customFormat="1" ht="14.4" customHeight="1">
      <c r="B60" s="46"/>
      <c r="C60" s="40" t="s">
        <v>37</v>
      </c>
      <c r="D60" s="47"/>
      <c r="E60" s="47"/>
      <c r="F60" s="35" t="str">
        <f>IF(E22="","",E22)</f>
        <v/>
      </c>
      <c r="G60" s="47"/>
      <c r="H60" s="47"/>
      <c r="I60" s="157"/>
      <c r="J60" s="184"/>
      <c r="K60" s="51"/>
    </row>
    <row r="61" s="1" customFormat="1" ht="10.32" customHeight="1">
      <c r="B61" s="46"/>
      <c r="C61" s="47"/>
      <c r="D61" s="47"/>
      <c r="E61" s="47"/>
      <c r="F61" s="47"/>
      <c r="G61" s="47"/>
      <c r="H61" s="47"/>
      <c r="I61" s="157"/>
      <c r="J61" s="47"/>
      <c r="K61" s="51"/>
    </row>
    <row r="62" s="1" customFormat="1" ht="29.28" customHeight="1">
      <c r="B62" s="46"/>
      <c r="C62" s="185" t="s">
        <v>513</v>
      </c>
      <c r="D62" s="172"/>
      <c r="E62" s="172"/>
      <c r="F62" s="172"/>
      <c r="G62" s="172"/>
      <c r="H62" s="172"/>
      <c r="I62" s="186"/>
      <c r="J62" s="187" t="s">
        <v>514</v>
      </c>
      <c r="K62" s="188"/>
    </row>
    <row r="63" s="1" customFormat="1" ht="10.32" customHeight="1">
      <c r="B63" s="46"/>
      <c r="C63" s="47"/>
      <c r="D63" s="47"/>
      <c r="E63" s="47"/>
      <c r="F63" s="47"/>
      <c r="G63" s="47"/>
      <c r="H63" s="47"/>
      <c r="I63" s="157"/>
      <c r="J63" s="47"/>
      <c r="K63" s="51"/>
    </row>
    <row r="64" s="1" customFormat="1" ht="29.28" customHeight="1">
      <c r="B64" s="46"/>
      <c r="C64" s="189" t="s">
        <v>515</v>
      </c>
      <c r="D64" s="47"/>
      <c r="E64" s="47"/>
      <c r="F64" s="47"/>
      <c r="G64" s="47"/>
      <c r="H64" s="47"/>
      <c r="I64" s="157"/>
      <c r="J64" s="168">
        <f>J89</f>
        <v>0</v>
      </c>
      <c r="K64" s="51"/>
      <c r="AU64" s="24" t="s">
        <v>516</v>
      </c>
    </row>
    <row r="65" s="8" customFormat="1" ht="24.96" customHeight="1">
      <c r="B65" s="190"/>
      <c r="C65" s="191"/>
      <c r="D65" s="192" t="s">
        <v>598</v>
      </c>
      <c r="E65" s="193"/>
      <c r="F65" s="193"/>
      <c r="G65" s="193"/>
      <c r="H65" s="193"/>
      <c r="I65" s="194"/>
      <c r="J65" s="195">
        <f>J90</f>
        <v>0</v>
      </c>
      <c r="K65" s="196"/>
    </row>
    <row r="66" s="1" customFormat="1" ht="21.84" customHeight="1">
      <c r="B66" s="46"/>
      <c r="C66" s="47"/>
      <c r="D66" s="47"/>
      <c r="E66" s="47"/>
      <c r="F66" s="47"/>
      <c r="G66" s="47"/>
      <c r="H66" s="47"/>
      <c r="I66" s="157"/>
      <c r="J66" s="47"/>
      <c r="K66" s="51"/>
    </row>
    <row r="67" s="1" customFormat="1" ht="6.96" customHeight="1">
      <c r="B67" s="67"/>
      <c r="C67" s="68"/>
      <c r="D67" s="68"/>
      <c r="E67" s="68"/>
      <c r="F67" s="68"/>
      <c r="G67" s="68"/>
      <c r="H67" s="68"/>
      <c r="I67" s="179"/>
      <c r="J67" s="68"/>
      <c r="K67" s="69"/>
    </row>
    <row r="71" s="1" customFormat="1" ht="6.96" customHeight="1">
      <c r="B71" s="70"/>
      <c r="C71" s="71"/>
      <c r="D71" s="71"/>
      <c r="E71" s="71"/>
      <c r="F71" s="71"/>
      <c r="G71" s="71"/>
      <c r="H71" s="71"/>
      <c r="I71" s="182"/>
      <c r="J71" s="71"/>
      <c r="K71" s="71"/>
      <c r="L71" s="72"/>
    </row>
    <row r="72" s="1" customFormat="1" ht="36.96" customHeight="1">
      <c r="B72" s="46"/>
      <c r="C72" s="73" t="s">
        <v>525</v>
      </c>
      <c r="D72" s="74"/>
      <c r="E72" s="74"/>
      <c r="F72" s="74"/>
      <c r="G72" s="74"/>
      <c r="H72" s="74"/>
      <c r="I72" s="204"/>
      <c r="J72" s="74"/>
      <c r="K72" s="74"/>
      <c r="L72" s="72"/>
    </row>
    <row r="73" s="1" customFormat="1" ht="6.96" customHeight="1">
      <c r="B73" s="46"/>
      <c r="C73" s="74"/>
      <c r="D73" s="74"/>
      <c r="E73" s="74"/>
      <c r="F73" s="74"/>
      <c r="G73" s="74"/>
      <c r="H73" s="74"/>
      <c r="I73" s="204"/>
      <c r="J73" s="74"/>
      <c r="K73" s="74"/>
      <c r="L73" s="72"/>
    </row>
    <row r="74" s="1" customFormat="1" ht="14.4" customHeight="1">
      <c r="B74" s="46"/>
      <c r="C74" s="76" t="s">
        <v>18</v>
      </c>
      <c r="D74" s="74"/>
      <c r="E74" s="74"/>
      <c r="F74" s="74"/>
      <c r="G74" s="74"/>
      <c r="H74" s="74"/>
      <c r="I74" s="204"/>
      <c r="J74" s="74"/>
      <c r="K74" s="74"/>
      <c r="L74" s="72"/>
    </row>
    <row r="75" s="1" customFormat="1" ht="16.5" customHeight="1">
      <c r="B75" s="46"/>
      <c r="C75" s="74"/>
      <c r="D75" s="74"/>
      <c r="E75" s="205" t="str">
        <f>E7</f>
        <v>Celkové opravy zastávek na koridorové trati Vraňany - Děčín - státní hranice_ZMĚNA č. 1</v>
      </c>
      <c r="F75" s="76"/>
      <c r="G75" s="76"/>
      <c r="H75" s="76"/>
      <c r="I75" s="204"/>
      <c r="J75" s="74"/>
      <c r="K75" s="74"/>
      <c r="L75" s="72"/>
    </row>
    <row r="76">
      <c r="B76" s="28"/>
      <c r="C76" s="76" t="s">
        <v>506</v>
      </c>
      <c r="D76" s="206"/>
      <c r="E76" s="206"/>
      <c r="F76" s="206"/>
      <c r="G76" s="206"/>
      <c r="H76" s="206"/>
      <c r="I76" s="149"/>
      <c r="J76" s="206"/>
      <c r="K76" s="206"/>
      <c r="L76" s="207"/>
    </row>
    <row r="77" ht="16.5" customHeight="1">
      <c r="B77" s="28"/>
      <c r="C77" s="206"/>
      <c r="D77" s="206"/>
      <c r="E77" s="205" t="s">
        <v>1423</v>
      </c>
      <c r="F77" s="206"/>
      <c r="G77" s="206"/>
      <c r="H77" s="206"/>
      <c r="I77" s="149"/>
      <c r="J77" s="206"/>
      <c r="K77" s="206"/>
      <c r="L77" s="207"/>
    </row>
    <row r="78">
      <c r="B78" s="28"/>
      <c r="C78" s="76" t="s">
        <v>508</v>
      </c>
      <c r="D78" s="206"/>
      <c r="E78" s="206"/>
      <c r="F78" s="206"/>
      <c r="G78" s="206"/>
      <c r="H78" s="206"/>
      <c r="I78" s="149"/>
      <c r="J78" s="206"/>
      <c r="K78" s="206"/>
      <c r="L78" s="207"/>
    </row>
    <row r="79" s="1" customFormat="1" ht="16.5" customHeight="1">
      <c r="B79" s="46"/>
      <c r="C79" s="74"/>
      <c r="D79" s="74"/>
      <c r="E79" s="208" t="s">
        <v>1424</v>
      </c>
      <c r="F79" s="74"/>
      <c r="G79" s="74"/>
      <c r="H79" s="74"/>
      <c r="I79" s="204"/>
      <c r="J79" s="74"/>
      <c r="K79" s="74"/>
      <c r="L79" s="72"/>
    </row>
    <row r="80" s="1" customFormat="1" ht="14.4" customHeight="1">
      <c r="B80" s="46"/>
      <c r="C80" s="76" t="s">
        <v>510</v>
      </c>
      <c r="D80" s="74"/>
      <c r="E80" s="74"/>
      <c r="F80" s="74"/>
      <c r="G80" s="74"/>
      <c r="H80" s="74"/>
      <c r="I80" s="204"/>
      <c r="J80" s="74"/>
      <c r="K80" s="74"/>
      <c r="L80" s="72"/>
    </row>
    <row r="81" s="1" customFormat="1" ht="17.25" customHeight="1">
      <c r="B81" s="46"/>
      <c r="C81" s="74"/>
      <c r="D81" s="74"/>
      <c r="E81" s="82" t="str">
        <f>E13</f>
        <v>SO-23-03-02 - VRN</v>
      </c>
      <c r="F81" s="74"/>
      <c r="G81" s="74"/>
      <c r="H81" s="74"/>
      <c r="I81" s="204"/>
      <c r="J81" s="74"/>
      <c r="K81" s="74"/>
      <c r="L81" s="72"/>
    </row>
    <row r="82" s="1" customFormat="1" ht="6.96" customHeight="1">
      <c r="B82" s="46"/>
      <c r="C82" s="74"/>
      <c r="D82" s="74"/>
      <c r="E82" s="74"/>
      <c r="F82" s="74"/>
      <c r="G82" s="74"/>
      <c r="H82" s="74"/>
      <c r="I82" s="204"/>
      <c r="J82" s="74"/>
      <c r="K82" s="74"/>
      <c r="L82" s="72"/>
    </row>
    <row r="83" s="1" customFormat="1" ht="18" customHeight="1">
      <c r="B83" s="46"/>
      <c r="C83" s="76" t="s">
        <v>25</v>
      </c>
      <c r="D83" s="74"/>
      <c r="E83" s="74"/>
      <c r="F83" s="209" t="str">
        <f>F16</f>
        <v xml:space="preserve"> </v>
      </c>
      <c r="G83" s="74"/>
      <c r="H83" s="74"/>
      <c r="I83" s="210" t="s">
        <v>27</v>
      </c>
      <c r="J83" s="85" t="str">
        <f>IF(J16="","",J16)</f>
        <v>19. 9. 2018</v>
      </c>
      <c r="K83" s="74"/>
      <c r="L83" s="72"/>
    </row>
    <row r="84" s="1" customFormat="1" ht="6.96" customHeight="1">
      <c r="B84" s="46"/>
      <c r="C84" s="74"/>
      <c r="D84" s="74"/>
      <c r="E84" s="74"/>
      <c r="F84" s="74"/>
      <c r="G84" s="74"/>
      <c r="H84" s="74"/>
      <c r="I84" s="204"/>
      <c r="J84" s="74"/>
      <c r="K84" s="74"/>
      <c r="L84" s="72"/>
    </row>
    <row r="85" s="1" customFormat="1">
      <c r="B85" s="46"/>
      <c r="C85" s="76" t="s">
        <v>31</v>
      </c>
      <c r="D85" s="74"/>
      <c r="E85" s="74"/>
      <c r="F85" s="209" t="str">
        <f>E19</f>
        <v>SŽDC s.o., OŘ Ústí n.L., ST Ústí n.L.</v>
      </c>
      <c r="G85" s="74"/>
      <c r="H85" s="74"/>
      <c r="I85" s="210" t="s">
        <v>39</v>
      </c>
      <c r="J85" s="209" t="str">
        <f>E25</f>
        <v xml:space="preserve"> </v>
      </c>
      <c r="K85" s="74"/>
      <c r="L85" s="72"/>
    </row>
    <row r="86" s="1" customFormat="1" ht="14.4" customHeight="1">
      <c r="B86" s="46"/>
      <c r="C86" s="76" t="s">
        <v>37</v>
      </c>
      <c r="D86" s="74"/>
      <c r="E86" s="74"/>
      <c r="F86" s="209" t="str">
        <f>IF(E22="","",E22)</f>
        <v/>
      </c>
      <c r="G86" s="74"/>
      <c r="H86" s="74"/>
      <c r="I86" s="204"/>
      <c r="J86" s="74"/>
      <c r="K86" s="74"/>
      <c r="L86" s="72"/>
    </row>
    <row r="87" s="1" customFormat="1" ht="10.32" customHeight="1">
      <c r="B87" s="46"/>
      <c r="C87" s="74"/>
      <c r="D87" s="74"/>
      <c r="E87" s="74"/>
      <c r="F87" s="74"/>
      <c r="G87" s="74"/>
      <c r="H87" s="74"/>
      <c r="I87" s="204"/>
      <c r="J87" s="74"/>
      <c r="K87" s="74"/>
      <c r="L87" s="72"/>
    </row>
    <row r="88" s="10" customFormat="1" ht="29.28" customHeight="1">
      <c r="B88" s="211"/>
      <c r="C88" s="212" t="s">
        <v>526</v>
      </c>
      <c r="D88" s="213" t="s">
        <v>62</v>
      </c>
      <c r="E88" s="213" t="s">
        <v>58</v>
      </c>
      <c r="F88" s="213" t="s">
        <v>527</v>
      </c>
      <c r="G88" s="213" t="s">
        <v>528</v>
      </c>
      <c r="H88" s="213" t="s">
        <v>529</v>
      </c>
      <c r="I88" s="214" t="s">
        <v>530</v>
      </c>
      <c r="J88" s="213" t="s">
        <v>514</v>
      </c>
      <c r="K88" s="215" t="s">
        <v>531</v>
      </c>
      <c r="L88" s="216"/>
      <c r="M88" s="102" t="s">
        <v>532</v>
      </c>
      <c r="N88" s="103" t="s">
        <v>47</v>
      </c>
      <c r="O88" s="103" t="s">
        <v>533</v>
      </c>
      <c r="P88" s="103" t="s">
        <v>534</v>
      </c>
      <c r="Q88" s="103" t="s">
        <v>535</v>
      </c>
      <c r="R88" s="103" t="s">
        <v>536</v>
      </c>
      <c r="S88" s="103" t="s">
        <v>537</v>
      </c>
      <c r="T88" s="104" t="s">
        <v>538</v>
      </c>
    </row>
    <row r="89" s="1" customFormat="1" ht="29.28" customHeight="1">
      <c r="B89" s="46"/>
      <c r="C89" s="108" t="s">
        <v>515</v>
      </c>
      <c r="D89" s="74"/>
      <c r="E89" s="74"/>
      <c r="F89" s="74"/>
      <c r="G89" s="74"/>
      <c r="H89" s="74"/>
      <c r="I89" s="204"/>
      <c r="J89" s="217">
        <f>BK89</f>
        <v>0</v>
      </c>
      <c r="K89" s="74"/>
      <c r="L89" s="72"/>
      <c r="M89" s="105"/>
      <c r="N89" s="106"/>
      <c r="O89" s="106"/>
      <c r="P89" s="218">
        <f>P90</f>
        <v>0</v>
      </c>
      <c r="Q89" s="106"/>
      <c r="R89" s="218">
        <f>R90</f>
        <v>0</v>
      </c>
      <c r="S89" s="106"/>
      <c r="T89" s="219">
        <f>T90</f>
        <v>0</v>
      </c>
      <c r="AT89" s="24" t="s">
        <v>76</v>
      </c>
      <c r="AU89" s="24" t="s">
        <v>516</v>
      </c>
      <c r="BK89" s="220">
        <f>BK90</f>
        <v>0</v>
      </c>
    </row>
    <row r="90" s="11" customFormat="1" ht="37.44" customHeight="1">
      <c r="B90" s="221"/>
      <c r="C90" s="222"/>
      <c r="D90" s="223" t="s">
        <v>76</v>
      </c>
      <c r="E90" s="224" t="s">
        <v>96</v>
      </c>
      <c r="F90" s="224" t="s">
        <v>599</v>
      </c>
      <c r="G90" s="222"/>
      <c r="H90" s="222"/>
      <c r="I90" s="225"/>
      <c r="J90" s="226">
        <f>BK90</f>
        <v>0</v>
      </c>
      <c r="K90" s="222"/>
      <c r="L90" s="227"/>
      <c r="M90" s="228"/>
      <c r="N90" s="229"/>
      <c r="O90" s="229"/>
      <c r="P90" s="230">
        <f>SUM(P91:P94)</f>
        <v>0</v>
      </c>
      <c r="Q90" s="229"/>
      <c r="R90" s="230">
        <f>SUM(R91:R94)</f>
        <v>0</v>
      </c>
      <c r="S90" s="229"/>
      <c r="T90" s="231">
        <f>SUM(T91:T94)</f>
        <v>0</v>
      </c>
      <c r="AR90" s="232" t="s">
        <v>562</v>
      </c>
      <c r="AT90" s="233" t="s">
        <v>76</v>
      </c>
      <c r="AU90" s="233" t="s">
        <v>77</v>
      </c>
      <c r="AY90" s="232" t="s">
        <v>541</v>
      </c>
      <c r="BK90" s="234">
        <f>SUM(BK91:BK94)</f>
        <v>0</v>
      </c>
    </row>
    <row r="91" s="1" customFormat="1" ht="16.5" customHeight="1">
      <c r="B91" s="46"/>
      <c r="C91" s="237" t="s">
        <v>24</v>
      </c>
      <c r="D91" s="237" t="s">
        <v>544</v>
      </c>
      <c r="E91" s="238" t="s">
        <v>600</v>
      </c>
      <c r="F91" s="239" t="s">
        <v>601</v>
      </c>
      <c r="G91" s="240" t="s">
        <v>602</v>
      </c>
      <c r="H91" s="241">
        <v>1</v>
      </c>
      <c r="I91" s="242"/>
      <c r="J91" s="243">
        <f>ROUND(I91*H91,2)</f>
        <v>0</v>
      </c>
      <c r="K91" s="239" t="s">
        <v>603</v>
      </c>
      <c r="L91" s="72"/>
      <c r="M91" s="244" t="s">
        <v>22</v>
      </c>
      <c r="N91" s="245" t="s">
        <v>48</v>
      </c>
      <c r="O91" s="47"/>
      <c r="P91" s="246">
        <f>O91*H91</f>
        <v>0</v>
      </c>
      <c r="Q91" s="246">
        <v>0</v>
      </c>
      <c r="R91" s="246">
        <f>Q91*H91</f>
        <v>0</v>
      </c>
      <c r="S91" s="246">
        <v>0</v>
      </c>
      <c r="T91" s="247">
        <f>S91*H91</f>
        <v>0</v>
      </c>
      <c r="AR91" s="24" t="s">
        <v>542</v>
      </c>
      <c r="AT91" s="24" t="s">
        <v>544</v>
      </c>
      <c r="AU91" s="24" t="s">
        <v>24</v>
      </c>
      <c r="AY91" s="24" t="s">
        <v>541</v>
      </c>
      <c r="BE91" s="248">
        <f>IF(N91="základní",J91,0)</f>
        <v>0</v>
      </c>
      <c r="BF91" s="248">
        <f>IF(N91="snížená",J91,0)</f>
        <v>0</v>
      </c>
      <c r="BG91" s="248">
        <f>IF(N91="zákl. přenesená",J91,0)</f>
        <v>0</v>
      </c>
      <c r="BH91" s="248">
        <f>IF(N91="sníž. přenesená",J91,0)</f>
        <v>0</v>
      </c>
      <c r="BI91" s="248">
        <f>IF(N91="nulová",J91,0)</f>
        <v>0</v>
      </c>
      <c r="BJ91" s="24" t="s">
        <v>24</v>
      </c>
      <c r="BK91" s="248">
        <f>ROUND(I91*H91,2)</f>
        <v>0</v>
      </c>
      <c r="BL91" s="24" t="s">
        <v>542</v>
      </c>
      <c r="BM91" s="24" t="s">
        <v>604</v>
      </c>
    </row>
    <row r="92" s="12" customFormat="1">
      <c r="B92" s="249"/>
      <c r="C92" s="250"/>
      <c r="D92" s="251" t="s">
        <v>549</v>
      </c>
      <c r="E92" s="252" t="s">
        <v>22</v>
      </c>
      <c r="F92" s="253" t="s">
        <v>24</v>
      </c>
      <c r="G92" s="250"/>
      <c r="H92" s="254">
        <v>1</v>
      </c>
      <c r="I92" s="255"/>
      <c r="J92" s="250"/>
      <c r="K92" s="250"/>
      <c r="L92" s="256"/>
      <c r="M92" s="257"/>
      <c r="N92" s="258"/>
      <c r="O92" s="258"/>
      <c r="P92" s="258"/>
      <c r="Q92" s="258"/>
      <c r="R92" s="258"/>
      <c r="S92" s="258"/>
      <c r="T92" s="259"/>
      <c r="AT92" s="260" t="s">
        <v>549</v>
      </c>
      <c r="AU92" s="260" t="s">
        <v>24</v>
      </c>
      <c r="AV92" s="12" t="s">
        <v>85</v>
      </c>
      <c r="AW92" s="12" t="s">
        <v>41</v>
      </c>
      <c r="AX92" s="12" t="s">
        <v>24</v>
      </c>
      <c r="AY92" s="260" t="s">
        <v>541</v>
      </c>
    </row>
    <row r="93" s="1" customFormat="1" ht="16.5" customHeight="1">
      <c r="B93" s="46"/>
      <c r="C93" s="237" t="s">
        <v>85</v>
      </c>
      <c r="D93" s="237" t="s">
        <v>544</v>
      </c>
      <c r="E93" s="238" t="s">
        <v>605</v>
      </c>
      <c r="F93" s="239" t="s">
        <v>606</v>
      </c>
      <c r="G93" s="240" t="s">
        <v>602</v>
      </c>
      <c r="H93" s="241">
        <v>1</v>
      </c>
      <c r="I93" s="242"/>
      <c r="J93" s="243">
        <f>ROUND(I93*H93,2)</f>
        <v>0</v>
      </c>
      <c r="K93" s="239" t="s">
        <v>603</v>
      </c>
      <c r="L93" s="72"/>
      <c r="M93" s="244" t="s">
        <v>22</v>
      </c>
      <c r="N93" s="245" t="s">
        <v>48</v>
      </c>
      <c r="O93" s="47"/>
      <c r="P93" s="246">
        <f>O93*H93</f>
        <v>0</v>
      </c>
      <c r="Q93" s="246">
        <v>0</v>
      </c>
      <c r="R93" s="246">
        <f>Q93*H93</f>
        <v>0</v>
      </c>
      <c r="S93" s="246">
        <v>0</v>
      </c>
      <c r="T93" s="247">
        <f>S93*H93</f>
        <v>0</v>
      </c>
      <c r="AR93" s="24" t="s">
        <v>542</v>
      </c>
      <c r="AT93" s="24" t="s">
        <v>544</v>
      </c>
      <c r="AU93" s="24" t="s">
        <v>24</v>
      </c>
      <c r="AY93" s="24" t="s">
        <v>541</v>
      </c>
      <c r="BE93" s="248">
        <f>IF(N93="základní",J93,0)</f>
        <v>0</v>
      </c>
      <c r="BF93" s="248">
        <f>IF(N93="snížená",J93,0)</f>
        <v>0</v>
      </c>
      <c r="BG93" s="248">
        <f>IF(N93="zákl. přenesená",J93,0)</f>
        <v>0</v>
      </c>
      <c r="BH93" s="248">
        <f>IF(N93="sníž. přenesená",J93,0)</f>
        <v>0</v>
      </c>
      <c r="BI93" s="248">
        <f>IF(N93="nulová",J93,0)</f>
        <v>0</v>
      </c>
      <c r="BJ93" s="24" t="s">
        <v>24</v>
      </c>
      <c r="BK93" s="248">
        <f>ROUND(I93*H93,2)</f>
        <v>0</v>
      </c>
      <c r="BL93" s="24" t="s">
        <v>542</v>
      </c>
      <c r="BM93" s="24" t="s">
        <v>607</v>
      </c>
    </row>
    <row r="94" s="12" customFormat="1">
      <c r="B94" s="249"/>
      <c r="C94" s="250"/>
      <c r="D94" s="251" t="s">
        <v>549</v>
      </c>
      <c r="E94" s="252" t="s">
        <v>22</v>
      </c>
      <c r="F94" s="253" t="s">
        <v>24</v>
      </c>
      <c r="G94" s="250"/>
      <c r="H94" s="254">
        <v>1</v>
      </c>
      <c r="I94" s="255"/>
      <c r="J94" s="250"/>
      <c r="K94" s="250"/>
      <c r="L94" s="256"/>
      <c r="M94" s="261"/>
      <c r="N94" s="262"/>
      <c r="O94" s="262"/>
      <c r="P94" s="262"/>
      <c r="Q94" s="262"/>
      <c r="R94" s="262"/>
      <c r="S94" s="262"/>
      <c r="T94" s="263"/>
      <c r="AT94" s="260" t="s">
        <v>549</v>
      </c>
      <c r="AU94" s="260" t="s">
        <v>24</v>
      </c>
      <c r="AV94" s="12" t="s">
        <v>85</v>
      </c>
      <c r="AW94" s="12" t="s">
        <v>41</v>
      </c>
      <c r="AX94" s="12" t="s">
        <v>24</v>
      </c>
      <c r="AY94" s="260" t="s">
        <v>541</v>
      </c>
    </row>
    <row r="95" s="1" customFormat="1" ht="6.96" customHeight="1">
      <c r="B95" s="67"/>
      <c r="C95" s="68"/>
      <c r="D95" s="68"/>
      <c r="E95" s="68"/>
      <c r="F95" s="68"/>
      <c r="G95" s="68"/>
      <c r="H95" s="68"/>
      <c r="I95" s="179"/>
      <c r="J95" s="68"/>
      <c r="K95" s="68"/>
      <c r="L95" s="72"/>
    </row>
  </sheetData>
  <sheetProtection sheet="1" autoFilter="0" formatColumns="0" formatRows="0" objects="1" scenarios="1" spinCount="100000" saltValue="9b/4gqbpi3DweXvyoY1STI3jlAia2ir0hiuFX4Bj4KbdJD9g2ruH0HJ0it6W4pM/ImHW+CiKjAZ77ENzYJTMKg==" hashValue="+PrGB3XDFMj0NhesO9LOx6NTK5ZfNolM7nfy95Sm+6ZUAZZoultXMb/rQrxb038D8oth9Qgm4m/kTe+r9hx3qA==" algorithmName="SHA-512" password="CC35"/>
  <autoFilter ref="C88:K94"/>
  <mergeCells count="16">
    <mergeCell ref="E7:H7"/>
    <mergeCell ref="E11:H11"/>
    <mergeCell ref="E9:H9"/>
    <mergeCell ref="E13:H13"/>
    <mergeCell ref="E28:H28"/>
    <mergeCell ref="E49:H49"/>
    <mergeCell ref="E53:H53"/>
    <mergeCell ref="E51:H51"/>
    <mergeCell ref="E55:H55"/>
    <mergeCell ref="J59:J60"/>
    <mergeCell ref="E75:H75"/>
    <mergeCell ref="E79:H79"/>
    <mergeCell ref="E77:H77"/>
    <mergeCell ref="E81:H81"/>
    <mergeCell ref="G1:H1"/>
    <mergeCell ref="L2:V2"/>
  </mergeCells>
  <hyperlinks>
    <hyperlink ref="F1:G1" location="C2" display="1) Krycí list soupisu"/>
    <hyperlink ref="G1:H1" location="C62" display="2) Rekapitulace"/>
    <hyperlink ref="J1" location="C88"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47.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301</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ht="16.5" customHeight="1">
      <c r="B9" s="28"/>
      <c r="C9" s="29"/>
      <c r="D9" s="29"/>
      <c r="E9" s="156" t="s">
        <v>1423</v>
      </c>
      <c r="F9" s="29"/>
      <c r="G9" s="29"/>
      <c r="H9" s="29"/>
      <c r="I9" s="155"/>
      <c r="J9" s="29"/>
      <c r="K9" s="31"/>
    </row>
    <row r="10">
      <c r="B10" s="28"/>
      <c r="C10" s="29"/>
      <c r="D10" s="40" t="s">
        <v>508</v>
      </c>
      <c r="E10" s="29"/>
      <c r="F10" s="29"/>
      <c r="G10" s="29"/>
      <c r="H10" s="29"/>
      <c r="I10" s="155"/>
      <c r="J10" s="29"/>
      <c r="K10" s="31"/>
    </row>
    <row r="11" s="1" customFormat="1" ht="16.5" customHeight="1">
      <c r="B11" s="46"/>
      <c r="C11" s="47"/>
      <c r="D11" s="47"/>
      <c r="E11" s="55" t="s">
        <v>1440</v>
      </c>
      <c r="F11" s="47"/>
      <c r="G11" s="47"/>
      <c r="H11" s="47"/>
      <c r="I11" s="157"/>
      <c r="J11" s="47"/>
      <c r="K11" s="51"/>
    </row>
    <row r="12" s="1" customFormat="1">
      <c r="B12" s="46"/>
      <c r="C12" s="47"/>
      <c r="D12" s="40" t="s">
        <v>510</v>
      </c>
      <c r="E12" s="47"/>
      <c r="F12" s="47"/>
      <c r="G12" s="47"/>
      <c r="H12" s="47"/>
      <c r="I12" s="157"/>
      <c r="J12" s="47"/>
      <c r="K12" s="51"/>
    </row>
    <row r="13" s="1" customFormat="1" ht="36.96" customHeight="1">
      <c r="B13" s="46"/>
      <c r="C13" s="47"/>
      <c r="D13" s="47"/>
      <c r="E13" s="158" t="s">
        <v>1441</v>
      </c>
      <c r="F13" s="47"/>
      <c r="G13" s="47"/>
      <c r="H13" s="47"/>
      <c r="I13" s="157"/>
      <c r="J13" s="47"/>
      <c r="K13" s="51"/>
    </row>
    <row r="14" s="1" customFormat="1">
      <c r="B14" s="46"/>
      <c r="C14" s="47"/>
      <c r="D14" s="47"/>
      <c r="E14" s="47"/>
      <c r="F14" s="47"/>
      <c r="G14" s="47"/>
      <c r="H14" s="47"/>
      <c r="I14" s="157"/>
      <c r="J14" s="47"/>
      <c r="K14" s="51"/>
    </row>
    <row r="15" s="1" customFormat="1" ht="14.4" customHeight="1">
      <c r="B15" s="46"/>
      <c r="C15" s="47"/>
      <c r="D15" s="40" t="s">
        <v>21</v>
      </c>
      <c r="E15" s="47"/>
      <c r="F15" s="35" t="s">
        <v>22</v>
      </c>
      <c r="G15" s="47"/>
      <c r="H15" s="47"/>
      <c r="I15" s="159" t="s">
        <v>23</v>
      </c>
      <c r="J15" s="35" t="s">
        <v>22</v>
      </c>
      <c r="K15" s="51"/>
    </row>
    <row r="16" s="1" customFormat="1" ht="14.4" customHeight="1">
      <c r="B16" s="46"/>
      <c r="C16" s="47"/>
      <c r="D16" s="40" t="s">
        <v>25</v>
      </c>
      <c r="E16" s="47"/>
      <c r="F16" s="35" t="s">
        <v>40</v>
      </c>
      <c r="G16" s="47"/>
      <c r="H16" s="47"/>
      <c r="I16" s="159" t="s">
        <v>27</v>
      </c>
      <c r="J16" s="160" t="str">
        <f>'Rekapitulace stavby'!AN8</f>
        <v>19. 9. 2018</v>
      </c>
      <c r="K16" s="51"/>
    </row>
    <row r="17" s="1" customFormat="1" ht="10.8" customHeight="1">
      <c r="B17" s="46"/>
      <c r="C17" s="47"/>
      <c r="D17" s="47"/>
      <c r="E17" s="47"/>
      <c r="F17" s="47"/>
      <c r="G17" s="47"/>
      <c r="H17" s="47"/>
      <c r="I17" s="157"/>
      <c r="J17" s="47"/>
      <c r="K17" s="51"/>
    </row>
    <row r="18" s="1" customFormat="1" ht="14.4" customHeight="1">
      <c r="B18" s="46"/>
      <c r="C18" s="47"/>
      <c r="D18" s="40" t="s">
        <v>31</v>
      </c>
      <c r="E18" s="47"/>
      <c r="F18" s="47"/>
      <c r="G18" s="47"/>
      <c r="H18" s="47"/>
      <c r="I18" s="159" t="s">
        <v>32</v>
      </c>
      <c r="J18" s="35" t="str">
        <f>IF('Rekapitulace stavby'!AN10="","",'Rekapitulace stavby'!AN10)</f>
        <v>70994234</v>
      </c>
      <c r="K18" s="51"/>
    </row>
    <row r="19" s="1" customFormat="1" ht="18" customHeight="1">
      <c r="B19" s="46"/>
      <c r="C19" s="47"/>
      <c r="D19" s="47"/>
      <c r="E19" s="35" t="str">
        <f>IF('Rekapitulace stavby'!E11="","",'Rekapitulace stavby'!E11)</f>
        <v>SŽDC s.o., OŘ Ústí n.L., ST Ústí n.L.</v>
      </c>
      <c r="F19" s="47"/>
      <c r="G19" s="47"/>
      <c r="H19" s="47"/>
      <c r="I19" s="159" t="s">
        <v>35</v>
      </c>
      <c r="J19" s="35" t="str">
        <f>IF('Rekapitulace stavby'!AN11="","",'Rekapitulace stavby'!AN11)</f>
        <v>CZ70994234</v>
      </c>
      <c r="K19" s="51"/>
    </row>
    <row r="20" s="1" customFormat="1" ht="6.96" customHeight="1">
      <c r="B20" s="46"/>
      <c r="C20" s="47"/>
      <c r="D20" s="47"/>
      <c r="E20" s="47"/>
      <c r="F20" s="47"/>
      <c r="G20" s="47"/>
      <c r="H20" s="47"/>
      <c r="I20" s="157"/>
      <c r="J20" s="47"/>
      <c r="K20" s="51"/>
    </row>
    <row r="21" s="1" customFormat="1" ht="14.4" customHeight="1">
      <c r="B21" s="46"/>
      <c r="C21" s="47"/>
      <c r="D21" s="40" t="s">
        <v>37</v>
      </c>
      <c r="E21" s="47"/>
      <c r="F21" s="47"/>
      <c r="G21" s="47"/>
      <c r="H21" s="47"/>
      <c r="I21" s="159" t="s">
        <v>32</v>
      </c>
      <c r="J21" s="35" t="str">
        <f>IF('Rekapitulace stavby'!AN13="Vyplň údaj","",IF('Rekapitulace stavby'!AN13="","",'Rekapitulace stavby'!AN13))</f>
        <v/>
      </c>
      <c r="K21" s="51"/>
    </row>
    <row r="22" s="1" customFormat="1" ht="18" customHeight="1">
      <c r="B22" s="46"/>
      <c r="C22" s="47"/>
      <c r="D22" s="47"/>
      <c r="E22" s="35" t="str">
        <f>IF('Rekapitulace stavby'!E14="Vyplň údaj","",IF('Rekapitulace stavby'!E14="","",'Rekapitulace stavby'!E14))</f>
        <v/>
      </c>
      <c r="F22" s="47"/>
      <c r="G22" s="47"/>
      <c r="H22" s="47"/>
      <c r="I22" s="159" t="s">
        <v>35</v>
      </c>
      <c r="J22" s="35" t="str">
        <f>IF('Rekapitulace stavby'!AN14="Vyplň údaj","",IF('Rekapitulace stavby'!AN14="","",'Rekapitulace stavby'!AN14))</f>
        <v/>
      </c>
      <c r="K22" s="51"/>
    </row>
    <row r="23" s="1" customFormat="1" ht="6.96" customHeight="1">
      <c r="B23" s="46"/>
      <c r="C23" s="47"/>
      <c r="D23" s="47"/>
      <c r="E23" s="47"/>
      <c r="F23" s="47"/>
      <c r="G23" s="47"/>
      <c r="H23" s="47"/>
      <c r="I23" s="157"/>
      <c r="J23" s="47"/>
      <c r="K23" s="51"/>
    </row>
    <row r="24" s="1" customFormat="1" ht="14.4" customHeight="1">
      <c r="B24" s="46"/>
      <c r="C24" s="47"/>
      <c r="D24" s="40" t="s">
        <v>39</v>
      </c>
      <c r="E24" s="47"/>
      <c r="F24" s="47"/>
      <c r="G24" s="47"/>
      <c r="H24" s="47"/>
      <c r="I24" s="159" t="s">
        <v>32</v>
      </c>
      <c r="J24" s="35" t="str">
        <f>IF('Rekapitulace stavby'!AN16="","",'Rekapitulace stavby'!AN16)</f>
        <v/>
      </c>
      <c r="K24" s="51"/>
    </row>
    <row r="25" s="1" customFormat="1" ht="18" customHeight="1">
      <c r="B25" s="46"/>
      <c r="C25" s="47"/>
      <c r="D25" s="47"/>
      <c r="E25" s="35" t="str">
        <f>IF('Rekapitulace stavby'!E17="","",'Rekapitulace stavby'!E17)</f>
        <v xml:space="preserve"> </v>
      </c>
      <c r="F25" s="47"/>
      <c r="G25" s="47"/>
      <c r="H25" s="47"/>
      <c r="I25" s="159" t="s">
        <v>35</v>
      </c>
      <c r="J25" s="35" t="str">
        <f>IF('Rekapitulace stavby'!AN17="","",'Rekapitulace stavby'!AN17)</f>
        <v/>
      </c>
      <c r="K25" s="51"/>
    </row>
    <row r="26" s="1" customFormat="1" ht="6.96" customHeight="1">
      <c r="B26" s="46"/>
      <c r="C26" s="47"/>
      <c r="D26" s="47"/>
      <c r="E26" s="47"/>
      <c r="F26" s="47"/>
      <c r="G26" s="47"/>
      <c r="H26" s="47"/>
      <c r="I26" s="157"/>
      <c r="J26" s="47"/>
      <c r="K26" s="51"/>
    </row>
    <row r="27" s="1" customFormat="1" ht="14.4" customHeight="1">
      <c r="B27" s="46"/>
      <c r="C27" s="47"/>
      <c r="D27" s="40" t="s">
        <v>42</v>
      </c>
      <c r="E27" s="47"/>
      <c r="F27" s="47"/>
      <c r="G27" s="47"/>
      <c r="H27" s="47"/>
      <c r="I27" s="157"/>
      <c r="J27" s="47"/>
      <c r="K27" s="51"/>
    </row>
    <row r="28" s="7" customFormat="1" ht="16.5" customHeight="1">
      <c r="B28" s="161"/>
      <c r="C28" s="162"/>
      <c r="D28" s="162"/>
      <c r="E28" s="44" t="s">
        <v>22</v>
      </c>
      <c r="F28" s="44"/>
      <c r="G28" s="44"/>
      <c r="H28" s="44"/>
      <c r="I28" s="163"/>
      <c r="J28" s="162"/>
      <c r="K28" s="164"/>
    </row>
    <row r="29" s="1" customFormat="1" ht="6.96" customHeight="1">
      <c r="B29" s="46"/>
      <c r="C29" s="47"/>
      <c r="D29" s="47"/>
      <c r="E29" s="47"/>
      <c r="F29" s="47"/>
      <c r="G29" s="47"/>
      <c r="H29" s="47"/>
      <c r="I29" s="157"/>
      <c r="J29" s="47"/>
      <c r="K29" s="51"/>
    </row>
    <row r="30" s="1" customFormat="1" ht="6.96" customHeight="1">
      <c r="B30" s="46"/>
      <c r="C30" s="47"/>
      <c r="D30" s="106"/>
      <c r="E30" s="106"/>
      <c r="F30" s="106"/>
      <c r="G30" s="106"/>
      <c r="H30" s="106"/>
      <c r="I30" s="165"/>
      <c r="J30" s="106"/>
      <c r="K30" s="166"/>
    </row>
    <row r="31" s="1" customFormat="1" ht="25.44" customHeight="1">
      <c r="B31" s="46"/>
      <c r="C31" s="47"/>
      <c r="D31" s="167" t="s">
        <v>43</v>
      </c>
      <c r="E31" s="47"/>
      <c r="F31" s="47"/>
      <c r="G31" s="47"/>
      <c r="H31" s="47"/>
      <c r="I31" s="157"/>
      <c r="J31" s="168">
        <f>ROUND(J89,2)</f>
        <v>0</v>
      </c>
      <c r="K31" s="51"/>
    </row>
    <row r="32" s="1" customFormat="1" ht="6.96" customHeight="1">
      <c r="B32" s="46"/>
      <c r="C32" s="47"/>
      <c r="D32" s="106"/>
      <c r="E32" s="106"/>
      <c r="F32" s="106"/>
      <c r="G32" s="106"/>
      <c r="H32" s="106"/>
      <c r="I32" s="165"/>
      <c r="J32" s="106"/>
      <c r="K32" s="166"/>
    </row>
    <row r="33" s="1" customFormat="1" ht="14.4" customHeight="1">
      <c r="B33" s="46"/>
      <c r="C33" s="47"/>
      <c r="D33" s="47"/>
      <c r="E33" s="47"/>
      <c r="F33" s="52" t="s">
        <v>45</v>
      </c>
      <c r="G33" s="47"/>
      <c r="H33" s="47"/>
      <c r="I33" s="169" t="s">
        <v>44</v>
      </c>
      <c r="J33" s="52" t="s">
        <v>46</v>
      </c>
      <c r="K33" s="51"/>
    </row>
    <row r="34" s="1" customFormat="1" ht="14.4" customHeight="1">
      <c r="B34" s="46"/>
      <c r="C34" s="47"/>
      <c r="D34" s="55" t="s">
        <v>47</v>
      </c>
      <c r="E34" s="55" t="s">
        <v>48</v>
      </c>
      <c r="F34" s="170">
        <f>ROUND(SUM(BE89:BE107), 2)</f>
        <v>0</v>
      </c>
      <c r="G34" s="47"/>
      <c r="H34" s="47"/>
      <c r="I34" s="171">
        <v>0.20999999999999999</v>
      </c>
      <c r="J34" s="170">
        <f>ROUND(ROUND((SUM(BE89:BE107)), 2)*I34, 2)</f>
        <v>0</v>
      </c>
      <c r="K34" s="51"/>
    </row>
    <row r="35" s="1" customFormat="1" ht="14.4" customHeight="1">
      <c r="B35" s="46"/>
      <c r="C35" s="47"/>
      <c r="D35" s="47"/>
      <c r="E35" s="55" t="s">
        <v>49</v>
      </c>
      <c r="F35" s="170">
        <f>ROUND(SUM(BF89:BF107), 2)</f>
        <v>0</v>
      </c>
      <c r="G35" s="47"/>
      <c r="H35" s="47"/>
      <c r="I35" s="171">
        <v>0.14999999999999999</v>
      </c>
      <c r="J35" s="170">
        <f>ROUND(ROUND((SUM(BF89:BF107)), 2)*I35, 2)</f>
        <v>0</v>
      </c>
      <c r="K35" s="51"/>
    </row>
    <row r="36" hidden="1" s="1" customFormat="1" ht="14.4" customHeight="1">
      <c r="B36" s="46"/>
      <c r="C36" s="47"/>
      <c r="D36" s="47"/>
      <c r="E36" s="55" t="s">
        <v>50</v>
      </c>
      <c r="F36" s="170">
        <f>ROUND(SUM(BG89:BG107), 2)</f>
        <v>0</v>
      </c>
      <c r="G36" s="47"/>
      <c r="H36" s="47"/>
      <c r="I36" s="171">
        <v>0.20999999999999999</v>
      </c>
      <c r="J36" s="170">
        <v>0</v>
      </c>
      <c r="K36" s="51"/>
    </row>
    <row r="37" hidden="1" s="1" customFormat="1" ht="14.4" customHeight="1">
      <c r="B37" s="46"/>
      <c r="C37" s="47"/>
      <c r="D37" s="47"/>
      <c r="E37" s="55" t="s">
        <v>51</v>
      </c>
      <c r="F37" s="170">
        <f>ROUND(SUM(BH89:BH107), 2)</f>
        <v>0</v>
      </c>
      <c r="G37" s="47"/>
      <c r="H37" s="47"/>
      <c r="I37" s="171">
        <v>0.14999999999999999</v>
      </c>
      <c r="J37" s="170">
        <v>0</v>
      </c>
      <c r="K37" s="51"/>
    </row>
    <row r="38" hidden="1" s="1" customFormat="1" ht="14.4" customHeight="1">
      <c r="B38" s="46"/>
      <c r="C38" s="47"/>
      <c r="D38" s="47"/>
      <c r="E38" s="55" t="s">
        <v>52</v>
      </c>
      <c r="F38" s="170">
        <f>ROUND(SUM(BI89:BI107), 2)</f>
        <v>0</v>
      </c>
      <c r="G38" s="47"/>
      <c r="H38" s="47"/>
      <c r="I38" s="171">
        <v>0</v>
      </c>
      <c r="J38" s="170">
        <v>0</v>
      </c>
      <c r="K38" s="51"/>
    </row>
    <row r="39" s="1" customFormat="1" ht="6.96" customHeight="1">
      <c r="B39" s="46"/>
      <c r="C39" s="47"/>
      <c r="D39" s="47"/>
      <c r="E39" s="47"/>
      <c r="F39" s="47"/>
      <c r="G39" s="47"/>
      <c r="H39" s="47"/>
      <c r="I39" s="157"/>
      <c r="J39" s="47"/>
      <c r="K39" s="51"/>
    </row>
    <row r="40" s="1" customFormat="1" ht="25.44" customHeight="1">
      <c r="B40" s="46"/>
      <c r="C40" s="172"/>
      <c r="D40" s="173" t="s">
        <v>53</v>
      </c>
      <c r="E40" s="98"/>
      <c r="F40" s="98"/>
      <c r="G40" s="174" t="s">
        <v>54</v>
      </c>
      <c r="H40" s="175" t="s">
        <v>55</v>
      </c>
      <c r="I40" s="176"/>
      <c r="J40" s="177">
        <f>SUM(J31:J38)</f>
        <v>0</v>
      </c>
      <c r="K40" s="178"/>
    </row>
    <row r="41" s="1" customFormat="1" ht="14.4" customHeight="1">
      <c r="B41" s="67"/>
      <c r="C41" s="68"/>
      <c r="D41" s="68"/>
      <c r="E41" s="68"/>
      <c r="F41" s="68"/>
      <c r="G41" s="68"/>
      <c r="H41" s="68"/>
      <c r="I41" s="179"/>
      <c r="J41" s="68"/>
      <c r="K41" s="69"/>
    </row>
    <row r="45" s="1" customFormat="1" ht="6.96" customHeight="1">
      <c r="B45" s="180"/>
      <c r="C45" s="181"/>
      <c r="D45" s="181"/>
      <c r="E45" s="181"/>
      <c r="F45" s="181"/>
      <c r="G45" s="181"/>
      <c r="H45" s="181"/>
      <c r="I45" s="182"/>
      <c r="J45" s="181"/>
      <c r="K45" s="183"/>
    </row>
    <row r="46" s="1" customFormat="1" ht="36.96" customHeight="1">
      <c r="B46" s="46"/>
      <c r="C46" s="30" t="s">
        <v>512</v>
      </c>
      <c r="D46" s="47"/>
      <c r="E46" s="47"/>
      <c r="F46" s="47"/>
      <c r="G46" s="47"/>
      <c r="H46" s="47"/>
      <c r="I46" s="157"/>
      <c r="J46" s="47"/>
      <c r="K46" s="51"/>
    </row>
    <row r="47" s="1" customFormat="1" ht="6.96" customHeight="1">
      <c r="B47" s="46"/>
      <c r="C47" s="47"/>
      <c r="D47" s="47"/>
      <c r="E47" s="47"/>
      <c r="F47" s="47"/>
      <c r="G47" s="47"/>
      <c r="H47" s="47"/>
      <c r="I47" s="157"/>
      <c r="J47" s="47"/>
      <c r="K47" s="51"/>
    </row>
    <row r="48" s="1" customFormat="1" ht="14.4" customHeight="1">
      <c r="B48" s="46"/>
      <c r="C48" s="40" t="s">
        <v>18</v>
      </c>
      <c r="D48" s="47"/>
      <c r="E48" s="47"/>
      <c r="F48" s="47"/>
      <c r="G48" s="47"/>
      <c r="H48" s="47"/>
      <c r="I48" s="157"/>
      <c r="J48" s="47"/>
      <c r="K48" s="51"/>
    </row>
    <row r="49" s="1" customFormat="1" ht="16.5" customHeight="1">
      <c r="B49" s="46"/>
      <c r="C49" s="47"/>
      <c r="D49" s="47"/>
      <c r="E49" s="156" t="str">
        <f>E7</f>
        <v>Celkové opravy zastávek na koridorové trati Vraňany - Děčín - státní hranice_ZMĚNA č. 1</v>
      </c>
      <c r="F49" s="40"/>
      <c r="G49" s="40"/>
      <c r="H49" s="40"/>
      <c r="I49" s="157"/>
      <c r="J49" s="47"/>
      <c r="K49" s="51"/>
    </row>
    <row r="50">
      <c r="B50" s="28"/>
      <c r="C50" s="40" t="s">
        <v>506</v>
      </c>
      <c r="D50" s="29"/>
      <c r="E50" s="29"/>
      <c r="F50" s="29"/>
      <c r="G50" s="29"/>
      <c r="H50" s="29"/>
      <c r="I50" s="155"/>
      <c r="J50" s="29"/>
      <c r="K50" s="31"/>
    </row>
    <row r="51" ht="16.5" customHeight="1">
      <c r="B51" s="28"/>
      <c r="C51" s="29"/>
      <c r="D51" s="29"/>
      <c r="E51" s="156" t="s">
        <v>1423</v>
      </c>
      <c r="F51" s="29"/>
      <c r="G51" s="29"/>
      <c r="H51" s="29"/>
      <c r="I51" s="155"/>
      <c r="J51" s="29"/>
      <c r="K51" s="31"/>
    </row>
    <row r="52">
      <c r="B52" s="28"/>
      <c r="C52" s="40" t="s">
        <v>508</v>
      </c>
      <c r="D52" s="29"/>
      <c r="E52" s="29"/>
      <c r="F52" s="29"/>
      <c r="G52" s="29"/>
      <c r="H52" s="29"/>
      <c r="I52" s="155"/>
      <c r="J52" s="29"/>
      <c r="K52" s="31"/>
    </row>
    <row r="53" s="1" customFormat="1" ht="16.5" customHeight="1">
      <c r="B53" s="46"/>
      <c r="C53" s="47"/>
      <c r="D53" s="47"/>
      <c r="E53" s="55" t="s">
        <v>1440</v>
      </c>
      <c r="F53" s="47"/>
      <c r="G53" s="47"/>
      <c r="H53" s="47"/>
      <c r="I53" s="157"/>
      <c r="J53" s="47"/>
      <c r="K53" s="51"/>
    </row>
    <row r="54" s="1" customFormat="1" ht="14.4" customHeight="1">
      <c r="B54" s="46"/>
      <c r="C54" s="40" t="s">
        <v>510</v>
      </c>
      <c r="D54" s="47"/>
      <c r="E54" s="47"/>
      <c r="F54" s="47"/>
      <c r="G54" s="47"/>
      <c r="H54" s="47"/>
      <c r="I54" s="157"/>
      <c r="J54" s="47"/>
      <c r="K54" s="51"/>
    </row>
    <row r="55" s="1" customFormat="1" ht="17.25" customHeight="1">
      <c r="B55" s="46"/>
      <c r="C55" s="47"/>
      <c r="D55" s="47"/>
      <c r="E55" s="158" t="str">
        <f>E13</f>
        <v>SO-23-04.1 - elektroinstalace</v>
      </c>
      <c r="F55" s="47"/>
      <c r="G55" s="47"/>
      <c r="H55" s="47"/>
      <c r="I55" s="157"/>
      <c r="J55" s="47"/>
      <c r="K55" s="51"/>
    </row>
    <row r="56" s="1" customFormat="1" ht="6.96" customHeight="1">
      <c r="B56" s="46"/>
      <c r="C56" s="47"/>
      <c r="D56" s="47"/>
      <c r="E56" s="47"/>
      <c r="F56" s="47"/>
      <c r="G56" s="47"/>
      <c r="H56" s="47"/>
      <c r="I56" s="157"/>
      <c r="J56" s="47"/>
      <c r="K56" s="51"/>
    </row>
    <row r="57" s="1" customFormat="1" ht="18" customHeight="1">
      <c r="B57" s="46"/>
      <c r="C57" s="40" t="s">
        <v>25</v>
      </c>
      <c r="D57" s="47"/>
      <c r="E57" s="47"/>
      <c r="F57" s="35" t="str">
        <f>F16</f>
        <v xml:space="preserve"> </v>
      </c>
      <c r="G57" s="47"/>
      <c r="H57" s="47"/>
      <c r="I57" s="159" t="s">
        <v>27</v>
      </c>
      <c r="J57" s="160" t="str">
        <f>IF(J16="","",J16)</f>
        <v>19. 9. 2018</v>
      </c>
      <c r="K57" s="51"/>
    </row>
    <row r="58" s="1" customFormat="1" ht="6.96" customHeight="1">
      <c r="B58" s="46"/>
      <c r="C58" s="47"/>
      <c r="D58" s="47"/>
      <c r="E58" s="47"/>
      <c r="F58" s="47"/>
      <c r="G58" s="47"/>
      <c r="H58" s="47"/>
      <c r="I58" s="157"/>
      <c r="J58" s="47"/>
      <c r="K58" s="51"/>
    </row>
    <row r="59" s="1" customFormat="1">
      <c r="B59" s="46"/>
      <c r="C59" s="40" t="s">
        <v>31</v>
      </c>
      <c r="D59" s="47"/>
      <c r="E59" s="47"/>
      <c r="F59" s="35" t="str">
        <f>E19</f>
        <v>SŽDC s.o., OŘ Ústí n.L., ST Ústí n.L.</v>
      </c>
      <c r="G59" s="47"/>
      <c r="H59" s="47"/>
      <c r="I59" s="159" t="s">
        <v>39</v>
      </c>
      <c r="J59" s="44" t="str">
        <f>E25</f>
        <v xml:space="preserve"> </v>
      </c>
      <c r="K59" s="51"/>
    </row>
    <row r="60" s="1" customFormat="1" ht="14.4" customHeight="1">
      <c r="B60" s="46"/>
      <c r="C60" s="40" t="s">
        <v>37</v>
      </c>
      <c r="D60" s="47"/>
      <c r="E60" s="47"/>
      <c r="F60" s="35" t="str">
        <f>IF(E22="","",E22)</f>
        <v/>
      </c>
      <c r="G60" s="47"/>
      <c r="H60" s="47"/>
      <c r="I60" s="157"/>
      <c r="J60" s="184"/>
      <c r="K60" s="51"/>
    </row>
    <row r="61" s="1" customFormat="1" ht="10.32" customHeight="1">
      <c r="B61" s="46"/>
      <c r="C61" s="47"/>
      <c r="D61" s="47"/>
      <c r="E61" s="47"/>
      <c r="F61" s="47"/>
      <c r="G61" s="47"/>
      <c r="H61" s="47"/>
      <c r="I61" s="157"/>
      <c r="J61" s="47"/>
      <c r="K61" s="51"/>
    </row>
    <row r="62" s="1" customFormat="1" ht="29.28" customHeight="1">
      <c r="B62" s="46"/>
      <c r="C62" s="185" t="s">
        <v>513</v>
      </c>
      <c r="D62" s="172"/>
      <c r="E62" s="172"/>
      <c r="F62" s="172"/>
      <c r="G62" s="172"/>
      <c r="H62" s="172"/>
      <c r="I62" s="186"/>
      <c r="J62" s="187" t="s">
        <v>514</v>
      </c>
      <c r="K62" s="188"/>
    </row>
    <row r="63" s="1" customFormat="1" ht="10.32" customHeight="1">
      <c r="B63" s="46"/>
      <c r="C63" s="47"/>
      <c r="D63" s="47"/>
      <c r="E63" s="47"/>
      <c r="F63" s="47"/>
      <c r="G63" s="47"/>
      <c r="H63" s="47"/>
      <c r="I63" s="157"/>
      <c r="J63" s="47"/>
      <c r="K63" s="51"/>
    </row>
    <row r="64" s="1" customFormat="1" ht="29.28" customHeight="1">
      <c r="B64" s="46"/>
      <c r="C64" s="189" t="s">
        <v>515</v>
      </c>
      <c r="D64" s="47"/>
      <c r="E64" s="47"/>
      <c r="F64" s="47"/>
      <c r="G64" s="47"/>
      <c r="H64" s="47"/>
      <c r="I64" s="157"/>
      <c r="J64" s="168">
        <f>J89</f>
        <v>0</v>
      </c>
      <c r="K64" s="51"/>
      <c r="AU64" s="24" t="s">
        <v>516</v>
      </c>
    </row>
    <row r="65" s="8" customFormat="1" ht="24.96" customHeight="1">
      <c r="B65" s="190"/>
      <c r="C65" s="191"/>
      <c r="D65" s="192" t="s">
        <v>611</v>
      </c>
      <c r="E65" s="193"/>
      <c r="F65" s="193"/>
      <c r="G65" s="193"/>
      <c r="H65" s="193"/>
      <c r="I65" s="194"/>
      <c r="J65" s="195">
        <f>J90</f>
        <v>0</v>
      </c>
      <c r="K65" s="196"/>
    </row>
    <row r="66" s="1" customFormat="1" ht="21.84" customHeight="1">
      <c r="B66" s="46"/>
      <c r="C66" s="47"/>
      <c r="D66" s="47"/>
      <c r="E66" s="47"/>
      <c r="F66" s="47"/>
      <c r="G66" s="47"/>
      <c r="H66" s="47"/>
      <c r="I66" s="157"/>
      <c r="J66" s="47"/>
      <c r="K66" s="51"/>
    </row>
    <row r="67" s="1" customFormat="1" ht="6.96" customHeight="1">
      <c r="B67" s="67"/>
      <c r="C67" s="68"/>
      <c r="D67" s="68"/>
      <c r="E67" s="68"/>
      <c r="F67" s="68"/>
      <c r="G67" s="68"/>
      <c r="H67" s="68"/>
      <c r="I67" s="179"/>
      <c r="J67" s="68"/>
      <c r="K67" s="69"/>
    </row>
    <row r="71" s="1" customFormat="1" ht="6.96" customHeight="1">
      <c r="B71" s="70"/>
      <c r="C71" s="71"/>
      <c r="D71" s="71"/>
      <c r="E71" s="71"/>
      <c r="F71" s="71"/>
      <c r="G71" s="71"/>
      <c r="H71" s="71"/>
      <c r="I71" s="182"/>
      <c r="J71" s="71"/>
      <c r="K71" s="71"/>
      <c r="L71" s="72"/>
    </row>
    <row r="72" s="1" customFormat="1" ht="36.96" customHeight="1">
      <c r="B72" s="46"/>
      <c r="C72" s="73" t="s">
        <v>525</v>
      </c>
      <c r="D72" s="74"/>
      <c r="E72" s="74"/>
      <c r="F72" s="74"/>
      <c r="G72" s="74"/>
      <c r="H72" s="74"/>
      <c r="I72" s="204"/>
      <c r="J72" s="74"/>
      <c r="K72" s="74"/>
      <c r="L72" s="72"/>
    </row>
    <row r="73" s="1" customFormat="1" ht="6.96" customHeight="1">
      <c r="B73" s="46"/>
      <c r="C73" s="74"/>
      <c r="D73" s="74"/>
      <c r="E73" s="74"/>
      <c r="F73" s="74"/>
      <c r="G73" s="74"/>
      <c r="H73" s="74"/>
      <c r="I73" s="204"/>
      <c r="J73" s="74"/>
      <c r="K73" s="74"/>
      <c r="L73" s="72"/>
    </row>
    <row r="74" s="1" customFormat="1" ht="14.4" customHeight="1">
      <c r="B74" s="46"/>
      <c r="C74" s="76" t="s">
        <v>18</v>
      </c>
      <c r="D74" s="74"/>
      <c r="E74" s="74"/>
      <c r="F74" s="74"/>
      <c r="G74" s="74"/>
      <c r="H74" s="74"/>
      <c r="I74" s="204"/>
      <c r="J74" s="74"/>
      <c r="K74" s="74"/>
      <c r="L74" s="72"/>
    </row>
    <row r="75" s="1" customFormat="1" ht="16.5" customHeight="1">
      <c r="B75" s="46"/>
      <c r="C75" s="74"/>
      <c r="D75" s="74"/>
      <c r="E75" s="205" t="str">
        <f>E7</f>
        <v>Celkové opravy zastávek na koridorové trati Vraňany - Děčín - státní hranice_ZMĚNA č. 1</v>
      </c>
      <c r="F75" s="76"/>
      <c r="G75" s="76"/>
      <c r="H75" s="76"/>
      <c r="I75" s="204"/>
      <c r="J75" s="74"/>
      <c r="K75" s="74"/>
      <c r="L75" s="72"/>
    </row>
    <row r="76">
      <c r="B76" s="28"/>
      <c r="C76" s="76" t="s">
        <v>506</v>
      </c>
      <c r="D76" s="206"/>
      <c r="E76" s="206"/>
      <c r="F76" s="206"/>
      <c r="G76" s="206"/>
      <c r="H76" s="206"/>
      <c r="I76" s="149"/>
      <c r="J76" s="206"/>
      <c r="K76" s="206"/>
      <c r="L76" s="207"/>
    </row>
    <row r="77" ht="16.5" customHeight="1">
      <c r="B77" s="28"/>
      <c r="C77" s="206"/>
      <c r="D77" s="206"/>
      <c r="E77" s="205" t="s">
        <v>1423</v>
      </c>
      <c r="F77" s="206"/>
      <c r="G77" s="206"/>
      <c r="H77" s="206"/>
      <c r="I77" s="149"/>
      <c r="J77" s="206"/>
      <c r="K77" s="206"/>
      <c r="L77" s="207"/>
    </row>
    <row r="78">
      <c r="B78" s="28"/>
      <c r="C78" s="76" t="s">
        <v>508</v>
      </c>
      <c r="D78" s="206"/>
      <c r="E78" s="206"/>
      <c r="F78" s="206"/>
      <c r="G78" s="206"/>
      <c r="H78" s="206"/>
      <c r="I78" s="149"/>
      <c r="J78" s="206"/>
      <c r="K78" s="206"/>
      <c r="L78" s="207"/>
    </row>
    <row r="79" s="1" customFormat="1" ht="16.5" customHeight="1">
      <c r="B79" s="46"/>
      <c r="C79" s="74"/>
      <c r="D79" s="74"/>
      <c r="E79" s="208" t="s">
        <v>1440</v>
      </c>
      <c r="F79" s="74"/>
      <c r="G79" s="74"/>
      <c r="H79" s="74"/>
      <c r="I79" s="204"/>
      <c r="J79" s="74"/>
      <c r="K79" s="74"/>
      <c r="L79" s="72"/>
    </row>
    <row r="80" s="1" customFormat="1" ht="14.4" customHeight="1">
      <c r="B80" s="46"/>
      <c r="C80" s="76" t="s">
        <v>510</v>
      </c>
      <c r="D80" s="74"/>
      <c r="E80" s="74"/>
      <c r="F80" s="74"/>
      <c r="G80" s="74"/>
      <c r="H80" s="74"/>
      <c r="I80" s="204"/>
      <c r="J80" s="74"/>
      <c r="K80" s="74"/>
      <c r="L80" s="72"/>
    </row>
    <row r="81" s="1" customFormat="1" ht="17.25" customHeight="1">
      <c r="B81" s="46"/>
      <c r="C81" s="74"/>
      <c r="D81" s="74"/>
      <c r="E81" s="82" t="str">
        <f>E13</f>
        <v>SO-23-04.1 - elektroinstalace</v>
      </c>
      <c r="F81" s="74"/>
      <c r="G81" s="74"/>
      <c r="H81" s="74"/>
      <c r="I81" s="204"/>
      <c r="J81" s="74"/>
      <c r="K81" s="74"/>
      <c r="L81" s="72"/>
    </row>
    <row r="82" s="1" customFormat="1" ht="6.96" customHeight="1">
      <c r="B82" s="46"/>
      <c r="C82" s="74"/>
      <c r="D82" s="74"/>
      <c r="E82" s="74"/>
      <c r="F82" s="74"/>
      <c r="G82" s="74"/>
      <c r="H82" s="74"/>
      <c r="I82" s="204"/>
      <c r="J82" s="74"/>
      <c r="K82" s="74"/>
      <c r="L82" s="72"/>
    </row>
    <row r="83" s="1" customFormat="1" ht="18" customHeight="1">
      <c r="B83" s="46"/>
      <c r="C83" s="76" t="s">
        <v>25</v>
      </c>
      <c r="D83" s="74"/>
      <c r="E83" s="74"/>
      <c r="F83" s="209" t="str">
        <f>F16</f>
        <v xml:space="preserve"> </v>
      </c>
      <c r="G83" s="74"/>
      <c r="H83" s="74"/>
      <c r="I83" s="210" t="s">
        <v>27</v>
      </c>
      <c r="J83" s="85" t="str">
        <f>IF(J16="","",J16)</f>
        <v>19. 9. 2018</v>
      </c>
      <c r="K83" s="74"/>
      <c r="L83" s="72"/>
    </row>
    <row r="84" s="1" customFormat="1" ht="6.96" customHeight="1">
      <c r="B84" s="46"/>
      <c r="C84" s="74"/>
      <c r="D84" s="74"/>
      <c r="E84" s="74"/>
      <c r="F84" s="74"/>
      <c r="G84" s="74"/>
      <c r="H84" s="74"/>
      <c r="I84" s="204"/>
      <c r="J84" s="74"/>
      <c r="K84" s="74"/>
      <c r="L84" s="72"/>
    </row>
    <row r="85" s="1" customFormat="1">
      <c r="B85" s="46"/>
      <c r="C85" s="76" t="s">
        <v>31</v>
      </c>
      <c r="D85" s="74"/>
      <c r="E85" s="74"/>
      <c r="F85" s="209" t="str">
        <f>E19</f>
        <v>SŽDC s.o., OŘ Ústí n.L., ST Ústí n.L.</v>
      </c>
      <c r="G85" s="74"/>
      <c r="H85" s="74"/>
      <c r="I85" s="210" t="s">
        <v>39</v>
      </c>
      <c r="J85" s="209" t="str">
        <f>E25</f>
        <v xml:space="preserve"> </v>
      </c>
      <c r="K85" s="74"/>
      <c r="L85" s="72"/>
    </row>
    <row r="86" s="1" customFormat="1" ht="14.4" customHeight="1">
      <c r="B86" s="46"/>
      <c r="C86" s="76" t="s">
        <v>37</v>
      </c>
      <c r="D86" s="74"/>
      <c r="E86" s="74"/>
      <c r="F86" s="209" t="str">
        <f>IF(E22="","",E22)</f>
        <v/>
      </c>
      <c r="G86" s="74"/>
      <c r="H86" s="74"/>
      <c r="I86" s="204"/>
      <c r="J86" s="74"/>
      <c r="K86" s="74"/>
      <c r="L86" s="72"/>
    </row>
    <row r="87" s="1" customFormat="1" ht="10.32" customHeight="1">
      <c r="B87" s="46"/>
      <c r="C87" s="74"/>
      <c r="D87" s="74"/>
      <c r="E87" s="74"/>
      <c r="F87" s="74"/>
      <c r="G87" s="74"/>
      <c r="H87" s="74"/>
      <c r="I87" s="204"/>
      <c r="J87" s="74"/>
      <c r="K87" s="74"/>
      <c r="L87" s="72"/>
    </row>
    <row r="88" s="10" customFormat="1" ht="29.28" customHeight="1">
      <c r="B88" s="211"/>
      <c r="C88" s="212" t="s">
        <v>526</v>
      </c>
      <c r="D88" s="213" t="s">
        <v>62</v>
      </c>
      <c r="E88" s="213" t="s">
        <v>58</v>
      </c>
      <c r="F88" s="213" t="s">
        <v>527</v>
      </c>
      <c r="G88" s="213" t="s">
        <v>528</v>
      </c>
      <c r="H88" s="213" t="s">
        <v>529</v>
      </c>
      <c r="I88" s="214" t="s">
        <v>530</v>
      </c>
      <c r="J88" s="213" t="s">
        <v>514</v>
      </c>
      <c r="K88" s="215" t="s">
        <v>531</v>
      </c>
      <c r="L88" s="216"/>
      <c r="M88" s="102" t="s">
        <v>532</v>
      </c>
      <c r="N88" s="103" t="s">
        <v>47</v>
      </c>
      <c r="O88" s="103" t="s">
        <v>533</v>
      </c>
      <c r="P88" s="103" t="s">
        <v>534</v>
      </c>
      <c r="Q88" s="103" t="s">
        <v>535</v>
      </c>
      <c r="R88" s="103" t="s">
        <v>536</v>
      </c>
      <c r="S88" s="103" t="s">
        <v>537</v>
      </c>
      <c r="T88" s="104" t="s">
        <v>538</v>
      </c>
    </row>
    <row r="89" s="1" customFormat="1" ht="29.28" customHeight="1">
      <c r="B89" s="46"/>
      <c r="C89" s="108" t="s">
        <v>515</v>
      </c>
      <c r="D89" s="74"/>
      <c r="E89" s="74"/>
      <c r="F89" s="74"/>
      <c r="G89" s="74"/>
      <c r="H89" s="74"/>
      <c r="I89" s="204"/>
      <c r="J89" s="217">
        <f>BK89</f>
        <v>0</v>
      </c>
      <c r="K89" s="74"/>
      <c r="L89" s="72"/>
      <c r="M89" s="105"/>
      <c r="N89" s="106"/>
      <c r="O89" s="106"/>
      <c r="P89" s="218">
        <f>P90</f>
        <v>0</v>
      </c>
      <c r="Q89" s="106"/>
      <c r="R89" s="218">
        <f>R90</f>
        <v>0</v>
      </c>
      <c r="S89" s="106"/>
      <c r="T89" s="219">
        <f>T90</f>
        <v>0</v>
      </c>
      <c r="AT89" s="24" t="s">
        <v>76</v>
      </c>
      <c r="AU89" s="24" t="s">
        <v>516</v>
      </c>
      <c r="BK89" s="220">
        <f>BK90</f>
        <v>0</v>
      </c>
    </row>
    <row r="90" s="11" customFormat="1" ht="37.44" customHeight="1">
      <c r="B90" s="221"/>
      <c r="C90" s="222"/>
      <c r="D90" s="223" t="s">
        <v>76</v>
      </c>
      <c r="E90" s="224" t="s">
        <v>612</v>
      </c>
      <c r="F90" s="224" t="s">
        <v>613</v>
      </c>
      <c r="G90" s="222"/>
      <c r="H90" s="222"/>
      <c r="I90" s="225"/>
      <c r="J90" s="226">
        <f>BK90</f>
        <v>0</v>
      </c>
      <c r="K90" s="222"/>
      <c r="L90" s="227"/>
      <c r="M90" s="228"/>
      <c r="N90" s="229"/>
      <c r="O90" s="229"/>
      <c r="P90" s="230">
        <f>SUM(P91:P107)</f>
        <v>0</v>
      </c>
      <c r="Q90" s="229"/>
      <c r="R90" s="230">
        <f>SUM(R91:R107)</f>
        <v>0</v>
      </c>
      <c r="S90" s="229"/>
      <c r="T90" s="231">
        <f>SUM(T91:T107)</f>
        <v>0</v>
      </c>
      <c r="AR90" s="232" t="s">
        <v>542</v>
      </c>
      <c r="AT90" s="233" t="s">
        <v>76</v>
      </c>
      <c r="AU90" s="233" t="s">
        <v>77</v>
      </c>
      <c r="AY90" s="232" t="s">
        <v>541</v>
      </c>
      <c r="BK90" s="234">
        <f>SUM(BK91:BK107)</f>
        <v>0</v>
      </c>
    </row>
    <row r="91" s="1" customFormat="1" ht="25.5" customHeight="1">
      <c r="B91" s="46"/>
      <c r="C91" s="237" t="s">
        <v>24</v>
      </c>
      <c r="D91" s="237" t="s">
        <v>544</v>
      </c>
      <c r="E91" s="238" t="s">
        <v>614</v>
      </c>
      <c r="F91" s="239" t="s">
        <v>615</v>
      </c>
      <c r="G91" s="240" t="s">
        <v>616</v>
      </c>
      <c r="H91" s="241">
        <v>14</v>
      </c>
      <c r="I91" s="242"/>
      <c r="J91" s="243">
        <f>ROUND(I91*H91,2)</f>
        <v>0</v>
      </c>
      <c r="K91" s="239" t="s">
        <v>603</v>
      </c>
      <c r="L91" s="72"/>
      <c r="M91" s="244" t="s">
        <v>22</v>
      </c>
      <c r="N91" s="245" t="s">
        <v>48</v>
      </c>
      <c r="O91" s="47"/>
      <c r="P91" s="246">
        <f>O91*H91</f>
        <v>0</v>
      </c>
      <c r="Q91" s="246">
        <v>0</v>
      </c>
      <c r="R91" s="246">
        <f>Q91*H91</f>
        <v>0</v>
      </c>
      <c r="S91" s="246">
        <v>0</v>
      </c>
      <c r="T91" s="247">
        <f>S91*H91</f>
        <v>0</v>
      </c>
      <c r="AR91" s="24" t="s">
        <v>617</v>
      </c>
      <c r="AT91" s="24" t="s">
        <v>544</v>
      </c>
      <c r="AU91" s="24" t="s">
        <v>24</v>
      </c>
      <c r="AY91" s="24" t="s">
        <v>541</v>
      </c>
      <c r="BE91" s="248">
        <f>IF(N91="základní",J91,0)</f>
        <v>0</v>
      </c>
      <c r="BF91" s="248">
        <f>IF(N91="snížená",J91,0)</f>
        <v>0</v>
      </c>
      <c r="BG91" s="248">
        <f>IF(N91="zákl. přenesená",J91,0)</f>
        <v>0</v>
      </c>
      <c r="BH91" s="248">
        <f>IF(N91="sníž. přenesená",J91,0)</f>
        <v>0</v>
      </c>
      <c r="BI91" s="248">
        <f>IF(N91="nulová",J91,0)</f>
        <v>0</v>
      </c>
      <c r="BJ91" s="24" t="s">
        <v>24</v>
      </c>
      <c r="BK91" s="248">
        <f>ROUND(I91*H91,2)</f>
        <v>0</v>
      </c>
      <c r="BL91" s="24" t="s">
        <v>617</v>
      </c>
      <c r="BM91" s="24" t="s">
        <v>1442</v>
      </c>
    </row>
    <row r="92" s="1" customFormat="1" ht="38.25" customHeight="1">
      <c r="B92" s="46"/>
      <c r="C92" s="237" t="s">
        <v>85</v>
      </c>
      <c r="D92" s="237" t="s">
        <v>544</v>
      </c>
      <c r="E92" s="238" t="s">
        <v>619</v>
      </c>
      <c r="F92" s="239" t="s">
        <v>620</v>
      </c>
      <c r="G92" s="240" t="s">
        <v>616</v>
      </c>
      <c r="H92" s="241">
        <v>15</v>
      </c>
      <c r="I92" s="242"/>
      <c r="J92" s="243">
        <f>ROUND(I92*H92,2)</f>
        <v>0</v>
      </c>
      <c r="K92" s="239" t="s">
        <v>603</v>
      </c>
      <c r="L92" s="72"/>
      <c r="M92" s="244" t="s">
        <v>22</v>
      </c>
      <c r="N92" s="245" t="s">
        <v>48</v>
      </c>
      <c r="O92" s="47"/>
      <c r="P92" s="246">
        <f>O92*H92</f>
        <v>0</v>
      </c>
      <c r="Q92" s="246">
        <v>0</v>
      </c>
      <c r="R92" s="246">
        <f>Q92*H92</f>
        <v>0</v>
      </c>
      <c r="S92" s="246">
        <v>0</v>
      </c>
      <c r="T92" s="247">
        <f>S92*H92</f>
        <v>0</v>
      </c>
      <c r="AR92" s="24" t="s">
        <v>617</v>
      </c>
      <c r="AT92" s="24" t="s">
        <v>544</v>
      </c>
      <c r="AU92" s="24" t="s">
        <v>24</v>
      </c>
      <c r="AY92" s="24" t="s">
        <v>541</v>
      </c>
      <c r="BE92" s="248">
        <f>IF(N92="základní",J92,0)</f>
        <v>0</v>
      </c>
      <c r="BF92" s="248">
        <f>IF(N92="snížená",J92,0)</f>
        <v>0</v>
      </c>
      <c r="BG92" s="248">
        <f>IF(N92="zákl. přenesená",J92,0)</f>
        <v>0</v>
      </c>
      <c r="BH92" s="248">
        <f>IF(N92="sníž. přenesená",J92,0)</f>
        <v>0</v>
      </c>
      <c r="BI92" s="248">
        <f>IF(N92="nulová",J92,0)</f>
        <v>0</v>
      </c>
      <c r="BJ92" s="24" t="s">
        <v>24</v>
      </c>
      <c r="BK92" s="248">
        <f>ROUND(I92*H92,2)</f>
        <v>0</v>
      </c>
      <c r="BL92" s="24" t="s">
        <v>617</v>
      </c>
      <c r="BM92" s="24" t="s">
        <v>1443</v>
      </c>
    </row>
    <row r="93" s="1" customFormat="1" ht="38.25" customHeight="1">
      <c r="B93" s="46"/>
      <c r="C93" s="264" t="s">
        <v>93</v>
      </c>
      <c r="D93" s="264" t="s">
        <v>622</v>
      </c>
      <c r="E93" s="265" t="s">
        <v>623</v>
      </c>
      <c r="F93" s="266" t="s">
        <v>624</v>
      </c>
      <c r="G93" s="267" t="s">
        <v>616</v>
      </c>
      <c r="H93" s="268">
        <v>14</v>
      </c>
      <c r="I93" s="269"/>
      <c r="J93" s="270">
        <f>ROUND(I93*H93,2)</f>
        <v>0</v>
      </c>
      <c r="K93" s="266" t="s">
        <v>603</v>
      </c>
      <c r="L93" s="271"/>
      <c r="M93" s="272" t="s">
        <v>22</v>
      </c>
      <c r="N93" s="273" t="s">
        <v>48</v>
      </c>
      <c r="O93" s="47"/>
      <c r="P93" s="246">
        <f>O93*H93</f>
        <v>0</v>
      </c>
      <c r="Q93" s="246">
        <v>0</v>
      </c>
      <c r="R93" s="246">
        <f>Q93*H93</f>
        <v>0</v>
      </c>
      <c r="S93" s="246">
        <v>0</v>
      </c>
      <c r="T93" s="247">
        <f>S93*H93</f>
        <v>0</v>
      </c>
      <c r="AR93" s="24" t="s">
        <v>617</v>
      </c>
      <c r="AT93" s="24" t="s">
        <v>622</v>
      </c>
      <c r="AU93" s="24" t="s">
        <v>24</v>
      </c>
      <c r="AY93" s="24" t="s">
        <v>541</v>
      </c>
      <c r="BE93" s="248">
        <f>IF(N93="základní",J93,0)</f>
        <v>0</v>
      </c>
      <c r="BF93" s="248">
        <f>IF(N93="snížená",J93,0)</f>
        <v>0</v>
      </c>
      <c r="BG93" s="248">
        <f>IF(N93="zákl. přenesená",J93,0)</f>
        <v>0</v>
      </c>
      <c r="BH93" s="248">
        <f>IF(N93="sníž. přenesená",J93,0)</f>
        <v>0</v>
      </c>
      <c r="BI93" s="248">
        <f>IF(N93="nulová",J93,0)</f>
        <v>0</v>
      </c>
      <c r="BJ93" s="24" t="s">
        <v>24</v>
      </c>
      <c r="BK93" s="248">
        <f>ROUND(I93*H93,2)</f>
        <v>0</v>
      </c>
      <c r="BL93" s="24" t="s">
        <v>617</v>
      </c>
      <c r="BM93" s="24" t="s">
        <v>1444</v>
      </c>
    </row>
    <row r="94" s="1" customFormat="1">
      <c r="B94" s="46"/>
      <c r="C94" s="74"/>
      <c r="D94" s="251" t="s">
        <v>626</v>
      </c>
      <c r="E94" s="74"/>
      <c r="F94" s="274" t="s">
        <v>627</v>
      </c>
      <c r="G94" s="74"/>
      <c r="H94" s="74"/>
      <c r="I94" s="204"/>
      <c r="J94" s="74"/>
      <c r="K94" s="74"/>
      <c r="L94" s="72"/>
      <c r="M94" s="275"/>
      <c r="N94" s="47"/>
      <c r="O94" s="47"/>
      <c r="P94" s="47"/>
      <c r="Q94" s="47"/>
      <c r="R94" s="47"/>
      <c r="S94" s="47"/>
      <c r="T94" s="95"/>
      <c r="AT94" s="24" t="s">
        <v>626</v>
      </c>
      <c r="AU94" s="24" t="s">
        <v>24</v>
      </c>
    </row>
    <row r="95" s="1" customFormat="1" ht="16.5" customHeight="1">
      <c r="B95" s="46"/>
      <c r="C95" s="237" t="s">
        <v>570</v>
      </c>
      <c r="D95" s="237" t="s">
        <v>544</v>
      </c>
      <c r="E95" s="238" t="s">
        <v>1414</v>
      </c>
      <c r="F95" s="239" t="s">
        <v>1415</v>
      </c>
      <c r="G95" s="240" t="s">
        <v>616</v>
      </c>
      <c r="H95" s="241">
        <v>7</v>
      </c>
      <c r="I95" s="242"/>
      <c r="J95" s="243">
        <f>ROUND(I95*H95,2)</f>
        <v>0</v>
      </c>
      <c r="K95" s="239" t="s">
        <v>603</v>
      </c>
      <c r="L95" s="72"/>
      <c r="M95" s="244" t="s">
        <v>22</v>
      </c>
      <c r="N95" s="245" t="s">
        <v>48</v>
      </c>
      <c r="O95" s="47"/>
      <c r="P95" s="246">
        <f>O95*H95</f>
        <v>0</v>
      </c>
      <c r="Q95" s="246">
        <v>0</v>
      </c>
      <c r="R95" s="246">
        <f>Q95*H95</f>
        <v>0</v>
      </c>
      <c r="S95" s="246">
        <v>0</v>
      </c>
      <c r="T95" s="247">
        <f>S95*H95</f>
        <v>0</v>
      </c>
      <c r="AR95" s="24" t="s">
        <v>617</v>
      </c>
      <c r="AT95" s="24" t="s">
        <v>544</v>
      </c>
      <c r="AU95" s="24" t="s">
        <v>24</v>
      </c>
      <c r="AY95" s="24" t="s">
        <v>541</v>
      </c>
      <c r="BE95" s="248">
        <f>IF(N95="základní",J95,0)</f>
        <v>0</v>
      </c>
      <c r="BF95" s="248">
        <f>IF(N95="snížená",J95,0)</f>
        <v>0</v>
      </c>
      <c r="BG95" s="248">
        <f>IF(N95="zákl. přenesená",J95,0)</f>
        <v>0</v>
      </c>
      <c r="BH95" s="248">
        <f>IF(N95="sníž. přenesená",J95,0)</f>
        <v>0</v>
      </c>
      <c r="BI95" s="248">
        <f>IF(N95="nulová",J95,0)</f>
        <v>0</v>
      </c>
      <c r="BJ95" s="24" t="s">
        <v>24</v>
      </c>
      <c r="BK95" s="248">
        <f>ROUND(I95*H95,2)</f>
        <v>0</v>
      </c>
      <c r="BL95" s="24" t="s">
        <v>617</v>
      </c>
      <c r="BM95" s="24" t="s">
        <v>1445</v>
      </c>
    </row>
    <row r="96" s="1" customFormat="1" ht="25.5" customHeight="1">
      <c r="B96" s="46"/>
      <c r="C96" s="264" t="s">
        <v>653</v>
      </c>
      <c r="D96" s="264" t="s">
        <v>622</v>
      </c>
      <c r="E96" s="265" t="s">
        <v>1417</v>
      </c>
      <c r="F96" s="266" t="s">
        <v>1418</v>
      </c>
      <c r="G96" s="267" t="s">
        <v>616</v>
      </c>
      <c r="H96" s="268">
        <v>7</v>
      </c>
      <c r="I96" s="269"/>
      <c r="J96" s="270">
        <f>ROUND(I96*H96,2)</f>
        <v>0</v>
      </c>
      <c r="K96" s="266" t="s">
        <v>603</v>
      </c>
      <c r="L96" s="271"/>
      <c r="M96" s="272" t="s">
        <v>22</v>
      </c>
      <c r="N96" s="273" t="s">
        <v>48</v>
      </c>
      <c r="O96" s="47"/>
      <c r="P96" s="246">
        <f>O96*H96</f>
        <v>0</v>
      </c>
      <c r="Q96" s="246">
        <v>0</v>
      </c>
      <c r="R96" s="246">
        <f>Q96*H96</f>
        <v>0</v>
      </c>
      <c r="S96" s="246">
        <v>0</v>
      </c>
      <c r="T96" s="247">
        <f>S96*H96</f>
        <v>0</v>
      </c>
      <c r="AR96" s="24" t="s">
        <v>639</v>
      </c>
      <c r="AT96" s="24" t="s">
        <v>622</v>
      </c>
      <c r="AU96" s="24" t="s">
        <v>24</v>
      </c>
      <c r="AY96" s="24" t="s">
        <v>541</v>
      </c>
      <c r="BE96" s="248">
        <f>IF(N96="základní",J96,0)</f>
        <v>0</v>
      </c>
      <c r="BF96" s="248">
        <f>IF(N96="snížená",J96,0)</f>
        <v>0</v>
      </c>
      <c r="BG96" s="248">
        <f>IF(N96="zákl. přenesená",J96,0)</f>
        <v>0</v>
      </c>
      <c r="BH96" s="248">
        <f>IF(N96="sníž. přenesená",J96,0)</f>
        <v>0</v>
      </c>
      <c r="BI96" s="248">
        <f>IF(N96="nulová",J96,0)</f>
        <v>0</v>
      </c>
      <c r="BJ96" s="24" t="s">
        <v>24</v>
      </c>
      <c r="BK96" s="248">
        <f>ROUND(I96*H96,2)</f>
        <v>0</v>
      </c>
      <c r="BL96" s="24" t="s">
        <v>639</v>
      </c>
      <c r="BM96" s="24" t="s">
        <v>1446</v>
      </c>
    </row>
    <row r="97" s="1" customFormat="1">
      <c r="B97" s="46"/>
      <c r="C97" s="74"/>
      <c r="D97" s="251" t="s">
        <v>626</v>
      </c>
      <c r="E97" s="74"/>
      <c r="F97" s="274" t="s">
        <v>1420</v>
      </c>
      <c r="G97" s="74"/>
      <c r="H97" s="74"/>
      <c r="I97" s="204"/>
      <c r="J97" s="74"/>
      <c r="K97" s="74"/>
      <c r="L97" s="72"/>
      <c r="M97" s="275"/>
      <c r="N97" s="47"/>
      <c r="O97" s="47"/>
      <c r="P97" s="47"/>
      <c r="Q97" s="47"/>
      <c r="R97" s="47"/>
      <c r="S97" s="47"/>
      <c r="T97" s="95"/>
      <c r="AT97" s="24" t="s">
        <v>626</v>
      </c>
      <c r="AU97" s="24" t="s">
        <v>24</v>
      </c>
    </row>
    <row r="98" s="1" customFormat="1" ht="51" customHeight="1">
      <c r="B98" s="46"/>
      <c r="C98" s="237" t="s">
        <v>542</v>
      </c>
      <c r="D98" s="237" t="s">
        <v>544</v>
      </c>
      <c r="E98" s="238" t="s">
        <v>1447</v>
      </c>
      <c r="F98" s="239" t="s">
        <v>1448</v>
      </c>
      <c r="G98" s="240" t="s">
        <v>616</v>
      </c>
      <c r="H98" s="241">
        <v>1</v>
      </c>
      <c r="I98" s="242"/>
      <c r="J98" s="243">
        <f>ROUND(I98*H98,2)</f>
        <v>0</v>
      </c>
      <c r="K98" s="239" t="s">
        <v>603</v>
      </c>
      <c r="L98" s="72"/>
      <c r="M98" s="244" t="s">
        <v>22</v>
      </c>
      <c r="N98" s="245" t="s">
        <v>48</v>
      </c>
      <c r="O98" s="47"/>
      <c r="P98" s="246">
        <f>O98*H98</f>
        <v>0</v>
      </c>
      <c r="Q98" s="246">
        <v>0</v>
      </c>
      <c r="R98" s="246">
        <f>Q98*H98</f>
        <v>0</v>
      </c>
      <c r="S98" s="246">
        <v>0</v>
      </c>
      <c r="T98" s="247">
        <f>S98*H98</f>
        <v>0</v>
      </c>
      <c r="AR98" s="24" t="s">
        <v>617</v>
      </c>
      <c r="AT98" s="24" t="s">
        <v>544</v>
      </c>
      <c r="AU98" s="24" t="s">
        <v>24</v>
      </c>
      <c r="AY98" s="24" t="s">
        <v>541</v>
      </c>
      <c r="BE98" s="248">
        <f>IF(N98="základní",J98,0)</f>
        <v>0</v>
      </c>
      <c r="BF98" s="248">
        <f>IF(N98="snížená",J98,0)</f>
        <v>0</v>
      </c>
      <c r="BG98" s="248">
        <f>IF(N98="zákl. přenesená",J98,0)</f>
        <v>0</v>
      </c>
      <c r="BH98" s="248">
        <f>IF(N98="sníž. přenesená",J98,0)</f>
        <v>0</v>
      </c>
      <c r="BI98" s="248">
        <f>IF(N98="nulová",J98,0)</f>
        <v>0</v>
      </c>
      <c r="BJ98" s="24" t="s">
        <v>24</v>
      </c>
      <c r="BK98" s="248">
        <f>ROUND(I98*H98,2)</f>
        <v>0</v>
      </c>
      <c r="BL98" s="24" t="s">
        <v>617</v>
      </c>
      <c r="BM98" s="24" t="s">
        <v>1449</v>
      </c>
    </row>
    <row r="99" s="1" customFormat="1" ht="63.75" customHeight="1">
      <c r="B99" s="46"/>
      <c r="C99" s="264" t="s">
        <v>562</v>
      </c>
      <c r="D99" s="264" t="s">
        <v>622</v>
      </c>
      <c r="E99" s="265" t="s">
        <v>1450</v>
      </c>
      <c r="F99" s="266" t="s">
        <v>1451</v>
      </c>
      <c r="G99" s="267" t="s">
        <v>616</v>
      </c>
      <c r="H99" s="268">
        <v>1</v>
      </c>
      <c r="I99" s="269"/>
      <c r="J99" s="270">
        <f>ROUND(I99*H99,2)</f>
        <v>0</v>
      </c>
      <c r="K99" s="266" t="s">
        <v>603</v>
      </c>
      <c r="L99" s="271"/>
      <c r="M99" s="272" t="s">
        <v>22</v>
      </c>
      <c r="N99" s="273" t="s">
        <v>48</v>
      </c>
      <c r="O99" s="47"/>
      <c r="P99" s="246">
        <f>O99*H99</f>
        <v>0</v>
      </c>
      <c r="Q99" s="246">
        <v>0</v>
      </c>
      <c r="R99" s="246">
        <f>Q99*H99</f>
        <v>0</v>
      </c>
      <c r="S99" s="246">
        <v>0</v>
      </c>
      <c r="T99" s="247">
        <f>S99*H99</f>
        <v>0</v>
      </c>
      <c r="AR99" s="24" t="s">
        <v>639</v>
      </c>
      <c r="AT99" s="24" t="s">
        <v>622</v>
      </c>
      <c r="AU99" s="24" t="s">
        <v>24</v>
      </c>
      <c r="AY99" s="24" t="s">
        <v>541</v>
      </c>
      <c r="BE99" s="248">
        <f>IF(N99="základní",J99,0)</f>
        <v>0</v>
      </c>
      <c r="BF99" s="248">
        <f>IF(N99="snížená",J99,0)</f>
        <v>0</v>
      </c>
      <c r="BG99" s="248">
        <f>IF(N99="zákl. přenesená",J99,0)</f>
        <v>0</v>
      </c>
      <c r="BH99" s="248">
        <f>IF(N99="sníž. přenesená",J99,0)</f>
        <v>0</v>
      </c>
      <c r="BI99" s="248">
        <f>IF(N99="nulová",J99,0)</f>
        <v>0</v>
      </c>
      <c r="BJ99" s="24" t="s">
        <v>24</v>
      </c>
      <c r="BK99" s="248">
        <f>ROUND(I99*H99,2)</f>
        <v>0</v>
      </c>
      <c r="BL99" s="24" t="s">
        <v>639</v>
      </c>
      <c r="BM99" s="24" t="s">
        <v>1452</v>
      </c>
    </row>
    <row r="100" s="1" customFormat="1">
      <c r="B100" s="46"/>
      <c r="C100" s="74"/>
      <c r="D100" s="251" t="s">
        <v>626</v>
      </c>
      <c r="E100" s="74"/>
      <c r="F100" s="274" t="s">
        <v>1453</v>
      </c>
      <c r="G100" s="74"/>
      <c r="H100" s="74"/>
      <c r="I100" s="204"/>
      <c r="J100" s="74"/>
      <c r="K100" s="74"/>
      <c r="L100" s="72"/>
      <c r="M100" s="275"/>
      <c r="N100" s="47"/>
      <c r="O100" s="47"/>
      <c r="P100" s="47"/>
      <c r="Q100" s="47"/>
      <c r="R100" s="47"/>
      <c r="S100" s="47"/>
      <c r="T100" s="95"/>
      <c r="AT100" s="24" t="s">
        <v>626</v>
      </c>
      <c r="AU100" s="24" t="s">
        <v>24</v>
      </c>
    </row>
    <row r="101" s="1" customFormat="1" ht="38.25" customHeight="1">
      <c r="B101" s="46"/>
      <c r="C101" s="264" t="s">
        <v>552</v>
      </c>
      <c r="D101" s="264" t="s">
        <v>622</v>
      </c>
      <c r="E101" s="265" t="s">
        <v>1454</v>
      </c>
      <c r="F101" s="266" t="s">
        <v>1455</v>
      </c>
      <c r="G101" s="267" t="s">
        <v>616</v>
      </c>
      <c r="H101" s="268">
        <v>1</v>
      </c>
      <c r="I101" s="269"/>
      <c r="J101" s="270">
        <f>ROUND(I101*H101,2)</f>
        <v>0</v>
      </c>
      <c r="K101" s="266" t="s">
        <v>603</v>
      </c>
      <c r="L101" s="271"/>
      <c r="M101" s="272" t="s">
        <v>22</v>
      </c>
      <c r="N101" s="273" t="s">
        <v>48</v>
      </c>
      <c r="O101" s="47"/>
      <c r="P101" s="246">
        <f>O101*H101</f>
        <v>0</v>
      </c>
      <c r="Q101" s="246">
        <v>0</v>
      </c>
      <c r="R101" s="246">
        <f>Q101*H101</f>
        <v>0</v>
      </c>
      <c r="S101" s="246">
        <v>0</v>
      </c>
      <c r="T101" s="247">
        <f>S101*H101</f>
        <v>0</v>
      </c>
      <c r="AR101" s="24" t="s">
        <v>639</v>
      </c>
      <c r="AT101" s="24" t="s">
        <v>622</v>
      </c>
      <c r="AU101" s="24" t="s">
        <v>24</v>
      </c>
      <c r="AY101" s="24" t="s">
        <v>541</v>
      </c>
      <c r="BE101" s="248">
        <f>IF(N101="základní",J101,0)</f>
        <v>0</v>
      </c>
      <c r="BF101" s="248">
        <f>IF(N101="snížená",J101,0)</f>
        <v>0</v>
      </c>
      <c r="BG101" s="248">
        <f>IF(N101="zákl. přenesená",J101,0)</f>
        <v>0</v>
      </c>
      <c r="BH101" s="248">
        <f>IF(N101="sníž. přenesená",J101,0)</f>
        <v>0</v>
      </c>
      <c r="BI101" s="248">
        <f>IF(N101="nulová",J101,0)</f>
        <v>0</v>
      </c>
      <c r="BJ101" s="24" t="s">
        <v>24</v>
      </c>
      <c r="BK101" s="248">
        <f>ROUND(I101*H101,2)</f>
        <v>0</v>
      </c>
      <c r="BL101" s="24" t="s">
        <v>639</v>
      </c>
      <c r="BM101" s="24" t="s">
        <v>1456</v>
      </c>
    </row>
    <row r="102" s="1" customFormat="1">
      <c r="B102" s="46"/>
      <c r="C102" s="74"/>
      <c r="D102" s="251" t="s">
        <v>626</v>
      </c>
      <c r="E102" s="74"/>
      <c r="F102" s="274" t="s">
        <v>627</v>
      </c>
      <c r="G102" s="74"/>
      <c r="H102" s="74"/>
      <c r="I102" s="204"/>
      <c r="J102" s="74"/>
      <c r="K102" s="74"/>
      <c r="L102" s="72"/>
      <c r="M102" s="275"/>
      <c r="N102" s="47"/>
      <c r="O102" s="47"/>
      <c r="P102" s="47"/>
      <c r="Q102" s="47"/>
      <c r="R102" s="47"/>
      <c r="S102" s="47"/>
      <c r="T102" s="95"/>
      <c r="AT102" s="24" t="s">
        <v>626</v>
      </c>
      <c r="AU102" s="24" t="s">
        <v>24</v>
      </c>
    </row>
    <row r="103" s="1" customFormat="1" ht="25.5" customHeight="1">
      <c r="B103" s="46"/>
      <c r="C103" s="237" t="s">
        <v>571</v>
      </c>
      <c r="D103" s="237" t="s">
        <v>544</v>
      </c>
      <c r="E103" s="238" t="s">
        <v>658</v>
      </c>
      <c r="F103" s="239" t="s">
        <v>659</v>
      </c>
      <c r="G103" s="240" t="s">
        <v>651</v>
      </c>
      <c r="H103" s="241">
        <v>15</v>
      </c>
      <c r="I103" s="242"/>
      <c r="J103" s="243">
        <f>ROUND(I103*H103,2)</f>
        <v>0</v>
      </c>
      <c r="K103" s="239" t="s">
        <v>603</v>
      </c>
      <c r="L103" s="72"/>
      <c r="M103" s="244" t="s">
        <v>22</v>
      </c>
      <c r="N103" s="245" t="s">
        <v>48</v>
      </c>
      <c r="O103" s="47"/>
      <c r="P103" s="246">
        <f>O103*H103</f>
        <v>0</v>
      </c>
      <c r="Q103" s="246">
        <v>0</v>
      </c>
      <c r="R103" s="246">
        <f>Q103*H103</f>
        <v>0</v>
      </c>
      <c r="S103" s="246">
        <v>0</v>
      </c>
      <c r="T103" s="247">
        <f>S103*H103</f>
        <v>0</v>
      </c>
      <c r="AR103" s="24" t="s">
        <v>617</v>
      </c>
      <c r="AT103" s="24" t="s">
        <v>544</v>
      </c>
      <c r="AU103" s="24" t="s">
        <v>24</v>
      </c>
      <c r="AY103" s="24" t="s">
        <v>541</v>
      </c>
      <c r="BE103" s="248">
        <f>IF(N103="základní",J103,0)</f>
        <v>0</v>
      </c>
      <c r="BF103" s="248">
        <f>IF(N103="snížená",J103,0)</f>
        <v>0</v>
      </c>
      <c r="BG103" s="248">
        <f>IF(N103="zákl. přenesená",J103,0)</f>
        <v>0</v>
      </c>
      <c r="BH103" s="248">
        <f>IF(N103="sníž. přenesená",J103,0)</f>
        <v>0</v>
      </c>
      <c r="BI103" s="248">
        <f>IF(N103="nulová",J103,0)</f>
        <v>0</v>
      </c>
      <c r="BJ103" s="24" t="s">
        <v>24</v>
      </c>
      <c r="BK103" s="248">
        <f>ROUND(I103*H103,2)</f>
        <v>0</v>
      </c>
      <c r="BL103" s="24" t="s">
        <v>617</v>
      </c>
      <c r="BM103" s="24" t="s">
        <v>1457</v>
      </c>
    </row>
    <row r="104" s="1" customFormat="1" ht="51" customHeight="1">
      <c r="B104" s="46"/>
      <c r="C104" s="237" t="s">
        <v>561</v>
      </c>
      <c r="D104" s="237" t="s">
        <v>544</v>
      </c>
      <c r="E104" s="238" t="s">
        <v>1458</v>
      </c>
      <c r="F104" s="239" t="s">
        <v>1459</v>
      </c>
      <c r="G104" s="240" t="s">
        <v>616</v>
      </c>
      <c r="H104" s="241">
        <v>2</v>
      </c>
      <c r="I104" s="242"/>
      <c r="J104" s="243">
        <f>ROUND(I104*H104,2)</f>
        <v>0</v>
      </c>
      <c r="K104" s="239" t="s">
        <v>603</v>
      </c>
      <c r="L104" s="72"/>
      <c r="M104" s="244" t="s">
        <v>22</v>
      </c>
      <c r="N104" s="245" t="s">
        <v>48</v>
      </c>
      <c r="O104" s="47"/>
      <c r="P104" s="246">
        <f>O104*H104</f>
        <v>0</v>
      </c>
      <c r="Q104" s="246">
        <v>0</v>
      </c>
      <c r="R104" s="246">
        <f>Q104*H104</f>
        <v>0</v>
      </c>
      <c r="S104" s="246">
        <v>0</v>
      </c>
      <c r="T104" s="247">
        <f>S104*H104</f>
        <v>0</v>
      </c>
      <c r="AR104" s="24" t="s">
        <v>617</v>
      </c>
      <c r="AT104" s="24" t="s">
        <v>544</v>
      </c>
      <c r="AU104" s="24" t="s">
        <v>24</v>
      </c>
      <c r="AY104" s="24" t="s">
        <v>541</v>
      </c>
      <c r="BE104" s="248">
        <f>IF(N104="základní",J104,0)</f>
        <v>0</v>
      </c>
      <c r="BF104" s="248">
        <f>IF(N104="snížená",J104,0)</f>
        <v>0</v>
      </c>
      <c r="BG104" s="248">
        <f>IF(N104="zákl. přenesená",J104,0)</f>
        <v>0</v>
      </c>
      <c r="BH104" s="248">
        <f>IF(N104="sníž. přenesená",J104,0)</f>
        <v>0</v>
      </c>
      <c r="BI104" s="248">
        <f>IF(N104="nulová",J104,0)</f>
        <v>0</v>
      </c>
      <c r="BJ104" s="24" t="s">
        <v>24</v>
      </c>
      <c r="BK104" s="248">
        <f>ROUND(I104*H104,2)</f>
        <v>0</v>
      </c>
      <c r="BL104" s="24" t="s">
        <v>617</v>
      </c>
      <c r="BM104" s="24" t="s">
        <v>1460</v>
      </c>
    </row>
    <row r="105" s="1" customFormat="1" ht="25.5" customHeight="1">
      <c r="B105" s="46"/>
      <c r="C105" s="264" t="s">
        <v>557</v>
      </c>
      <c r="D105" s="264" t="s">
        <v>622</v>
      </c>
      <c r="E105" s="265" t="s">
        <v>1461</v>
      </c>
      <c r="F105" s="266" t="s">
        <v>1462</v>
      </c>
      <c r="G105" s="267" t="s">
        <v>651</v>
      </c>
      <c r="H105" s="268">
        <v>15</v>
      </c>
      <c r="I105" s="269"/>
      <c r="J105" s="270">
        <f>ROUND(I105*H105,2)</f>
        <v>0</v>
      </c>
      <c r="K105" s="266" t="s">
        <v>603</v>
      </c>
      <c r="L105" s="271"/>
      <c r="M105" s="272" t="s">
        <v>22</v>
      </c>
      <c r="N105" s="273" t="s">
        <v>48</v>
      </c>
      <c r="O105" s="47"/>
      <c r="P105" s="246">
        <f>O105*H105</f>
        <v>0</v>
      </c>
      <c r="Q105" s="246">
        <v>0</v>
      </c>
      <c r="R105" s="246">
        <f>Q105*H105</f>
        <v>0</v>
      </c>
      <c r="S105" s="246">
        <v>0</v>
      </c>
      <c r="T105" s="247">
        <f>S105*H105</f>
        <v>0</v>
      </c>
      <c r="AR105" s="24" t="s">
        <v>617</v>
      </c>
      <c r="AT105" s="24" t="s">
        <v>622</v>
      </c>
      <c r="AU105" s="24" t="s">
        <v>24</v>
      </c>
      <c r="AY105" s="24" t="s">
        <v>541</v>
      </c>
      <c r="BE105" s="248">
        <f>IF(N105="základní",J105,0)</f>
        <v>0</v>
      </c>
      <c r="BF105" s="248">
        <f>IF(N105="snížená",J105,0)</f>
        <v>0</v>
      </c>
      <c r="BG105" s="248">
        <f>IF(N105="zákl. přenesená",J105,0)</f>
        <v>0</v>
      </c>
      <c r="BH105" s="248">
        <f>IF(N105="sníž. přenesená",J105,0)</f>
        <v>0</v>
      </c>
      <c r="BI105" s="248">
        <f>IF(N105="nulová",J105,0)</f>
        <v>0</v>
      </c>
      <c r="BJ105" s="24" t="s">
        <v>24</v>
      </c>
      <c r="BK105" s="248">
        <f>ROUND(I105*H105,2)</f>
        <v>0</v>
      </c>
      <c r="BL105" s="24" t="s">
        <v>617</v>
      </c>
      <c r="BM105" s="24" t="s">
        <v>1463</v>
      </c>
    </row>
    <row r="106" s="1" customFormat="1" ht="25.5" customHeight="1">
      <c r="B106" s="46"/>
      <c r="C106" s="264" t="s">
        <v>29</v>
      </c>
      <c r="D106" s="264" t="s">
        <v>622</v>
      </c>
      <c r="E106" s="265" t="s">
        <v>1464</v>
      </c>
      <c r="F106" s="266" t="s">
        <v>1465</v>
      </c>
      <c r="G106" s="267" t="s">
        <v>651</v>
      </c>
      <c r="H106" s="268">
        <v>10</v>
      </c>
      <c r="I106" s="269"/>
      <c r="J106" s="270">
        <f>ROUND(I106*H106,2)</f>
        <v>0</v>
      </c>
      <c r="K106" s="266" t="s">
        <v>603</v>
      </c>
      <c r="L106" s="271"/>
      <c r="M106" s="272" t="s">
        <v>22</v>
      </c>
      <c r="N106" s="273" t="s">
        <v>48</v>
      </c>
      <c r="O106" s="47"/>
      <c r="P106" s="246">
        <f>O106*H106</f>
        <v>0</v>
      </c>
      <c r="Q106" s="246">
        <v>0</v>
      </c>
      <c r="R106" s="246">
        <f>Q106*H106</f>
        <v>0</v>
      </c>
      <c r="S106" s="246">
        <v>0</v>
      </c>
      <c r="T106" s="247">
        <f>S106*H106</f>
        <v>0</v>
      </c>
      <c r="AR106" s="24" t="s">
        <v>639</v>
      </c>
      <c r="AT106" s="24" t="s">
        <v>622</v>
      </c>
      <c r="AU106" s="24" t="s">
        <v>24</v>
      </c>
      <c r="AY106" s="24" t="s">
        <v>541</v>
      </c>
      <c r="BE106" s="248">
        <f>IF(N106="základní",J106,0)</f>
        <v>0</v>
      </c>
      <c r="BF106" s="248">
        <f>IF(N106="snížená",J106,0)</f>
        <v>0</v>
      </c>
      <c r="BG106" s="248">
        <f>IF(N106="zákl. přenesená",J106,0)</f>
        <v>0</v>
      </c>
      <c r="BH106" s="248">
        <f>IF(N106="sníž. přenesená",J106,0)</f>
        <v>0</v>
      </c>
      <c r="BI106" s="248">
        <f>IF(N106="nulová",J106,0)</f>
        <v>0</v>
      </c>
      <c r="BJ106" s="24" t="s">
        <v>24</v>
      </c>
      <c r="BK106" s="248">
        <f>ROUND(I106*H106,2)</f>
        <v>0</v>
      </c>
      <c r="BL106" s="24" t="s">
        <v>639</v>
      </c>
      <c r="BM106" s="24" t="s">
        <v>1466</v>
      </c>
    </row>
    <row r="107" s="1" customFormat="1" ht="25.5" customHeight="1">
      <c r="B107" s="46"/>
      <c r="C107" s="237" t="s">
        <v>590</v>
      </c>
      <c r="D107" s="237" t="s">
        <v>544</v>
      </c>
      <c r="E107" s="238" t="s">
        <v>1467</v>
      </c>
      <c r="F107" s="239" t="s">
        <v>1468</v>
      </c>
      <c r="G107" s="240" t="s">
        <v>616</v>
      </c>
      <c r="H107" s="241">
        <v>1</v>
      </c>
      <c r="I107" s="242"/>
      <c r="J107" s="243">
        <f>ROUND(I107*H107,2)</f>
        <v>0</v>
      </c>
      <c r="K107" s="239" t="s">
        <v>603</v>
      </c>
      <c r="L107" s="72"/>
      <c r="M107" s="244" t="s">
        <v>22</v>
      </c>
      <c r="N107" s="281" t="s">
        <v>48</v>
      </c>
      <c r="O107" s="277"/>
      <c r="P107" s="278">
        <f>O107*H107</f>
        <v>0</v>
      </c>
      <c r="Q107" s="278">
        <v>0</v>
      </c>
      <c r="R107" s="278">
        <f>Q107*H107</f>
        <v>0</v>
      </c>
      <c r="S107" s="278">
        <v>0</v>
      </c>
      <c r="T107" s="279">
        <f>S107*H107</f>
        <v>0</v>
      </c>
      <c r="AR107" s="24" t="s">
        <v>617</v>
      </c>
      <c r="AT107" s="24" t="s">
        <v>544</v>
      </c>
      <c r="AU107" s="24" t="s">
        <v>24</v>
      </c>
      <c r="AY107" s="24" t="s">
        <v>541</v>
      </c>
      <c r="BE107" s="248">
        <f>IF(N107="základní",J107,0)</f>
        <v>0</v>
      </c>
      <c r="BF107" s="248">
        <f>IF(N107="snížená",J107,0)</f>
        <v>0</v>
      </c>
      <c r="BG107" s="248">
        <f>IF(N107="zákl. přenesená",J107,0)</f>
        <v>0</v>
      </c>
      <c r="BH107" s="248">
        <f>IF(N107="sníž. přenesená",J107,0)</f>
        <v>0</v>
      </c>
      <c r="BI107" s="248">
        <f>IF(N107="nulová",J107,0)</f>
        <v>0</v>
      </c>
      <c r="BJ107" s="24" t="s">
        <v>24</v>
      </c>
      <c r="BK107" s="248">
        <f>ROUND(I107*H107,2)</f>
        <v>0</v>
      </c>
      <c r="BL107" s="24" t="s">
        <v>617</v>
      </c>
      <c r="BM107" s="24" t="s">
        <v>1469</v>
      </c>
    </row>
    <row r="108" s="1" customFormat="1" ht="6.96" customHeight="1">
      <c r="B108" s="67"/>
      <c r="C108" s="68"/>
      <c r="D108" s="68"/>
      <c r="E108" s="68"/>
      <c r="F108" s="68"/>
      <c r="G108" s="68"/>
      <c r="H108" s="68"/>
      <c r="I108" s="179"/>
      <c r="J108" s="68"/>
      <c r="K108" s="68"/>
      <c r="L108" s="72"/>
    </row>
  </sheetData>
  <sheetProtection sheet="1" autoFilter="0" formatColumns="0" formatRows="0" objects="1" scenarios="1" spinCount="100000" saltValue="xEEgM1st07fM/4j+GVopjh6oGs58BmPNFqukzw1IY3fEr4UWXcs2YRT+2+jRE2IzWsxoq8m357YipZ+0Bqzcfw==" hashValue="MlLcrybGnVBfy1h3AcVOAmkZoZias/zHkA74nRItHA8VjBBKOEBkiw59Od4k3WSxzTw8f1hslOgaeN2jCfRuyQ==" algorithmName="SHA-512" password="CC35"/>
  <autoFilter ref="C88:K107"/>
  <mergeCells count="16">
    <mergeCell ref="E7:H7"/>
    <mergeCell ref="E11:H11"/>
    <mergeCell ref="E9:H9"/>
    <mergeCell ref="E13:H13"/>
    <mergeCell ref="E28:H28"/>
    <mergeCell ref="E49:H49"/>
    <mergeCell ref="E53:H53"/>
    <mergeCell ref="E51:H51"/>
    <mergeCell ref="E55:H55"/>
    <mergeCell ref="J59:J60"/>
    <mergeCell ref="E75:H75"/>
    <mergeCell ref="E79:H79"/>
    <mergeCell ref="E77:H77"/>
    <mergeCell ref="E81:H81"/>
    <mergeCell ref="G1:H1"/>
    <mergeCell ref="L2:V2"/>
  </mergeCells>
  <hyperlinks>
    <hyperlink ref="F1:G1" location="C2" display="1) Krycí list soupisu"/>
    <hyperlink ref="G1:H1" location="C62" display="2) Rekapitulace"/>
    <hyperlink ref="J1" location="C88"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48.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304</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ht="16.5" customHeight="1">
      <c r="B9" s="28"/>
      <c r="C9" s="29"/>
      <c r="D9" s="29"/>
      <c r="E9" s="156" t="s">
        <v>1423</v>
      </c>
      <c r="F9" s="29"/>
      <c r="G9" s="29"/>
      <c r="H9" s="29"/>
      <c r="I9" s="155"/>
      <c r="J9" s="29"/>
      <c r="K9" s="31"/>
    </row>
    <row r="10">
      <c r="B10" s="28"/>
      <c r="C10" s="29"/>
      <c r="D10" s="40" t="s">
        <v>508</v>
      </c>
      <c r="E10" s="29"/>
      <c r="F10" s="29"/>
      <c r="G10" s="29"/>
      <c r="H10" s="29"/>
      <c r="I10" s="155"/>
      <c r="J10" s="29"/>
      <c r="K10" s="31"/>
    </row>
    <row r="11" s="1" customFormat="1" ht="16.5" customHeight="1">
      <c r="B11" s="46"/>
      <c r="C11" s="47"/>
      <c r="D11" s="47"/>
      <c r="E11" s="55" t="s">
        <v>1440</v>
      </c>
      <c r="F11" s="47"/>
      <c r="G11" s="47"/>
      <c r="H11" s="47"/>
      <c r="I11" s="157"/>
      <c r="J11" s="47"/>
      <c r="K11" s="51"/>
    </row>
    <row r="12" s="1" customFormat="1">
      <c r="B12" s="46"/>
      <c r="C12" s="47"/>
      <c r="D12" s="40" t="s">
        <v>510</v>
      </c>
      <c r="E12" s="47"/>
      <c r="F12" s="47"/>
      <c r="G12" s="47"/>
      <c r="H12" s="47"/>
      <c r="I12" s="157"/>
      <c r="J12" s="47"/>
      <c r="K12" s="51"/>
    </row>
    <row r="13" s="1" customFormat="1" ht="36.96" customHeight="1">
      <c r="B13" s="46"/>
      <c r="C13" s="47"/>
      <c r="D13" s="47"/>
      <c r="E13" s="158" t="s">
        <v>1470</v>
      </c>
      <c r="F13" s="47"/>
      <c r="G13" s="47"/>
      <c r="H13" s="47"/>
      <c r="I13" s="157"/>
      <c r="J13" s="47"/>
      <c r="K13" s="51"/>
    </row>
    <row r="14" s="1" customFormat="1">
      <c r="B14" s="46"/>
      <c r="C14" s="47"/>
      <c r="D14" s="47"/>
      <c r="E14" s="47"/>
      <c r="F14" s="47"/>
      <c r="G14" s="47"/>
      <c r="H14" s="47"/>
      <c r="I14" s="157"/>
      <c r="J14" s="47"/>
      <c r="K14" s="51"/>
    </row>
    <row r="15" s="1" customFormat="1" ht="14.4" customHeight="1">
      <c r="B15" s="46"/>
      <c r="C15" s="47"/>
      <c r="D15" s="40" t="s">
        <v>21</v>
      </c>
      <c r="E15" s="47"/>
      <c r="F15" s="35" t="s">
        <v>22</v>
      </c>
      <c r="G15" s="47"/>
      <c r="H15" s="47"/>
      <c r="I15" s="159" t="s">
        <v>23</v>
      </c>
      <c r="J15" s="35" t="s">
        <v>22</v>
      </c>
      <c r="K15" s="51"/>
    </row>
    <row r="16" s="1" customFormat="1" ht="14.4" customHeight="1">
      <c r="B16" s="46"/>
      <c r="C16" s="47"/>
      <c r="D16" s="40" t="s">
        <v>25</v>
      </c>
      <c r="E16" s="47"/>
      <c r="F16" s="35" t="s">
        <v>40</v>
      </c>
      <c r="G16" s="47"/>
      <c r="H16" s="47"/>
      <c r="I16" s="159" t="s">
        <v>27</v>
      </c>
      <c r="J16" s="160" t="str">
        <f>'Rekapitulace stavby'!AN8</f>
        <v>19. 9. 2018</v>
      </c>
      <c r="K16" s="51"/>
    </row>
    <row r="17" s="1" customFormat="1" ht="10.8" customHeight="1">
      <c r="B17" s="46"/>
      <c r="C17" s="47"/>
      <c r="D17" s="47"/>
      <c r="E17" s="47"/>
      <c r="F17" s="47"/>
      <c r="G17" s="47"/>
      <c r="H17" s="47"/>
      <c r="I17" s="157"/>
      <c r="J17" s="47"/>
      <c r="K17" s="51"/>
    </row>
    <row r="18" s="1" customFormat="1" ht="14.4" customHeight="1">
      <c r="B18" s="46"/>
      <c r="C18" s="47"/>
      <c r="D18" s="40" t="s">
        <v>31</v>
      </c>
      <c r="E18" s="47"/>
      <c r="F18" s="47"/>
      <c r="G18" s="47"/>
      <c r="H18" s="47"/>
      <c r="I18" s="159" t="s">
        <v>32</v>
      </c>
      <c r="J18" s="35" t="str">
        <f>IF('Rekapitulace stavby'!AN10="","",'Rekapitulace stavby'!AN10)</f>
        <v>70994234</v>
      </c>
      <c r="K18" s="51"/>
    </row>
    <row r="19" s="1" customFormat="1" ht="18" customHeight="1">
      <c r="B19" s="46"/>
      <c r="C19" s="47"/>
      <c r="D19" s="47"/>
      <c r="E19" s="35" t="str">
        <f>IF('Rekapitulace stavby'!E11="","",'Rekapitulace stavby'!E11)</f>
        <v>SŽDC s.o., OŘ Ústí n.L., ST Ústí n.L.</v>
      </c>
      <c r="F19" s="47"/>
      <c r="G19" s="47"/>
      <c r="H19" s="47"/>
      <c r="I19" s="159" t="s">
        <v>35</v>
      </c>
      <c r="J19" s="35" t="str">
        <f>IF('Rekapitulace stavby'!AN11="","",'Rekapitulace stavby'!AN11)</f>
        <v>CZ70994234</v>
      </c>
      <c r="K19" s="51"/>
    </row>
    <row r="20" s="1" customFormat="1" ht="6.96" customHeight="1">
      <c r="B20" s="46"/>
      <c r="C20" s="47"/>
      <c r="D20" s="47"/>
      <c r="E20" s="47"/>
      <c r="F20" s="47"/>
      <c r="G20" s="47"/>
      <c r="H20" s="47"/>
      <c r="I20" s="157"/>
      <c r="J20" s="47"/>
      <c r="K20" s="51"/>
    </row>
    <row r="21" s="1" customFormat="1" ht="14.4" customHeight="1">
      <c r="B21" s="46"/>
      <c r="C21" s="47"/>
      <c r="D21" s="40" t="s">
        <v>37</v>
      </c>
      <c r="E21" s="47"/>
      <c r="F21" s="47"/>
      <c r="G21" s="47"/>
      <c r="H21" s="47"/>
      <c r="I21" s="159" t="s">
        <v>32</v>
      </c>
      <c r="J21" s="35" t="str">
        <f>IF('Rekapitulace stavby'!AN13="Vyplň údaj","",IF('Rekapitulace stavby'!AN13="","",'Rekapitulace stavby'!AN13))</f>
        <v/>
      </c>
      <c r="K21" s="51"/>
    </row>
    <row r="22" s="1" customFormat="1" ht="18" customHeight="1">
      <c r="B22" s="46"/>
      <c r="C22" s="47"/>
      <c r="D22" s="47"/>
      <c r="E22" s="35" t="str">
        <f>IF('Rekapitulace stavby'!E14="Vyplň údaj","",IF('Rekapitulace stavby'!E14="","",'Rekapitulace stavby'!E14))</f>
        <v/>
      </c>
      <c r="F22" s="47"/>
      <c r="G22" s="47"/>
      <c r="H22" s="47"/>
      <c r="I22" s="159" t="s">
        <v>35</v>
      </c>
      <c r="J22" s="35" t="str">
        <f>IF('Rekapitulace stavby'!AN14="Vyplň údaj","",IF('Rekapitulace stavby'!AN14="","",'Rekapitulace stavby'!AN14))</f>
        <v/>
      </c>
      <c r="K22" s="51"/>
    </row>
    <row r="23" s="1" customFormat="1" ht="6.96" customHeight="1">
      <c r="B23" s="46"/>
      <c r="C23" s="47"/>
      <c r="D23" s="47"/>
      <c r="E23" s="47"/>
      <c r="F23" s="47"/>
      <c r="G23" s="47"/>
      <c r="H23" s="47"/>
      <c r="I23" s="157"/>
      <c r="J23" s="47"/>
      <c r="K23" s="51"/>
    </row>
    <row r="24" s="1" customFormat="1" ht="14.4" customHeight="1">
      <c r="B24" s="46"/>
      <c r="C24" s="47"/>
      <c r="D24" s="40" t="s">
        <v>39</v>
      </c>
      <c r="E24" s="47"/>
      <c r="F24" s="47"/>
      <c r="G24" s="47"/>
      <c r="H24" s="47"/>
      <c r="I24" s="159" t="s">
        <v>32</v>
      </c>
      <c r="J24" s="35" t="str">
        <f>IF('Rekapitulace stavby'!AN16="","",'Rekapitulace stavby'!AN16)</f>
        <v/>
      </c>
      <c r="K24" s="51"/>
    </row>
    <row r="25" s="1" customFormat="1" ht="18" customHeight="1">
      <c r="B25" s="46"/>
      <c r="C25" s="47"/>
      <c r="D25" s="47"/>
      <c r="E25" s="35" t="str">
        <f>IF('Rekapitulace stavby'!E17="","",'Rekapitulace stavby'!E17)</f>
        <v xml:space="preserve"> </v>
      </c>
      <c r="F25" s="47"/>
      <c r="G25" s="47"/>
      <c r="H25" s="47"/>
      <c r="I25" s="159" t="s">
        <v>35</v>
      </c>
      <c r="J25" s="35" t="str">
        <f>IF('Rekapitulace stavby'!AN17="","",'Rekapitulace stavby'!AN17)</f>
        <v/>
      </c>
      <c r="K25" s="51"/>
    </row>
    <row r="26" s="1" customFormat="1" ht="6.96" customHeight="1">
      <c r="B26" s="46"/>
      <c r="C26" s="47"/>
      <c r="D26" s="47"/>
      <c r="E26" s="47"/>
      <c r="F26" s="47"/>
      <c r="G26" s="47"/>
      <c r="H26" s="47"/>
      <c r="I26" s="157"/>
      <c r="J26" s="47"/>
      <c r="K26" s="51"/>
    </row>
    <row r="27" s="1" customFormat="1" ht="14.4" customHeight="1">
      <c r="B27" s="46"/>
      <c r="C27" s="47"/>
      <c r="D27" s="40" t="s">
        <v>42</v>
      </c>
      <c r="E27" s="47"/>
      <c r="F27" s="47"/>
      <c r="G27" s="47"/>
      <c r="H27" s="47"/>
      <c r="I27" s="157"/>
      <c r="J27" s="47"/>
      <c r="K27" s="51"/>
    </row>
    <row r="28" s="7" customFormat="1" ht="16.5" customHeight="1">
      <c r="B28" s="161"/>
      <c r="C28" s="162"/>
      <c r="D28" s="162"/>
      <c r="E28" s="44" t="s">
        <v>22</v>
      </c>
      <c r="F28" s="44"/>
      <c r="G28" s="44"/>
      <c r="H28" s="44"/>
      <c r="I28" s="163"/>
      <c r="J28" s="162"/>
      <c r="K28" s="164"/>
    </row>
    <row r="29" s="1" customFormat="1" ht="6.96" customHeight="1">
      <c r="B29" s="46"/>
      <c r="C29" s="47"/>
      <c r="D29" s="47"/>
      <c r="E29" s="47"/>
      <c r="F29" s="47"/>
      <c r="G29" s="47"/>
      <c r="H29" s="47"/>
      <c r="I29" s="157"/>
      <c r="J29" s="47"/>
      <c r="K29" s="51"/>
    </row>
    <row r="30" s="1" customFormat="1" ht="6.96" customHeight="1">
      <c r="B30" s="46"/>
      <c r="C30" s="47"/>
      <c r="D30" s="106"/>
      <c r="E30" s="106"/>
      <c r="F30" s="106"/>
      <c r="G30" s="106"/>
      <c r="H30" s="106"/>
      <c r="I30" s="165"/>
      <c r="J30" s="106"/>
      <c r="K30" s="166"/>
    </row>
    <row r="31" s="1" customFormat="1" ht="25.44" customHeight="1">
      <c r="B31" s="46"/>
      <c r="C31" s="47"/>
      <c r="D31" s="167" t="s">
        <v>43</v>
      </c>
      <c r="E31" s="47"/>
      <c r="F31" s="47"/>
      <c r="G31" s="47"/>
      <c r="H31" s="47"/>
      <c r="I31" s="157"/>
      <c r="J31" s="168">
        <f>ROUND(J92,2)</f>
        <v>0</v>
      </c>
      <c r="K31" s="51"/>
    </row>
    <row r="32" s="1" customFormat="1" ht="6.96" customHeight="1">
      <c r="B32" s="46"/>
      <c r="C32" s="47"/>
      <c r="D32" s="106"/>
      <c r="E32" s="106"/>
      <c r="F32" s="106"/>
      <c r="G32" s="106"/>
      <c r="H32" s="106"/>
      <c r="I32" s="165"/>
      <c r="J32" s="106"/>
      <c r="K32" s="166"/>
    </row>
    <row r="33" s="1" customFormat="1" ht="14.4" customHeight="1">
      <c r="B33" s="46"/>
      <c r="C33" s="47"/>
      <c r="D33" s="47"/>
      <c r="E33" s="47"/>
      <c r="F33" s="52" t="s">
        <v>45</v>
      </c>
      <c r="G33" s="47"/>
      <c r="H33" s="47"/>
      <c r="I33" s="169" t="s">
        <v>44</v>
      </c>
      <c r="J33" s="52" t="s">
        <v>46</v>
      </c>
      <c r="K33" s="51"/>
    </row>
    <row r="34" s="1" customFormat="1" ht="14.4" customHeight="1">
      <c r="B34" s="46"/>
      <c r="C34" s="47"/>
      <c r="D34" s="55" t="s">
        <v>47</v>
      </c>
      <c r="E34" s="55" t="s">
        <v>48</v>
      </c>
      <c r="F34" s="170">
        <f>ROUND(SUM(BE92:BE106), 2)</f>
        <v>0</v>
      </c>
      <c r="G34" s="47"/>
      <c r="H34" s="47"/>
      <c r="I34" s="171">
        <v>0.20999999999999999</v>
      </c>
      <c r="J34" s="170">
        <f>ROUND(ROUND((SUM(BE92:BE106)), 2)*I34, 2)</f>
        <v>0</v>
      </c>
      <c r="K34" s="51"/>
    </row>
    <row r="35" s="1" customFormat="1" ht="14.4" customHeight="1">
      <c r="B35" s="46"/>
      <c r="C35" s="47"/>
      <c r="D35" s="47"/>
      <c r="E35" s="55" t="s">
        <v>49</v>
      </c>
      <c r="F35" s="170">
        <f>ROUND(SUM(BF92:BF106), 2)</f>
        <v>0</v>
      </c>
      <c r="G35" s="47"/>
      <c r="H35" s="47"/>
      <c r="I35" s="171">
        <v>0.14999999999999999</v>
      </c>
      <c r="J35" s="170">
        <f>ROUND(ROUND((SUM(BF92:BF106)), 2)*I35, 2)</f>
        <v>0</v>
      </c>
      <c r="K35" s="51"/>
    </row>
    <row r="36" hidden="1" s="1" customFormat="1" ht="14.4" customHeight="1">
      <c r="B36" s="46"/>
      <c r="C36" s="47"/>
      <c r="D36" s="47"/>
      <c r="E36" s="55" t="s">
        <v>50</v>
      </c>
      <c r="F36" s="170">
        <f>ROUND(SUM(BG92:BG106), 2)</f>
        <v>0</v>
      </c>
      <c r="G36" s="47"/>
      <c r="H36" s="47"/>
      <c r="I36" s="171">
        <v>0.20999999999999999</v>
      </c>
      <c r="J36" s="170">
        <v>0</v>
      </c>
      <c r="K36" s="51"/>
    </row>
    <row r="37" hidden="1" s="1" customFormat="1" ht="14.4" customHeight="1">
      <c r="B37" s="46"/>
      <c r="C37" s="47"/>
      <c r="D37" s="47"/>
      <c r="E37" s="55" t="s">
        <v>51</v>
      </c>
      <c r="F37" s="170">
        <f>ROUND(SUM(BH92:BH106), 2)</f>
        <v>0</v>
      </c>
      <c r="G37" s="47"/>
      <c r="H37" s="47"/>
      <c r="I37" s="171">
        <v>0.14999999999999999</v>
      </c>
      <c r="J37" s="170">
        <v>0</v>
      </c>
      <c r="K37" s="51"/>
    </row>
    <row r="38" hidden="1" s="1" customFormat="1" ht="14.4" customHeight="1">
      <c r="B38" s="46"/>
      <c r="C38" s="47"/>
      <c r="D38" s="47"/>
      <c r="E38" s="55" t="s">
        <v>52</v>
      </c>
      <c r="F38" s="170">
        <f>ROUND(SUM(BI92:BI106), 2)</f>
        <v>0</v>
      </c>
      <c r="G38" s="47"/>
      <c r="H38" s="47"/>
      <c r="I38" s="171">
        <v>0</v>
      </c>
      <c r="J38" s="170">
        <v>0</v>
      </c>
      <c r="K38" s="51"/>
    </row>
    <row r="39" s="1" customFormat="1" ht="6.96" customHeight="1">
      <c r="B39" s="46"/>
      <c r="C39" s="47"/>
      <c r="D39" s="47"/>
      <c r="E39" s="47"/>
      <c r="F39" s="47"/>
      <c r="G39" s="47"/>
      <c r="H39" s="47"/>
      <c r="I39" s="157"/>
      <c r="J39" s="47"/>
      <c r="K39" s="51"/>
    </row>
    <row r="40" s="1" customFormat="1" ht="25.44" customHeight="1">
      <c r="B40" s="46"/>
      <c r="C40" s="172"/>
      <c r="D40" s="173" t="s">
        <v>53</v>
      </c>
      <c r="E40" s="98"/>
      <c r="F40" s="98"/>
      <c r="G40" s="174" t="s">
        <v>54</v>
      </c>
      <c r="H40" s="175" t="s">
        <v>55</v>
      </c>
      <c r="I40" s="176"/>
      <c r="J40" s="177">
        <f>SUM(J31:J38)</f>
        <v>0</v>
      </c>
      <c r="K40" s="178"/>
    </row>
    <row r="41" s="1" customFormat="1" ht="14.4" customHeight="1">
      <c r="B41" s="67"/>
      <c r="C41" s="68"/>
      <c r="D41" s="68"/>
      <c r="E41" s="68"/>
      <c r="F41" s="68"/>
      <c r="G41" s="68"/>
      <c r="H41" s="68"/>
      <c r="I41" s="179"/>
      <c r="J41" s="68"/>
      <c r="K41" s="69"/>
    </row>
    <row r="45" s="1" customFormat="1" ht="6.96" customHeight="1">
      <c r="B45" s="180"/>
      <c r="C45" s="181"/>
      <c r="D45" s="181"/>
      <c r="E45" s="181"/>
      <c r="F45" s="181"/>
      <c r="G45" s="181"/>
      <c r="H45" s="181"/>
      <c r="I45" s="182"/>
      <c r="J45" s="181"/>
      <c r="K45" s="183"/>
    </row>
    <row r="46" s="1" customFormat="1" ht="36.96" customHeight="1">
      <c r="B46" s="46"/>
      <c r="C46" s="30" t="s">
        <v>512</v>
      </c>
      <c r="D46" s="47"/>
      <c r="E46" s="47"/>
      <c r="F46" s="47"/>
      <c r="G46" s="47"/>
      <c r="H46" s="47"/>
      <c r="I46" s="157"/>
      <c r="J46" s="47"/>
      <c r="K46" s="51"/>
    </row>
    <row r="47" s="1" customFormat="1" ht="6.96" customHeight="1">
      <c r="B47" s="46"/>
      <c r="C47" s="47"/>
      <c r="D47" s="47"/>
      <c r="E47" s="47"/>
      <c r="F47" s="47"/>
      <c r="G47" s="47"/>
      <c r="H47" s="47"/>
      <c r="I47" s="157"/>
      <c r="J47" s="47"/>
      <c r="K47" s="51"/>
    </row>
    <row r="48" s="1" customFormat="1" ht="14.4" customHeight="1">
      <c r="B48" s="46"/>
      <c r="C48" s="40" t="s">
        <v>18</v>
      </c>
      <c r="D48" s="47"/>
      <c r="E48" s="47"/>
      <c r="F48" s="47"/>
      <c r="G48" s="47"/>
      <c r="H48" s="47"/>
      <c r="I48" s="157"/>
      <c r="J48" s="47"/>
      <c r="K48" s="51"/>
    </row>
    <row r="49" s="1" customFormat="1" ht="16.5" customHeight="1">
      <c r="B49" s="46"/>
      <c r="C49" s="47"/>
      <c r="D49" s="47"/>
      <c r="E49" s="156" t="str">
        <f>E7</f>
        <v>Celkové opravy zastávek na koridorové trati Vraňany - Děčín - státní hranice_ZMĚNA č. 1</v>
      </c>
      <c r="F49" s="40"/>
      <c r="G49" s="40"/>
      <c r="H49" s="40"/>
      <c r="I49" s="157"/>
      <c r="J49" s="47"/>
      <c r="K49" s="51"/>
    </row>
    <row r="50">
      <c r="B50" s="28"/>
      <c r="C50" s="40" t="s">
        <v>506</v>
      </c>
      <c r="D50" s="29"/>
      <c r="E50" s="29"/>
      <c r="F50" s="29"/>
      <c r="G50" s="29"/>
      <c r="H50" s="29"/>
      <c r="I50" s="155"/>
      <c r="J50" s="29"/>
      <c r="K50" s="31"/>
    </row>
    <row r="51" ht="16.5" customHeight="1">
      <c r="B51" s="28"/>
      <c r="C51" s="29"/>
      <c r="D51" s="29"/>
      <c r="E51" s="156" t="s">
        <v>1423</v>
      </c>
      <c r="F51" s="29"/>
      <c r="G51" s="29"/>
      <c r="H51" s="29"/>
      <c r="I51" s="155"/>
      <c r="J51" s="29"/>
      <c r="K51" s="31"/>
    </row>
    <row r="52">
      <c r="B52" s="28"/>
      <c r="C52" s="40" t="s">
        <v>508</v>
      </c>
      <c r="D52" s="29"/>
      <c r="E52" s="29"/>
      <c r="F52" s="29"/>
      <c r="G52" s="29"/>
      <c r="H52" s="29"/>
      <c r="I52" s="155"/>
      <c r="J52" s="29"/>
      <c r="K52" s="31"/>
    </row>
    <row r="53" s="1" customFormat="1" ht="16.5" customHeight="1">
      <c r="B53" s="46"/>
      <c r="C53" s="47"/>
      <c r="D53" s="47"/>
      <c r="E53" s="55" t="s">
        <v>1440</v>
      </c>
      <c r="F53" s="47"/>
      <c r="G53" s="47"/>
      <c r="H53" s="47"/>
      <c r="I53" s="157"/>
      <c r="J53" s="47"/>
      <c r="K53" s="51"/>
    </row>
    <row r="54" s="1" customFormat="1" ht="14.4" customHeight="1">
      <c r="B54" s="46"/>
      <c r="C54" s="40" t="s">
        <v>510</v>
      </c>
      <c r="D54" s="47"/>
      <c r="E54" s="47"/>
      <c r="F54" s="47"/>
      <c r="G54" s="47"/>
      <c r="H54" s="47"/>
      <c r="I54" s="157"/>
      <c r="J54" s="47"/>
      <c r="K54" s="51"/>
    </row>
    <row r="55" s="1" customFormat="1" ht="17.25" customHeight="1">
      <c r="B55" s="46"/>
      <c r="C55" s="47"/>
      <c r="D55" s="47"/>
      <c r="E55" s="158" t="str">
        <f>E13</f>
        <v>SO-23-04.2 - zemní práce</v>
      </c>
      <c r="F55" s="47"/>
      <c r="G55" s="47"/>
      <c r="H55" s="47"/>
      <c r="I55" s="157"/>
      <c r="J55" s="47"/>
      <c r="K55" s="51"/>
    </row>
    <row r="56" s="1" customFormat="1" ht="6.96" customHeight="1">
      <c r="B56" s="46"/>
      <c r="C56" s="47"/>
      <c r="D56" s="47"/>
      <c r="E56" s="47"/>
      <c r="F56" s="47"/>
      <c r="G56" s="47"/>
      <c r="H56" s="47"/>
      <c r="I56" s="157"/>
      <c r="J56" s="47"/>
      <c r="K56" s="51"/>
    </row>
    <row r="57" s="1" customFormat="1" ht="18" customHeight="1">
      <c r="B57" s="46"/>
      <c r="C57" s="40" t="s">
        <v>25</v>
      </c>
      <c r="D57" s="47"/>
      <c r="E57" s="47"/>
      <c r="F57" s="35" t="str">
        <f>F16</f>
        <v xml:space="preserve"> </v>
      </c>
      <c r="G57" s="47"/>
      <c r="H57" s="47"/>
      <c r="I57" s="159" t="s">
        <v>27</v>
      </c>
      <c r="J57" s="160" t="str">
        <f>IF(J16="","",J16)</f>
        <v>19. 9. 2018</v>
      </c>
      <c r="K57" s="51"/>
    </row>
    <row r="58" s="1" customFormat="1" ht="6.96" customHeight="1">
      <c r="B58" s="46"/>
      <c r="C58" s="47"/>
      <c r="D58" s="47"/>
      <c r="E58" s="47"/>
      <c r="F58" s="47"/>
      <c r="G58" s="47"/>
      <c r="H58" s="47"/>
      <c r="I58" s="157"/>
      <c r="J58" s="47"/>
      <c r="K58" s="51"/>
    </row>
    <row r="59" s="1" customFormat="1">
      <c r="B59" s="46"/>
      <c r="C59" s="40" t="s">
        <v>31</v>
      </c>
      <c r="D59" s="47"/>
      <c r="E59" s="47"/>
      <c r="F59" s="35" t="str">
        <f>E19</f>
        <v>SŽDC s.o., OŘ Ústí n.L., ST Ústí n.L.</v>
      </c>
      <c r="G59" s="47"/>
      <c r="H59" s="47"/>
      <c r="I59" s="159" t="s">
        <v>39</v>
      </c>
      <c r="J59" s="44" t="str">
        <f>E25</f>
        <v xml:space="preserve"> </v>
      </c>
      <c r="K59" s="51"/>
    </row>
    <row r="60" s="1" customFormat="1" ht="14.4" customHeight="1">
      <c r="B60" s="46"/>
      <c r="C60" s="40" t="s">
        <v>37</v>
      </c>
      <c r="D60" s="47"/>
      <c r="E60" s="47"/>
      <c r="F60" s="35" t="str">
        <f>IF(E22="","",E22)</f>
        <v/>
      </c>
      <c r="G60" s="47"/>
      <c r="H60" s="47"/>
      <c r="I60" s="157"/>
      <c r="J60" s="184"/>
      <c r="K60" s="51"/>
    </row>
    <row r="61" s="1" customFormat="1" ht="10.32" customHeight="1">
      <c r="B61" s="46"/>
      <c r="C61" s="47"/>
      <c r="D61" s="47"/>
      <c r="E61" s="47"/>
      <c r="F61" s="47"/>
      <c r="G61" s="47"/>
      <c r="H61" s="47"/>
      <c r="I61" s="157"/>
      <c r="J61" s="47"/>
      <c r="K61" s="51"/>
    </row>
    <row r="62" s="1" customFormat="1" ht="29.28" customHeight="1">
      <c r="B62" s="46"/>
      <c r="C62" s="185" t="s">
        <v>513</v>
      </c>
      <c r="D62" s="172"/>
      <c r="E62" s="172"/>
      <c r="F62" s="172"/>
      <c r="G62" s="172"/>
      <c r="H62" s="172"/>
      <c r="I62" s="186"/>
      <c r="J62" s="187" t="s">
        <v>514</v>
      </c>
      <c r="K62" s="188"/>
    </row>
    <row r="63" s="1" customFormat="1" ht="10.32" customHeight="1">
      <c r="B63" s="46"/>
      <c r="C63" s="47"/>
      <c r="D63" s="47"/>
      <c r="E63" s="47"/>
      <c r="F63" s="47"/>
      <c r="G63" s="47"/>
      <c r="H63" s="47"/>
      <c r="I63" s="157"/>
      <c r="J63" s="47"/>
      <c r="K63" s="51"/>
    </row>
    <row r="64" s="1" customFormat="1" ht="29.28" customHeight="1">
      <c r="B64" s="46"/>
      <c r="C64" s="189" t="s">
        <v>515</v>
      </c>
      <c r="D64" s="47"/>
      <c r="E64" s="47"/>
      <c r="F64" s="47"/>
      <c r="G64" s="47"/>
      <c r="H64" s="47"/>
      <c r="I64" s="157"/>
      <c r="J64" s="168">
        <f>J92</f>
        <v>0</v>
      </c>
      <c r="K64" s="51"/>
      <c r="AU64" s="24" t="s">
        <v>516</v>
      </c>
    </row>
    <row r="65" s="8" customFormat="1" ht="24.96" customHeight="1">
      <c r="B65" s="190"/>
      <c r="C65" s="191"/>
      <c r="D65" s="192" t="s">
        <v>517</v>
      </c>
      <c r="E65" s="193"/>
      <c r="F65" s="193"/>
      <c r="G65" s="193"/>
      <c r="H65" s="193"/>
      <c r="I65" s="194"/>
      <c r="J65" s="195">
        <f>J93</f>
        <v>0</v>
      </c>
      <c r="K65" s="196"/>
    </row>
    <row r="66" s="9" customFormat="1" ht="19.92" customHeight="1">
      <c r="B66" s="197"/>
      <c r="C66" s="198"/>
      <c r="D66" s="199" t="s">
        <v>1087</v>
      </c>
      <c r="E66" s="200"/>
      <c r="F66" s="200"/>
      <c r="G66" s="200"/>
      <c r="H66" s="200"/>
      <c r="I66" s="201"/>
      <c r="J66" s="202">
        <f>J94</f>
        <v>0</v>
      </c>
      <c r="K66" s="203"/>
    </row>
    <row r="67" s="8" customFormat="1" ht="24.96" customHeight="1">
      <c r="B67" s="190"/>
      <c r="C67" s="191"/>
      <c r="D67" s="192" t="s">
        <v>1471</v>
      </c>
      <c r="E67" s="193"/>
      <c r="F67" s="193"/>
      <c r="G67" s="193"/>
      <c r="H67" s="193"/>
      <c r="I67" s="194"/>
      <c r="J67" s="195">
        <f>J102</f>
        <v>0</v>
      </c>
      <c r="K67" s="196"/>
    </row>
    <row r="68" s="9" customFormat="1" ht="19.92" customHeight="1">
      <c r="B68" s="197"/>
      <c r="C68" s="198"/>
      <c r="D68" s="199" t="s">
        <v>1472</v>
      </c>
      <c r="E68" s="200"/>
      <c r="F68" s="200"/>
      <c r="G68" s="200"/>
      <c r="H68" s="200"/>
      <c r="I68" s="201"/>
      <c r="J68" s="202">
        <f>J103</f>
        <v>0</v>
      </c>
      <c r="K68" s="203"/>
    </row>
    <row r="69" s="1" customFormat="1" ht="21.84" customHeight="1">
      <c r="B69" s="46"/>
      <c r="C69" s="47"/>
      <c r="D69" s="47"/>
      <c r="E69" s="47"/>
      <c r="F69" s="47"/>
      <c r="G69" s="47"/>
      <c r="H69" s="47"/>
      <c r="I69" s="157"/>
      <c r="J69" s="47"/>
      <c r="K69" s="51"/>
    </row>
    <row r="70" s="1" customFormat="1" ht="6.96" customHeight="1">
      <c r="B70" s="67"/>
      <c r="C70" s="68"/>
      <c r="D70" s="68"/>
      <c r="E70" s="68"/>
      <c r="F70" s="68"/>
      <c r="G70" s="68"/>
      <c r="H70" s="68"/>
      <c r="I70" s="179"/>
      <c r="J70" s="68"/>
      <c r="K70" s="69"/>
    </row>
    <row r="74" s="1" customFormat="1" ht="6.96" customHeight="1">
      <c r="B74" s="70"/>
      <c r="C74" s="71"/>
      <c r="D74" s="71"/>
      <c r="E74" s="71"/>
      <c r="F74" s="71"/>
      <c r="G74" s="71"/>
      <c r="H74" s="71"/>
      <c r="I74" s="182"/>
      <c r="J74" s="71"/>
      <c r="K74" s="71"/>
      <c r="L74" s="72"/>
    </row>
    <row r="75" s="1" customFormat="1" ht="36.96" customHeight="1">
      <c r="B75" s="46"/>
      <c r="C75" s="73" t="s">
        <v>525</v>
      </c>
      <c r="D75" s="74"/>
      <c r="E75" s="74"/>
      <c r="F75" s="74"/>
      <c r="G75" s="74"/>
      <c r="H75" s="74"/>
      <c r="I75" s="204"/>
      <c r="J75" s="74"/>
      <c r="K75" s="74"/>
      <c r="L75" s="72"/>
    </row>
    <row r="76" s="1" customFormat="1" ht="6.96" customHeight="1">
      <c r="B76" s="46"/>
      <c r="C76" s="74"/>
      <c r="D76" s="74"/>
      <c r="E76" s="74"/>
      <c r="F76" s="74"/>
      <c r="G76" s="74"/>
      <c r="H76" s="74"/>
      <c r="I76" s="204"/>
      <c r="J76" s="74"/>
      <c r="K76" s="74"/>
      <c r="L76" s="72"/>
    </row>
    <row r="77" s="1" customFormat="1" ht="14.4" customHeight="1">
      <c r="B77" s="46"/>
      <c r="C77" s="76" t="s">
        <v>18</v>
      </c>
      <c r="D77" s="74"/>
      <c r="E77" s="74"/>
      <c r="F77" s="74"/>
      <c r="G77" s="74"/>
      <c r="H77" s="74"/>
      <c r="I77" s="204"/>
      <c r="J77" s="74"/>
      <c r="K77" s="74"/>
      <c r="L77" s="72"/>
    </row>
    <row r="78" s="1" customFormat="1" ht="16.5" customHeight="1">
      <c r="B78" s="46"/>
      <c r="C78" s="74"/>
      <c r="D78" s="74"/>
      <c r="E78" s="205" t="str">
        <f>E7</f>
        <v>Celkové opravy zastávek na koridorové trati Vraňany - Děčín - státní hranice_ZMĚNA č. 1</v>
      </c>
      <c r="F78" s="76"/>
      <c r="G78" s="76"/>
      <c r="H78" s="76"/>
      <c r="I78" s="204"/>
      <c r="J78" s="74"/>
      <c r="K78" s="74"/>
      <c r="L78" s="72"/>
    </row>
    <row r="79">
      <c r="B79" s="28"/>
      <c r="C79" s="76" t="s">
        <v>506</v>
      </c>
      <c r="D79" s="206"/>
      <c r="E79" s="206"/>
      <c r="F79" s="206"/>
      <c r="G79" s="206"/>
      <c r="H79" s="206"/>
      <c r="I79" s="149"/>
      <c r="J79" s="206"/>
      <c r="K79" s="206"/>
      <c r="L79" s="207"/>
    </row>
    <row r="80" ht="16.5" customHeight="1">
      <c r="B80" s="28"/>
      <c r="C80" s="206"/>
      <c r="D80" s="206"/>
      <c r="E80" s="205" t="s">
        <v>1423</v>
      </c>
      <c r="F80" s="206"/>
      <c r="G80" s="206"/>
      <c r="H80" s="206"/>
      <c r="I80" s="149"/>
      <c r="J80" s="206"/>
      <c r="K80" s="206"/>
      <c r="L80" s="207"/>
    </row>
    <row r="81">
      <c r="B81" s="28"/>
      <c r="C81" s="76" t="s">
        <v>508</v>
      </c>
      <c r="D81" s="206"/>
      <c r="E81" s="206"/>
      <c r="F81" s="206"/>
      <c r="G81" s="206"/>
      <c r="H81" s="206"/>
      <c r="I81" s="149"/>
      <c r="J81" s="206"/>
      <c r="K81" s="206"/>
      <c r="L81" s="207"/>
    </row>
    <row r="82" s="1" customFormat="1" ht="16.5" customHeight="1">
      <c r="B82" s="46"/>
      <c r="C82" s="74"/>
      <c r="D82" s="74"/>
      <c r="E82" s="208" t="s">
        <v>1440</v>
      </c>
      <c r="F82" s="74"/>
      <c r="G82" s="74"/>
      <c r="H82" s="74"/>
      <c r="I82" s="204"/>
      <c r="J82" s="74"/>
      <c r="K82" s="74"/>
      <c r="L82" s="72"/>
    </row>
    <row r="83" s="1" customFormat="1" ht="14.4" customHeight="1">
      <c r="B83" s="46"/>
      <c r="C83" s="76" t="s">
        <v>510</v>
      </c>
      <c r="D83" s="74"/>
      <c r="E83" s="74"/>
      <c r="F83" s="74"/>
      <c r="G83" s="74"/>
      <c r="H83" s="74"/>
      <c r="I83" s="204"/>
      <c r="J83" s="74"/>
      <c r="K83" s="74"/>
      <c r="L83" s="72"/>
    </row>
    <row r="84" s="1" customFormat="1" ht="17.25" customHeight="1">
      <c r="B84" s="46"/>
      <c r="C84" s="74"/>
      <c r="D84" s="74"/>
      <c r="E84" s="82" t="str">
        <f>E13</f>
        <v>SO-23-04.2 - zemní práce</v>
      </c>
      <c r="F84" s="74"/>
      <c r="G84" s="74"/>
      <c r="H84" s="74"/>
      <c r="I84" s="204"/>
      <c r="J84" s="74"/>
      <c r="K84" s="74"/>
      <c r="L84" s="72"/>
    </row>
    <row r="85" s="1" customFormat="1" ht="6.96" customHeight="1">
      <c r="B85" s="46"/>
      <c r="C85" s="74"/>
      <c r="D85" s="74"/>
      <c r="E85" s="74"/>
      <c r="F85" s="74"/>
      <c r="G85" s="74"/>
      <c r="H85" s="74"/>
      <c r="I85" s="204"/>
      <c r="J85" s="74"/>
      <c r="K85" s="74"/>
      <c r="L85" s="72"/>
    </row>
    <row r="86" s="1" customFormat="1" ht="18" customHeight="1">
      <c r="B86" s="46"/>
      <c r="C86" s="76" t="s">
        <v>25</v>
      </c>
      <c r="D86" s="74"/>
      <c r="E86" s="74"/>
      <c r="F86" s="209" t="str">
        <f>F16</f>
        <v xml:space="preserve"> </v>
      </c>
      <c r="G86" s="74"/>
      <c r="H86" s="74"/>
      <c r="I86" s="210" t="s">
        <v>27</v>
      </c>
      <c r="J86" s="85" t="str">
        <f>IF(J16="","",J16)</f>
        <v>19. 9. 2018</v>
      </c>
      <c r="K86" s="74"/>
      <c r="L86" s="72"/>
    </row>
    <row r="87" s="1" customFormat="1" ht="6.96" customHeight="1">
      <c r="B87" s="46"/>
      <c r="C87" s="74"/>
      <c r="D87" s="74"/>
      <c r="E87" s="74"/>
      <c r="F87" s="74"/>
      <c r="G87" s="74"/>
      <c r="H87" s="74"/>
      <c r="I87" s="204"/>
      <c r="J87" s="74"/>
      <c r="K87" s="74"/>
      <c r="L87" s="72"/>
    </row>
    <row r="88" s="1" customFormat="1">
      <c r="B88" s="46"/>
      <c r="C88" s="76" t="s">
        <v>31</v>
      </c>
      <c r="D88" s="74"/>
      <c r="E88" s="74"/>
      <c r="F88" s="209" t="str">
        <f>E19</f>
        <v>SŽDC s.o., OŘ Ústí n.L., ST Ústí n.L.</v>
      </c>
      <c r="G88" s="74"/>
      <c r="H88" s="74"/>
      <c r="I88" s="210" t="s">
        <v>39</v>
      </c>
      <c r="J88" s="209" t="str">
        <f>E25</f>
        <v xml:space="preserve"> </v>
      </c>
      <c r="K88" s="74"/>
      <c r="L88" s="72"/>
    </row>
    <row r="89" s="1" customFormat="1" ht="14.4" customHeight="1">
      <c r="B89" s="46"/>
      <c r="C89" s="76" t="s">
        <v>37</v>
      </c>
      <c r="D89" s="74"/>
      <c r="E89" s="74"/>
      <c r="F89" s="209" t="str">
        <f>IF(E22="","",E22)</f>
        <v/>
      </c>
      <c r="G89" s="74"/>
      <c r="H89" s="74"/>
      <c r="I89" s="204"/>
      <c r="J89" s="74"/>
      <c r="K89" s="74"/>
      <c r="L89" s="72"/>
    </row>
    <row r="90" s="1" customFormat="1" ht="10.32" customHeight="1">
      <c r="B90" s="46"/>
      <c r="C90" s="74"/>
      <c r="D90" s="74"/>
      <c r="E90" s="74"/>
      <c r="F90" s="74"/>
      <c r="G90" s="74"/>
      <c r="H90" s="74"/>
      <c r="I90" s="204"/>
      <c r="J90" s="74"/>
      <c r="K90" s="74"/>
      <c r="L90" s="72"/>
    </row>
    <row r="91" s="10" customFormat="1" ht="29.28" customHeight="1">
      <c r="B91" s="211"/>
      <c r="C91" s="212" t="s">
        <v>526</v>
      </c>
      <c r="D91" s="213" t="s">
        <v>62</v>
      </c>
      <c r="E91" s="213" t="s">
        <v>58</v>
      </c>
      <c r="F91" s="213" t="s">
        <v>527</v>
      </c>
      <c r="G91" s="213" t="s">
        <v>528</v>
      </c>
      <c r="H91" s="213" t="s">
        <v>529</v>
      </c>
      <c r="I91" s="214" t="s">
        <v>530</v>
      </c>
      <c r="J91" s="213" t="s">
        <v>514</v>
      </c>
      <c r="K91" s="215" t="s">
        <v>531</v>
      </c>
      <c r="L91" s="216"/>
      <c r="M91" s="102" t="s">
        <v>532</v>
      </c>
      <c r="N91" s="103" t="s">
        <v>47</v>
      </c>
      <c r="O91" s="103" t="s">
        <v>533</v>
      </c>
      <c r="P91" s="103" t="s">
        <v>534</v>
      </c>
      <c r="Q91" s="103" t="s">
        <v>535</v>
      </c>
      <c r="R91" s="103" t="s">
        <v>536</v>
      </c>
      <c r="S91" s="103" t="s">
        <v>537</v>
      </c>
      <c r="T91" s="104" t="s">
        <v>538</v>
      </c>
    </row>
    <row r="92" s="1" customFormat="1" ht="29.28" customHeight="1">
      <c r="B92" s="46"/>
      <c r="C92" s="108" t="s">
        <v>515</v>
      </c>
      <c r="D92" s="74"/>
      <c r="E92" s="74"/>
      <c r="F92" s="74"/>
      <c r="G92" s="74"/>
      <c r="H92" s="74"/>
      <c r="I92" s="204"/>
      <c r="J92" s="217">
        <f>BK92</f>
        <v>0</v>
      </c>
      <c r="K92" s="74"/>
      <c r="L92" s="72"/>
      <c r="M92" s="105"/>
      <c r="N92" s="106"/>
      <c r="O92" s="106"/>
      <c r="P92" s="218">
        <f>P93+P102</f>
        <v>0</v>
      </c>
      <c r="Q92" s="106"/>
      <c r="R92" s="218">
        <f>R93+R102</f>
        <v>0.73598699999999995</v>
      </c>
      <c r="S92" s="106"/>
      <c r="T92" s="219">
        <f>T93+T102</f>
        <v>0</v>
      </c>
      <c r="AT92" s="24" t="s">
        <v>76</v>
      </c>
      <c r="AU92" s="24" t="s">
        <v>516</v>
      </c>
      <c r="BK92" s="220">
        <f>BK93+BK102</f>
        <v>0</v>
      </c>
    </row>
    <row r="93" s="11" customFormat="1" ht="37.44" customHeight="1">
      <c r="B93" s="221"/>
      <c r="C93" s="222"/>
      <c r="D93" s="223" t="s">
        <v>76</v>
      </c>
      <c r="E93" s="224" t="s">
        <v>539</v>
      </c>
      <c r="F93" s="224" t="s">
        <v>540</v>
      </c>
      <c r="G93" s="222"/>
      <c r="H93" s="222"/>
      <c r="I93" s="225"/>
      <c r="J93" s="226">
        <f>BK93</f>
        <v>0</v>
      </c>
      <c r="K93" s="222"/>
      <c r="L93" s="227"/>
      <c r="M93" s="228"/>
      <c r="N93" s="229"/>
      <c r="O93" s="229"/>
      <c r="P93" s="230">
        <f>P94</f>
        <v>0</v>
      </c>
      <c r="Q93" s="229"/>
      <c r="R93" s="230">
        <f>R94</f>
        <v>0.73598699999999995</v>
      </c>
      <c r="S93" s="229"/>
      <c r="T93" s="231">
        <f>T94</f>
        <v>0</v>
      </c>
      <c r="AR93" s="232" t="s">
        <v>24</v>
      </c>
      <c r="AT93" s="233" t="s">
        <v>76</v>
      </c>
      <c r="AU93" s="233" t="s">
        <v>77</v>
      </c>
      <c r="AY93" s="232" t="s">
        <v>541</v>
      </c>
      <c r="BK93" s="234">
        <f>BK94</f>
        <v>0</v>
      </c>
    </row>
    <row r="94" s="11" customFormat="1" ht="19.92" customHeight="1">
      <c r="B94" s="221"/>
      <c r="C94" s="222"/>
      <c r="D94" s="223" t="s">
        <v>76</v>
      </c>
      <c r="E94" s="235" t="s">
        <v>24</v>
      </c>
      <c r="F94" s="235" t="s">
        <v>1090</v>
      </c>
      <c r="G94" s="222"/>
      <c r="H94" s="222"/>
      <c r="I94" s="225"/>
      <c r="J94" s="236">
        <f>BK94</f>
        <v>0</v>
      </c>
      <c r="K94" s="222"/>
      <c r="L94" s="227"/>
      <c r="M94" s="228"/>
      <c r="N94" s="229"/>
      <c r="O94" s="229"/>
      <c r="P94" s="230">
        <f>SUM(P95:P101)</f>
        <v>0</v>
      </c>
      <c r="Q94" s="229"/>
      <c r="R94" s="230">
        <f>SUM(R95:R101)</f>
        <v>0.73598699999999995</v>
      </c>
      <c r="S94" s="229"/>
      <c r="T94" s="231">
        <f>SUM(T95:T101)</f>
        <v>0</v>
      </c>
      <c r="AR94" s="232" t="s">
        <v>24</v>
      </c>
      <c r="AT94" s="233" t="s">
        <v>76</v>
      </c>
      <c r="AU94" s="233" t="s">
        <v>24</v>
      </c>
      <c r="AY94" s="232" t="s">
        <v>541</v>
      </c>
      <c r="BK94" s="234">
        <f>SUM(BK95:BK101)</f>
        <v>0</v>
      </c>
    </row>
    <row r="95" s="1" customFormat="1" ht="38.25" customHeight="1">
      <c r="B95" s="46"/>
      <c r="C95" s="237" t="s">
        <v>24</v>
      </c>
      <c r="D95" s="237" t="s">
        <v>544</v>
      </c>
      <c r="E95" s="238" t="s">
        <v>1473</v>
      </c>
      <c r="F95" s="239" t="s">
        <v>1474</v>
      </c>
      <c r="G95" s="240" t="s">
        <v>1093</v>
      </c>
      <c r="H95" s="241">
        <v>0.29999999999999999</v>
      </c>
      <c r="I95" s="242"/>
      <c r="J95" s="243">
        <f>ROUND(I95*H95,2)</f>
        <v>0</v>
      </c>
      <c r="K95" s="239" t="s">
        <v>684</v>
      </c>
      <c r="L95" s="72"/>
      <c r="M95" s="244" t="s">
        <v>22</v>
      </c>
      <c r="N95" s="245" t="s">
        <v>48</v>
      </c>
      <c r="O95" s="47"/>
      <c r="P95" s="246">
        <f>O95*H95</f>
        <v>0</v>
      </c>
      <c r="Q95" s="246">
        <v>0</v>
      </c>
      <c r="R95" s="246">
        <f>Q95*H95</f>
        <v>0</v>
      </c>
      <c r="S95" s="246">
        <v>0</v>
      </c>
      <c r="T95" s="247">
        <f>S95*H95</f>
        <v>0</v>
      </c>
      <c r="AR95" s="24" t="s">
        <v>542</v>
      </c>
      <c r="AT95" s="24" t="s">
        <v>544</v>
      </c>
      <c r="AU95" s="24" t="s">
        <v>85</v>
      </c>
      <c r="AY95" s="24" t="s">
        <v>541</v>
      </c>
      <c r="BE95" s="248">
        <f>IF(N95="základní",J95,0)</f>
        <v>0</v>
      </c>
      <c r="BF95" s="248">
        <f>IF(N95="snížená",J95,0)</f>
        <v>0</v>
      </c>
      <c r="BG95" s="248">
        <f>IF(N95="zákl. přenesená",J95,0)</f>
        <v>0</v>
      </c>
      <c r="BH95" s="248">
        <f>IF(N95="sníž. přenesená",J95,0)</f>
        <v>0</v>
      </c>
      <c r="BI95" s="248">
        <f>IF(N95="nulová",J95,0)</f>
        <v>0</v>
      </c>
      <c r="BJ95" s="24" t="s">
        <v>24</v>
      </c>
      <c r="BK95" s="248">
        <f>ROUND(I95*H95,2)</f>
        <v>0</v>
      </c>
      <c r="BL95" s="24" t="s">
        <v>542</v>
      </c>
      <c r="BM95" s="24" t="s">
        <v>1475</v>
      </c>
    </row>
    <row r="96" s="12" customFormat="1">
      <c r="B96" s="249"/>
      <c r="C96" s="250"/>
      <c r="D96" s="251" t="s">
        <v>549</v>
      </c>
      <c r="E96" s="252" t="s">
        <v>22</v>
      </c>
      <c r="F96" s="253" t="s">
        <v>1476</v>
      </c>
      <c r="G96" s="250"/>
      <c r="H96" s="254">
        <v>0.29999999999999999</v>
      </c>
      <c r="I96" s="255"/>
      <c r="J96" s="250"/>
      <c r="K96" s="250"/>
      <c r="L96" s="256"/>
      <c r="M96" s="257"/>
      <c r="N96" s="258"/>
      <c r="O96" s="258"/>
      <c r="P96" s="258"/>
      <c r="Q96" s="258"/>
      <c r="R96" s="258"/>
      <c r="S96" s="258"/>
      <c r="T96" s="259"/>
      <c r="AT96" s="260" t="s">
        <v>549</v>
      </c>
      <c r="AU96" s="260" t="s">
        <v>85</v>
      </c>
      <c r="AV96" s="12" t="s">
        <v>85</v>
      </c>
      <c r="AW96" s="12" t="s">
        <v>41</v>
      </c>
      <c r="AX96" s="12" t="s">
        <v>24</v>
      </c>
      <c r="AY96" s="260" t="s">
        <v>541</v>
      </c>
    </row>
    <row r="97" s="1" customFormat="1" ht="38.25" customHeight="1">
      <c r="B97" s="46"/>
      <c r="C97" s="237" t="s">
        <v>85</v>
      </c>
      <c r="D97" s="237" t="s">
        <v>544</v>
      </c>
      <c r="E97" s="238" t="s">
        <v>1477</v>
      </c>
      <c r="F97" s="239" t="s">
        <v>1478</v>
      </c>
      <c r="G97" s="240" t="s">
        <v>1093</v>
      </c>
      <c r="H97" s="241">
        <v>2.7999999999999998</v>
      </c>
      <c r="I97" s="242"/>
      <c r="J97" s="243">
        <f>ROUND(I97*H97,2)</f>
        <v>0</v>
      </c>
      <c r="K97" s="239" t="s">
        <v>684</v>
      </c>
      <c r="L97" s="72"/>
      <c r="M97" s="244" t="s">
        <v>22</v>
      </c>
      <c r="N97" s="245" t="s">
        <v>48</v>
      </c>
      <c r="O97" s="47"/>
      <c r="P97" s="246">
        <f>O97*H97</f>
        <v>0</v>
      </c>
      <c r="Q97" s="246">
        <v>0</v>
      </c>
      <c r="R97" s="246">
        <f>Q97*H97</f>
        <v>0</v>
      </c>
      <c r="S97" s="246">
        <v>0</v>
      </c>
      <c r="T97" s="247">
        <f>S97*H97</f>
        <v>0</v>
      </c>
      <c r="AR97" s="24" t="s">
        <v>542</v>
      </c>
      <c r="AT97" s="24" t="s">
        <v>544</v>
      </c>
      <c r="AU97" s="24" t="s">
        <v>85</v>
      </c>
      <c r="AY97" s="24" t="s">
        <v>541</v>
      </c>
      <c r="BE97" s="248">
        <f>IF(N97="základní",J97,0)</f>
        <v>0</v>
      </c>
      <c r="BF97" s="248">
        <f>IF(N97="snížená",J97,0)</f>
        <v>0</v>
      </c>
      <c r="BG97" s="248">
        <f>IF(N97="zákl. přenesená",J97,0)</f>
        <v>0</v>
      </c>
      <c r="BH97" s="248">
        <f>IF(N97="sníž. přenesená",J97,0)</f>
        <v>0</v>
      </c>
      <c r="BI97" s="248">
        <f>IF(N97="nulová",J97,0)</f>
        <v>0</v>
      </c>
      <c r="BJ97" s="24" t="s">
        <v>24</v>
      </c>
      <c r="BK97" s="248">
        <f>ROUND(I97*H97,2)</f>
        <v>0</v>
      </c>
      <c r="BL97" s="24" t="s">
        <v>542</v>
      </c>
      <c r="BM97" s="24" t="s">
        <v>1479</v>
      </c>
    </row>
    <row r="98" s="12" customFormat="1">
      <c r="B98" s="249"/>
      <c r="C98" s="250"/>
      <c r="D98" s="251" t="s">
        <v>549</v>
      </c>
      <c r="E98" s="252" t="s">
        <v>22</v>
      </c>
      <c r="F98" s="253" t="s">
        <v>1480</v>
      </c>
      <c r="G98" s="250"/>
      <c r="H98" s="254">
        <v>2.7999999999999998</v>
      </c>
      <c r="I98" s="255"/>
      <c r="J98" s="250"/>
      <c r="K98" s="250"/>
      <c r="L98" s="256"/>
      <c r="M98" s="257"/>
      <c r="N98" s="258"/>
      <c r="O98" s="258"/>
      <c r="P98" s="258"/>
      <c r="Q98" s="258"/>
      <c r="R98" s="258"/>
      <c r="S98" s="258"/>
      <c r="T98" s="259"/>
      <c r="AT98" s="260" t="s">
        <v>549</v>
      </c>
      <c r="AU98" s="260" t="s">
        <v>85</v>
      </c>
      <c r="AV98" s="12" t="s">
        <v>85</v>
      </c>
      <c r="AW98" s="12" t="s">
        <v>41</v>
      </c>
      <c r="AX98" s="12" t="s">
        <v>24</v>
      </c>
      <c r="AY98" s="260" t="s">
        <v>541</v>
      </c>
    </row>
    <row r="99" s="1" customFormat="1" ht="25.5" customHeight="1">
      <c r="B99" s="46"/>
      <c r="C99" s="237" t="s">
        <v>93</v>
      </c>
      <c r="D99" s="237" t="s">
        <v>544</v>
      </c>
      <c r="E99" s="238" t="s">
        <v>1481</v>
      </c>
      <c r="F99" s="239" t="s">
        <v>1482</v>
      </c>
      <c r="G99" s="240" t="s">
        <v>1093</v>
      </c>
      <c r="H99" s="241">
        <v>2.7999999999999998</v>
      </c>
      <c r="I99" s="242"/>
      <c r="J99" s="243">
        <f>ROUND(I99*H99,2)</f>
        <v>0</v>
      </c>
      <c r="K99" s="239" t="s">
        <v>684</v>
      </c>
      <c r="L99" s="72"/>
      <c r="M99" s="244" t="s">
        <v>22</v>
      </c>
      <c r="N99" s="245" t="s">
        <v>48</v>
      </c>
      <c r="O99" s="47"/>
      <c r="P99" s="246">
        <f>O99*H99</f>
        <v>0</v>
      </c>
      <c r="Q99" s="246">
        <v>0</v>
      </c>
      <c r="R99" s="246">
        <f>Q99*H99</f>
        <v>0</v>
      </c>
      <c r="S99" s="246">
        <v>0</v>
      </c>
      <c r="T99" s="247">
        <f>S99*H99</f>
        <v>0</v>
      </c>
      <c r="AR99" s="24" t="s">
        <v>542</v>
      </c>
      <c r="AT99" s="24" t="s">
        <v>544</v>
      </c>
      <c r="AU99" s="24" t="s">
        <v>85</v>
      </c>
      <c r="AY99" s="24" t="s">
        <v>541</v>
      </c>
      <c r="BE99" s="248">
        <f>IF(N99="základní",J99,0)</f>
        <v>0</v>
      </c>
      <c r="BF99" s="248">
        <f>IF(N99="snížená",J99,0)</f>
        <v>0</v>
      </c>
      <c r="BG99" s="248">
        <f>IF(N99="zákl. přenesená",J99,0)</f>
        <v>0</v>
      </c>
      <c r="BH99" s="248">
        <f>IF(N99="sníž. přenesená",J99,0)</f>
        <v>0</v>
      </c>
      <c r="BI99" s="248">
        <f>IF(N99="nulová",J99,0)</f>
        <v>0</v>
      </c>
      <c r="BJ99" s="24" t="s">
        <v>24</v>
      </c>
      <c r="BK99" s="248">
        <f>ROUND(I99*H99,2)</f>
        <v>0</v>
      </c>
      <c r="BL99" s="24" t="s">
        <v>542</v>
      </c>
      <c r="BM99" s="24" t="s">
        <v>1483</v>
      </c>
    </row>
    <row r="100" s="1" customFormat="1" ht="25.5" customHeight="1">
      <c r="B100" s="46"/>
      <c r="C100" s="237" t="s">
        <v>542</v>
      </c>
      <c r="D100" s="237" t="s">
        <v>544</v>
      </c>
      <c r="E100" s="238" t="s">
        <v>1484</v>
      </c>
      <c r="F100" s="239" t="s">
        <v>1485</v>
      </c>
      <c r="G100" s="240" t="s">
        <v>547</v>
      </c>
      <c r="H100" s="241">
        <v>10</v>
      </c>
      <c r="I100" s="242"/>
      <c r="J100" s="243">
        <f>ROUND(I100*H100,2)</f>
        <v>0</v>
      </c>
      <c r="K100" s="239" t="s">
        <v>684</v>
      </c>
      <c r="L100" s="72"/>
      <c r="M100" s="244" t="s">
        <v>22</v>
      </c>
      <c r="N100" s="245" t="s">
        <v>48</v>
      </c>
      <c r="O100" s="47"/>
      <c r="P100" s="246">
        <f>O100*H100</f>
        <v>0</v>
      </c>
      <c r="Q100" s="246">
        <v>0</v>
      </c>
      <c r="R100" s="246">
        <f>Q100*H100</f>
        <v>0</v>
      </c>
      <c r="S100" s="246">
        <v>0</v>
      </c>
      <c r="T100" s="247">
        <f>S100*H100</f>
        <v>0</v>
      </c>
      <c r="AR100" s="24" t="s">
        <v>542</v>
      </c>
      <c r="AT100" s="24" t="s">
        <v>544</v>
      </c>
      <c r="AU100" s="24" t="s">
        <v>85</v>
      </c>
      <c r="AY100" s="24" t="s">
        <v>541</v>
      </c>
      <c r="BE100" s="248">
        <f>IF(N100="základní",J100,0)</f>
        <v>0</v>
      </c>
      <c r="BF100" s="248">
        <f>IF(N100="snížená",J100,0)</f>
        <v>0</v>
      </c>
      <c r="BG100" s="248">
        <f>IF(N100="zákl. přenesená",J100,0)</f>
        <v>0</v>
      </c>
      <c r="BH100" s="248">
        <f>IF(N100="sníž. přenesená",J100,0)</f>
        <v>0</v>
      </c>
      <c r="BI100" s="248">
        <f>IF(N100="nulová",J100,0)</f>
        <v>0</v>
      </c>
      <c r="BJ100" s="24" t="s">
        <v>24</v>
      </c>
      <c r="BK100" s="248">
        <f>ROUND(I100*H100,2)</f>
        <v>0</v>
      </c>
      <c r="BL100" s="24" t="s">
        <v>542</v>
      </c>
      <c r="BM100" s="24" t="s">
        <v>1486</v>
      </c>
    </row>
    <row r="101" s="1" customFormat="1" ht="25.5" customHeight="1">
      <c r="B101" s="46"/>
      <c r="C101" s="237" t="s">
        <v>552</v>
      </c>
      <c r="D101" s="237" t="s">
        <v>544</v>
      </c>
      <c r="E101" s="238" t="s">
        <v>1487</v>
      </c>
      <c r="F101" s="239" t="s">
        <v>1488</v>
      </c>
      <c r="G101" s="240" t="s">
        <v>1093</v>
      </c>
      <c r="H101" s="241">
        <v>0.29999999999999999</v>
      </c>
      <c r="I101" s="242"/>
      <c r="J101" s="243">
        <f>ROUND(I101*H101,2)</f>
        <v>0</v>
      </c>
      <c r="K101" s="239" t="s">
        <v>684</v>
      </c>
      <c r="L101" s="72"/>
      <c r="M101" s="244" t="s">
        <v>22</v>
      </c>
      <c r="N101" s="245" t="s">
        <v>48</v>
      </c>
      <c r="O101" s="47"/>
      <c r="P101" s="246">
        <f>O101*H101</f>
        <v>0</v>
      </c>
      <c r="Q101" s="246">
        <v>2.45329</v>
      </c>
      <c r="R101" s="246">
        <f>Q101*H101</f>
        <v>0.73598699999999995</v>
      </c>
      <c r="S101" s="246">
        <v>0</v>
      </c>
      <c r="T101" s="247">
        <f>S101*H101</f>
        <v>0</v>
      </c>
      <c r="AR101" s="24" t="s">
        <v>542</v>
      </c>
      <c r="AT101" s="24" t="s">
        <v>544</v>
      </c>
      <c r="AU101" s="24" t="s">
        <v>85</v>
      </c>
      <c r="AY101" s="24" t="s">
        <v>541</v>
      </c>
      <c r="BE101" s="248">
        <f>IF(N101="základní",J101,0)</f>
        <v>0</v>
      </c>
      <c r="BF101" s="248">
        <f>IF(N101="snížená",J101,0)</f>
        <v>0</v>
      </c>
      <c r="BG101" s="248">
        <f>IF(N101="zákl. přenesená",J101,0)</f>
        <v>0</v>
      </c>
      <c r="BH101" s="248">
        <f>IF(N101="sníž. přenesená",J101,0)</f>
        <v>0</v>
      </c>
      <c r="BI101" s="248">
        <f>IF(N101="nulová",J101,0)</f>
        <v>0</v>
      </c>
      <c r="BJ101" s="24" t="s">
        <v>24</v>
      </c>
      <c r="BK101" s="248">
        <f>ROUND(I101*H101,2)</f>
        <v>0</v>
      </c>
      <c r="BL101" s="24" t="s">
        <v>542</v>
      </c>
      <c r="BM101" s="24" t="s">
        <v>1489</v>
      </c>
    </row>
    <row r="102" s="11" customFormat="1" ht="37.44" customHeight="1">
      <c r="B102" s="221"/>
      <c r="C102" s="222"/>
      <c r="D102" s="223" t="s">
        <v>76</v>
      </c>
      <c r="E102" s="224" t="s">
        <v>622</v>
      </c>
      <c r="F102" s="224" t="s">
        <v>1490</v>
      </c>
      <c r="G102" s="222"/>
      <c r="H102" s="222"/>
      <c r="I102" s="225"/>
      <c r="J102" s="226">
        <f>BK102</f>
        <v>0</v>
      </c>
      <c r="K102" s="222"/>
      <c r="L102" s="227"/>
      <c r="M102" s="228"/>
      <c r="N102" s="229"/>
      <c r="O102" s="229"/>
      <c r="P102" s="230">
        <f>P103</f>
        <v>0</v>
      </c>
      <c r="Q102" s="229"/>
      <c r="R102" s="230">
        <f>R103</f>
        <v>0</v>
      </c>
      <c r="S102" s="229"/>
      <c r="T102" s="231">
        <f>T103</f>
        <v>0</v>
      </c>
      <c r="AR102" s="232" t="s">
        <v>93</v>
      </c>
      <c r="AT102" s="233" t="s">
        <v>76</v>
      </c>
      <c r="AU102" s="233" t="s">
        <v>77</v>
      </c>
      <c r="AY102" s="232" t="s">
        <v>541</v>
      </c>
      <c r="BK102" s="234">
        <f>BK103</f>
        <v>0</v>
      </c>
    </row>
    <row r="103" s="11" customFormat="1" ht="19.92" customHeight="1">
      <c r="B103" s="221"/>
      <c r="C103" s="222"/>
      <c r="D103" s="223" t="s">
        <v>76</v>
      </c>
      <c r="E103" s="235" t="s">
        <v>1491</v>
      </c>
      <c r="F103" s="235" t="s">
        <v>1492</v>
      </c>
      <c r="G103" s="222"/>
      <c r="H103" s="222"/>
      <c r="I103" s="225"/>
      <c r="J103" s="236">
        <f>BK103</f>
        <v>0</v>
      </c>
      <c r="K103" s="222"/>
      <c r="L103" s="227"/>
      <c r="M103" s="228"/>
      <c r="N103" s="229"/>
      <c r="O103" s="229"/>
      <c r="P103" s="230">
        <f>SUM(P104:P106)</f>
        <v>0</v>
      </c>
      <c r="Q103" s="229"/>
      <c r="R103" s="230">
        <f>SUM(R104:R106)</f>
        <v>0</v>
      </c>
      <c r="S103" s="229"/>
      <c r="T103" s="231">
        <f>SUM(T104:T106)</f>
        <v>0</v>
      </c>
      <c r="AR103" s="232" t="s">
        <v>93</v>
      </c>
      <c r="AT103" s="233" t="s">
        <v>76</v>
      </c>
      <c r="AU103" s="233" t="s">
        <v>24</v>
      </c>
      <c r="AY103" s="232" t="s">
        <v>541</v>
      </c>
      <c r="BK103" s="234">
        <f>SUM(BK104:BK106)</f>
        <v>0</v>
      </c>
    </row>
    <row r="104" s="1" customFormat="1" ht="25.5" customHeight="1">
      <c r="B104" s="46"/>
      <c r="C104" s="237" t="s">
        <v>571</v>
      </c>
      <c r="D104" s="237" t="s">
        <v>544</v>
      </c>
      <c r="E104" s="238" t="s">
        <v>1493</v>
      </c>
      <c r="F104" s="239" t="s">
        <v>1494</v>
      </c>
      <c r="G104" s="240" t="s">
        <v>1093</v>
      </c>
      <c r="H104" s="241">
        <v>0.050000000000000003</v>
      </c>
      <c r="I104" s="242"/>
      <c r="J104" s="243">
        <f>ROUND(I104*H104,2)</f>
        <v>0</v>
      </c>
      <c r="K104" s="239" t="s">
        <v>684</v>
      </c>
      <c r="L104" s="72"/>
      <c r="M104" s="244" t="s">
        <v>22</v>
      </c>
      <c r="N104" s="245" t="s">
        <v>48</v>
      </c>
      <c r="O104" s="47"/>
      <c r="P104" s="246">
        <f>O104*H104</f>
        <v>0</v>
      </c>
      <c r="Q104" s="246">
        <v>0</v>
      </c>
      <c r="R104" s="246">
        <f>Q104*H104</f>
        <v>0</v>
      </c>
      <c r="S104" s="246">
        <v>0</v>
      </c>
      <c r="T104" s="247">
        <f>S104*H104</f>
        <v>0</v>
      </c>
      <c r="AR104" s="24" t="s">
        <v>1495</v>
      </c>
      <c r="AT104" s="24" t="s">
        <v>544</v>
      </c>
      <c r="AU104" s="24" t="s">
        <v>85</v>
      </c>
      <c r="AY104" s="24" t="s">
        <v>541</v>
      </c>
      <c r="BE104" s="248">
        <f>IF(N104="základní",J104,0)</f>
        <v>0</v>
      </c>
      <c r="BF104" s="248">
        <f>IF(N104="snížená",J104,0)</f>
        <v>0</v>
      </c>
      <c r="BG104" s="248">
        <f>IF(N104="zákl. přenesená",J104,0)</f>
        <v>0</v>
      </c>
      <c r="BH104" s="248">
        <f>IF(N104="sníž. přenesená",J104,0)</f>
        <v>0</v>
      </c>
      <c r="BI104" s="248">
        <f>IF(N104="nulová",J104,0)</f>
        <v>0</v>
      </c>
      <c r="BJ104" s="24" t="s">
        <v>24</v>
      </c>
      <c r="BK104" s="248">
        <f>ROUND(I104*H104,2)</f>
        <v>0</v>
      </c>
      <c r="BL104" s="24" t="s">
        <v>1495</v>
      </c>
      <c r="BM104" s="24" t="s">
        <v>1496</v>
      </c>
    </row>
    <row r="105" s="12" customFormat="1">
      <c r="B105" s="249"/>
      <c r="C105" s="250"/>
      <c r="D105" s="251" t="s">
        <v>549</v>
      </c>
      <c r="E105" s="252" t="s">
        <v>22</v>
      </c>
      <c r="F105" s="253" t="s">
        <v>1497</v>
      </c>
      <c r="G105" s="250"/>
      <c r="H105" s="254">
        <v>0.050000000000000003</v>
      </c>
      <c r="I105" s="255"/>
      <c r="J105" s="250"/>
      <c r="K105" s="250"/>
      <c r="L105" s="256"/>
      <c r="M105" s="257"/>
      <c r="N105" s="258"/>
      <c r="O105" s="258"/>
      <c r="P105" s="258"/>
      <c r="Q105" s="258"/>
      <c r="R105" s="258"/>
      <c r="S105" s="258"/>
      <c r="T105" s="259"/>
      <c r="AT105" s="260" t="s">
        <v>549</v>
      </c>
      <c r="AU105" s="260" t="s">
        <v>85</v>
      </c>
      <c r="AV105" s="12" t="s">
        <v>85</v>
      </c>
      <c r="AW105" s="12" t="s">
        <v>41</v>
      </c>
      <c r="AX105" s="12" t="s">
        <v>24</v>
      </c>
      <c r="AY105" s="260" t="s">
        <v>541</v>
      </c>
    </row>
    <row r="106" s="1" customFormat="1" ht="25.5" customHeight="1">
      <c r="B106" s="46"/>
      <c r="C106" s="237" t="s">
        <v>562</v>
      </c>
      <c r="D106" s="237" t="s">
        <v>544</v>
      </c>
      <c r="E106" s="238" t="s">
        <v>1498</v>
      </c>
      <c r="F106" s="239" t="s">
        <v>1499</v>
      </c>
      <c r="G106" s="240" t="s">
        <v>651</v>
      </c>
      <c r="H106" s="241">
        <v>10</v>
      </c>
      <c r="I106" s="242"/>
      <c r="J106" s="243">
        <f>ROUND(I106*H106,2)</f>
        <v>0</v>
      </c>
      <c r="K106" s="239" t="s">
        <v>684</v>
      </c>
      <c r="L106" s="72"/>
      <c r="M106" s="244" t="s">
        <v>22</v>
      </c>
      <c r="N106" s="281" t="s">
        <v>48</v>
      </c>
      <c r="O106" s="277"/>
      <c r="P106" s="278">
        <f>O106*H106</f>
        <v>0</v>
      </c>
      <c r="Q106" s="278">
        <v>0</v>
      </c>
      <c r="R106" s="278">
        <f>Q106*H106</f>
        <v>0</v>
      </c>
      <c r="S106" s="278">
        <v>0</v>
      </c>
      <c r="T106" s="279">
        <f>S106*H106</f>
        <v>0</v>
      </c>
      <c r="AR106" s="24" t="s">
        <v>1495</v>
      </c>
      <c r="AT106" s="24" t="s">
        <v>544</v>
      </c>
      <c r="AU106" s="24" t="s">
        <v>85</v>
      </c>
      <c r="AY106" s="24" t="s">
        <v>541</v>
      </c>
      <c r="BE106" s="248">
        <f>IF(N106="základní",J106,0)</f>
        <v>0</v>
      </c>
      <c r="BF106" s="248">
        <f>IF(N106="snížená",J106,0)</f>
        <v>0</v>
      </c>
      <c r="BG106" s="248">
        <f>IF(N106="zákl. přenesená",J106,0)</f>
        <v>0</v>
      </c>
      <c r="BH106" s="248">
        <f>IF(N106="sníž. přenesená",J106,0)</f>
        <v>0</v>
      </c>
      <c r="BI106" s="248">
        <f>IF(N106="nulová",J106,0)</f>
        <v>0</v>
      </c>
      <c r="BJ106" s="24" t="s">
        <v>24</v>
      </c>
      <c r="BK106" s="248">
        <f>ROUND(I106*H106,2)</f>
        <v>0</v>
      </c>
      <c r="BL106" s="24" t="s">
        <v>1495</v>
      </c>
      <c r="BM106" s="24" t="s">
        <v>1500</v>
      </c>
    </row>
    <row r="107" s="1" customFormat="1" ht="6.96" customHeight="1">
      <c r="B107" s="67"/>
      <c r="C107" s="68"/>
      <c r="D107" s="68"/>
      <c r="E107" s="68"/>
      <c r="F107" s="68"/>
      <c r="G107" s="68"/>
      <c r="H107" s="68"/>
      <c r="I107" s="179"/>
      <c r="J107" s="68"/>
      <c r="K107" s="68"/>
      <c r="L107" s="72"/>
    </row>
  </sheetData>
  <sheetProtection sheet="1" autoFilter="0" formatColumns="0" formatRows="0" objects="1" scenarios="1" spinCount="100000" saltValue="A2qMb7hbjbB0xcwQieSVWxUfJT2dJCv1RVTNRE6IXjzN0Q0Z16z6i+IqWDyu/7ggy24g/Ji4dGbjcXiHdsC1NA==" hashValue="T6sABINUTukfcmjD5n84hszBQyMp41dWYWL6a5eNrvYIZuaZ937PwIlCw3w8XMLuwMtvnbhEYY66aDpSsF+CGg==" algorithmName="SHA-512" password="CC35"/>
  <autoFilter ref="C91:K106"/>
  <mergeCells count="16">
    <mergeCell ref="E7:H7"/>
    <mergeCell ref="E11:H11"/>
    <mergeCell ref="E9:H9"/>
    <mergeCell ref="E13:H13"/>
    <mergeCell ref="E28:H28"/>
    <mergeCell ref="E49:H49"/>
    <mergeCell ref="E53:H53"/>
    <mergeCell ref="E51:H51"/>
    <mergeCell ref="E55:H55"/>
    <mergeCell ref="J59:J60"/>
    <mergeCell ref="E78:H78"/>
    <mergeCell ref="E82:H82"/>
    <mergeCell ref="E80:H80"/>
    <mergeCell ref="E84:H84"/>
    <mergeCell ref="G1:H1"/>
    <mergeCell ref="L2:V2"/>
  </mergeCells>
  <hyperlinks>
    <hyperlink ref="F1:G1" location="C2" display="1) Krycí list soupisu"/>
    <hyperlink ref="G1:H1" location="C62" display="2) Rekapitulace"/>
    <hyperlink ref="J1" location="C91"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49.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306</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ht="16.5" customHeight="1">
      <c r="B9" s="28"/>
      <c r="C9" s="29"/>
      <c r="D9" s="29"/>
      <c r="E9" s="156" t="s">
        <v>1423</v>
      </c>
      <c r="F9" s="29"/>
      <c r="G9" s="29"/>
      <c r="H9" s="29"/>
      <c r="I9" s="155"/>
      <c r="J9" s="29"/>
      <c r="K9" s="31"/>
    </row>
    <row r="10">
      <c r="B10" s="28"/>
      <c r="C10" s="29"/>
      <c r="D10" s="40" t="s">
        <v>508</v>
      </c>
      <c r="E10" s="29"/>
      <c r="F10" s="29"/>
      <c r="G10" s="29"/>
      <c r="H10" s="29"/>
      <c r="I10" s="155"/>
      <c r="J10" s="29"/>
      <c r="K10" s="31"/>
    </row>
    <row r="11" s="1" customFormat="1" ht="16.5" customHeight="1">
      <c r="B11" s="46"/>
      <c r="C11" s="47"/>
      <c r="D11" s="47"/>
      <c r="E11" s="55" t="s">
        <v>1440</v>
      </c>
      <c r="F11" s="47"/>
      <c r="G11" s="47"/>
      <c r="H11" s="47"/>
      <c r="I11" s="157"/>
      <c r="J11" s="47"/>
      <c r="K11" s="51"/>
    </row>
    <row r="12" s="1" customFormat="1">
      <c r="B12" s="46"/>
      <c r="C12" s="47"/>
      <c r="D12" s="40" t="s">
        <v>510</v>
      </c>
      <c r="E12" s="47"/>
      <c r="F12" s="47"/>
      <c r="G12" s="47"/>
      <c r="H12" s="47"/>
      <c r="I12" s="157"/>
      <c r="J12" s="47"/>
      <c r="K12" s="51"/>
    </row>
    <row r="13" s="1" customFormat="1" ht="36.96" customHeight="1">
      <c r="B13" s="46"/>
      <c r="C13" s="47"/>
      <c r="D13" s="47"/>
      <c r="E13" s="158" t="s">
        <v>1501</v>
      </c>
      <c r="F13" s="47"/>
      <c r="G13" s="47"/>
      <c r="H13" s="47"/>
      <c r="I13" s="157"/>
      <c r="J13" s="47"/>
      <c r="K13" s="51"/>
    </row>
    <row r="14" s="1" customFormat="1">
      <c r="B14" s="46"/>
      <c r="C14" s="47"/>
      <c r="D14" s="47"/>
      <c r="E14" s="47"/>
      <c r="F14" s="47"/>
      <c r="G14" s="47"/>
      <c r="H14" s="47"/>
      <c r="I14" s="157"/>
      <c r="J14" s="47"/>
      <c r="K14" s="51"/>
    </row>
    <row r="15" s="1" customFormat="1" ht="14.4" customHeight="1">
      <c r="B15" s="46"/>
      <c r="C15" s="47"/>
      <c r="D15" s="40" t="s">
        <v>21</v>
      </c>
      <c r="E15" s="47"/>
      <c r="F15" s="35" t="s">
        <v>22</v>
      </c>
      <c r="G15" s="47"/>
      <c r="H15" s="47"/>
      <c r="I15" s="159" t="s">
        <v>23</v>
      </c>
      <c r="J15" s="35" t="s">
        <v>22</v>
      </c>
      <c r="K15" s="51"/>
    </row>
    <row r="16" s="1" customFormat="1" ht="14.4" customHeight="1">
      <c r="B16" s="46"/>
      <c r="C16" s="47"/>
      <c r="D16" s="40" t="s">
        <v>25</v>
      </c>
      <c r="E16" s="47"/>
      <c r="F16" s="35" t="s">
        <v>40</v>
      </c>
      <c r="G16" s="47"/>
      <c r="H16" s="47"/>
      <c r="I16" s="159" t="s">
        <v>27</v>
      </c>
      <c r="J16" s="160" t="str">
        <f>'Rekapitulace stavby'!AN8</f>
        <v>19. 9. 2018</v>
      </c>
      <c r="K16" s="51"/>
    </row>
    <row r="17" s="1" customFormat="1" ht="10.8" customHeight="1">
      <c r="B17" s="46"/>
      <c r="C17" s="47"/>
      <c r="D17" s="47"/>
      <c r="E17" s="47"/>
      <c r="F17" s="47"/>
      <c r="G17" s="47"/>
      <c r="H17" s="47"/>
      <c r="I17" s="157"/>
      <c r="J17" s="47"/>
      <c r="K17" s="51"/>
    </row>
    <row r="18" s="1" customFormat="1" ht="14.4" customHeight="1">
      <c r="B18" s="46"/>
      <c r="C18" s="47"/>
      <c r="D18" s="40" t="s">
        <v>31</v>
      </c>
      <c r="E18" s="47"/>
      <c r="F18" s="47"/>
      <c r="G18" s="47"/>
      <c r="H18" s="47"/>
      <c r="I18" s="159" t="s">
        <v>32</v>
      </c>
      <c r="J18" s="35" t="str">
        <f>IF('Rekapitulace stavby'!AN10="","",'Rekapitulace stavby'!AN10)</f>
        <v>70994234</v>
      </c>
      <c r="K18" s="51"/>
    </row>
    <row r="19" s="1" customFormat="1" ht="18" customHeight="1">
      <c r="B19" s="46"/>
      <c r="C19" s="47"/>
      <c r="D19" s="47"/>
      <c r="E19" s="35" t="str">
        <f>IF('Rekapitulace stavby'!E11="","",'Rekapitulace stavby'!E11)</f>
        <v>SŽDC s.o., OŘ Ústí n.L., ST Ústí n.L.</v>
      </c>
      <c r="F19" s="47"/>
      <c r="G19" s="47"/>
      <c r="H19" s="47"/>
      <c r="I19" s="159" t="s">
        <v>35</v>
      </c>
      <c r="J19" s="35" t="str">
        <f>IF('Rekapitulace stavby'!AN11="","",'Rekapitulace stavby'!AN11)</f>
        <v>CZ70994234</v>
      </c>
      <c r="K19" s="51"/>
    </row>
    <row r="20" s="1" customFormat="1" ht="6.96" customHeight="1">
      <c r="B20" s="46"/>
      <c r="C20" s="47"/>
      <c r="D20" s="47"/>
      <c r="E20" s="47"/>
      <c r="F20" s="47"/>
      <c r="G20" s="47"/>
      <c r="H20" s="47"/>
      <c r="I20" s="157"/>
      <c r="J20" s="47"/>
      <c r="K20" s="51"/>
    </row>
    <row r="21" s="1" customFormat="1" ht="14.4" customHeight="1">
      <c r="B21" s="46"/>
      <c r="C21" s="47"/>
      <c r="D21" s="40" t="s">
        <v>37</v>
      </c>
      <c r="E21" s="47"/>
      <c r="F21" s="47"/>
      <c r="G21" s="47"/>
      <c r="H21" s="47"/>
      <c r="I21" s="159" t="s">
        <v>32</v>
      </c>
      <c r="J21" s="35" t="str">
        <f>IF('Rekapitulace stavby'!AN13="Vyplň údaj","",IF('Rekapitulace stavby'!AN13="","",'Rekapitulace stavby'!AN13))</f>
        <v/>
      </c>
      <c r="K21" s="51"/>
    </row>
    <row r="22" s="1" customFormat="1" ht="18" customHeight="1">
      <c r="B22" s="46"/>
      <c r="C22" s="47"/>
      <c r="D22" s="47"/>
      <c r="E22" s="35" t="str">
        <f>IF('Rekapitulace stavby'!E14="Vyplň údaj","",IF('Rekapitulace stavby'!E14="","",'Rekapitulace stavby'!E14))</f>
        <v/>
      </c>
      <c r="F22" s="47"/>
      <c r="G22" s="47"/>
      <c r="H22" s="47"/>
      <c r="I22" s="159" t="s">
        <v>35</v>
      </c>
      <c r="J22" s="35" t="str">
        <f>IF('Rekapitulace stavby'!AN14="Vyplň údaj","",IF('Rekapitulace stavby'!AN14="","",'Rekapitulace stavby'!AN14))</f>
        <v/>
      </c>
      <c r="K22" s="51"/>
    </row>
    <row r="23" s="1" customFormat="1" ht="6.96" customHeight="1">
      <c r="B23" s="46"/>
      <c r="C23" s="47"/>
      <c r="D23" s="47"/>
      <c r="E23" s="47"/>
      <c r="F23" s="47"/>
      <c r="G23" s="47"/>
      <c r="H23" s="47"/>
      <c r="I23" s="157"/>
      <c r="J23" s="47"/>
      <c r="K23" s="51"/>
    </row>
    <row r="24" s="1" customFormat="1" ht="14.4" customHeight="1">
      <c r="B24" s="46"/>
      <c r="C24" s="47"/>
      <c r="D24" s="40" t="s">
        <v>39</v>
      </c>
      <c r="E24" s="47"/>
      <c r="F24" s="47"/>
      <c r="G24" s="47"/>
      <c r="H24" s="47"/>
      <c r="I24" s="159" t="s">
        <v>32</v>
      </c>
      <c r="J24" s="35" t="str">
        <f>IF('Rekapitulace stavby'!AN16="","",'Rekapitulace stavby'!AN16)</f>
        <v/>
      </c>
      <c r="K24" s="51"/>
    </row>
    <row r="25" s="1" customFormat="1" ht="18" customHeight="1">
      <c r="B25" s="46"/>
      <c r="C25" s="47"/>
      <c r="D25" s="47"/>
      <c r="E25" s="35" t="str">
        <f>IF('Rekapitulace stavby'!E17="","",'Rekapitulace stavby'!E17)</f>
        <v xml:space="preserve"> </v>
      </c>
      <c r="F25" s="47"/>
      <c r="G25" s="47"/>
      <c r="H25" s="47"/>
      <c r="I25" s="159" t="s">
        <v>35</v>
      </c>
      <c r="J25" s="35" t="str">
        <f>IF('Rekapitulace stavby'!AN17="","",'Rekapitulace stavby'!AN17)</f>
        <v/>
      </c>
      <c r="K25" s="51"/>
    </row>
    <row r="26" s="1" customFormat="1" ht="6.96" customHeight="1">
      <c r="B26" s="46"/>
      <c r="C26" s="47"/>
      <c r="D26" s="47"/>
      <c r="E26" s="47"/>
      <c r="F26" s="47"/>
      <c r="G26" s="47"/>
      <c r="H26" s="47"/>
      <c r="I26" s="157"/>
      <c r="J26" s="47"/>
      <c r="K26" s="51"/>
    </row>
    <row r="27" s="1" customFormat="1" ht="14.4" customHeight="1">
      <c r="B27" s="46"/>
      <c r="C27" s="47"/>
      <c r="D27" s="40" t="s">
        <v>42</v>
      </c>
      <c r="E27" s="47"/>
      <c r="F27" s="47"/>
      <c r="G27" s="47"/>
      <c r="H27" s="47"/>
      <c r="I27" s="157"/>
      <c r="J27" s="47"/>
      <c r="K27" s="51"/>
    </row>
    <row r="28" s="7" customFormat="1" ht="16.5" customHeight="1">
      <c r="B28" s="161"/>
      <c r="C28" s="162"/>
      <c r="D28" s="162"/>
      <c r="E28" s="44" t="s">
        <v>22</v>
      </c>
      <c r="F28" s="44"/>
      <c r="G28" s="44"/>
      <c r="H28" s="44"/>
      <c r="I28" s="163"/>
      <c r="J28" s="162"/>
      <c r="K28" s="164"/>
    </row>
    <row r="29" s="1" customFormat="1" ht="6.96" customHeight="1">
      <c r="B29" s="46"/>
      <c r="C29" s="47"/>
      <c r="D29" s="47"/>
      <c r="E29" s="47"/>
      <c r="F29" s="47"/>
      <c r="G29" s="47"/>
      <c r="H29" s="47"/>
      <c r="I29" s="157"/>
      <c r="J29" s="47"/>
      <c r="K29" s="51"/>
    </row>
    <row r="30" s="1" customFormat="1" ht="6.96" customHeight="1">
      <c r="B30" s="46"/>
      <c r="C30" s="47"/>
      <c r="D30" s="106"/>
      <c r="E30" s="106"/>
      <c r="F30" s="106"/>
      <c r="G30" s="106"/>
      <c r="H30" s="106"/>
      <c r="I30" s="165"/>
      <c r="J30" s="106"/>
      <c r="K30" s="166"/>
    </row>
    <row r="31" s="1" customFormat="1" ht="25.44" customHeight="1">
      <c r="B31" s="46"/>
      <c r="C31" s="47"/>
      <c r="D31" s="167" t="s">
        <v>43</v>
      </c>
      <c r="E31" s="47"/>
      <c r="F31" s="47"/>
      <c r="G31" s="47"/>
      <c r="H31" s="47"/>
      <c r="I31" s="157"/>
      <c r="J31" s="168">
        <f>ROUND(J91,2)</f>
        <v>0</v>
      </c>
      <c r="K31" s="51"/>
    </row>
    <row r="32" s="1" customFormat="1" ht="6.96" customHeight="1">
      <c r="B32" s="46"/>
      <c r="C32" s="47"/>
      <c r="D32" s="106"/>
      <c r="E32" s="106"/>
      <c r="F32" s="106"/>
      <c r="G32" s="106"/>
      <c r="H32" s="106"/>
      <c r="I32" s="165"/>
      <c r="J32" s="106"/>
      <c r="K32" s="166"/>
    </row>
    <row r="33" s="1" customFormat="1" ht="14.4" customHeight="1">
      <c r="B33" s="46"/>
      <c r="C33" s="47"/>
      <c r="D33" s="47"/>
      <c r="E33" s="47"/>
      <c r="F33" s="52" t="s">
        <v>45</v>
      </c>
      <c r="G33" s="47"/>
      <c r="H33" s="47"/>
      <c r="I33" s="169" t="s">
        <v>44</v>
      </c>
      <c r="J33" s="52" t="s">
        <v>46</v>
      </c>
      <c r="K33" s="51"/>
    </row>
    <row r="34" s="1" customFormat="1" ht="14.4" customHeight="1">
      <c r="B34" s="46"/>
      <c r="C34" s="47"/>
      <c r="D34" s="55" t="s">
        <v>47</v>
      </c>
      <c r="E34" s="55" t="s">
        <v>48</v>
      </c>
      <c r="F34" s="170">
        <f>ROUND(SUM(BE91:BE96), 2)</f>
        <v>0</v>
      </c>
      <c r="G34" s="47"/>
      <c r="H34" s="47"/>
      <c r="I34" s="171">
        <v>0.20999999999999999</v>
      </c>
      <c r="J34" s="170">
        <f>ROUND(ROUND((SUM(BE91:BE96)), 2)*I34, 2)</f>
        <v>0</v>
      </c>
      <c r="K34" s="51"/>
    </row>
    <row r="35" s="1" customFormat="1" ht="14.4" customHeight="1">
      <c r="B35" s="46"/>
      <c r="C35" s="47"/>
      <c r="D35" s="47"/>
      <c r="E35" s="55" t="s">
        <v>49</v>
      </c>
      <c r="F35" s="170">
        <f>ROUND(SUM(BF91:BF96), 2)</f>
        <v>0</v>
      </c>
      <c r="G35" s="47"/>
      <c r="H35" s="47"/>
      <c r="I35" s="171">
        <v>0.14999999999999999</v>
      </c>
      <c r="J35" s="170">
        <f>ROUND(ROUND((SUM(BF91:BF96)), 2)*I35, 2)</f>
        <v>0</v>
      </c>
      <c r="K35" s="51"/>
    </row>
    <row r="36" hidden="1" s="1" customFormat="1" ht="14.4" customHeight="1">
      <c r="B36" s="46"/>
      <c r="C36" s="47"/>
      <c r="D36" s="47"/>
      <c r="E36" s="55" t="s">
        <v>50</v>
      </c>
      <c r="F36" s="170">
        <f>ROUND(SUM(BG91:BG96), 2)</f>
        <v>0</v>
      </c>
      <c r="G36" s="47"/>
      <c r="H36" s="47"/>
      <c r="I36" s="171">
        <v>0.20999999999999999</v>
      </c>
      <c r="J36" s="170">
        <v>0</v>
      </c>
      <c r="K36" s="51"/>
    </row>
    <row r="37" hidden="1" s="1" customFormat="1" ht="14.4" customHeight="1">
      <c r="B37" s="46"/>
      <c r="C37" s="47"/>
      <c r="D37" s="47"/>
      <c r="E37" s="55" t="s">
        <v>51</v>
      </c>
      <c r="F37" s="170">
        <f>ROUND(SUM(BH91:BH96), 2)</f>
        <v>0</v>
      </c>
      <c r="G37" s="47"/>
      <c r="H37" s="47"/>
      <c r="I37" s="171">
        <v>0.14999999999999999</v>
      </c>
      <c r="J37" s="170">
        <v>0</v>
      </c>
      <c r="K37" s="51"/>
    </row>
    <row r="38" hidden="1" s="1" customFormat="1" ht="14.4" customHeight="1">
      <c r="B38" s="46"/>
      <c r="C38" s="47"/>
      <c r="D38" s="47"/>
      <c r="E38" s="55" t="s">
        <v>52</v>
      </c>
      <c r="F38" s="170">
        <f>ROUND(SUM(BI91:BI96), 2)</f>
        <v>0</v>
      </c>
      <c r="G38" s="47"/>
      <c r="H38" s="47"/>
      <c r="I38" s="171">
        <v>0</v>
      </c>
      <c r="J38" s="170">
        <v>0</v>
      </c>
      <c r="K38" s="51"/>
    </row>
    <row r="39" s="1" customFormat="1" ht="6.96" customHeight="1">
      <c r="B39" s="46"/>
      <c r="C39" s="47"/>
      <c r="D39" s="47"/>
      <c r="E39" s="47"/>
      <c r="F39" s="47"/>
      <c r="G39" s="47"/>
      <c r="H39" s="47"/>
      <c r="I39" s="157"/>
      <c r="J39" s="47"/>
      <c r="K39" s="51"/>
    </row>
    <row r="40" s="1" customFormat="1" ht="25.44" customHeight="1">
      <c r="B40" s="46"/>
      <c r="C40" s="172"/>
      <c r="D40" s="173" t="s">
        <v>53</v>
      </c>
      <c r="E40" s="98"/>
      <c r="F40" s="98"/>
      <c r="G40" s="174" t="s">
        <v>54</v>
      </c>
      <c r="H40" s="175" t="s">
        <v>55</v>
      </c>
      <c r="I40" s="176"/>
      <c r="J40" s="177">
        <f>SUM(J31:J38)</f>
        <v>0</v>
      </c>
      <c r="K40" s="178"/>
    </row>
    <row r="41" s="1" customFormat="1" ht="14.4" customHeight="1">
      <c r="B41" s="67"/>
      <c r="C41" s="68"/>
      <c r="D41" s="68"/>
      <c r="E41" s="68"/>
      <c r="F41" s="68"/>
      <c r="G41" s="68"/>
      <c r="H41" s="68"/>
      <c r="I41" s="179"/>
      <c r="J41" s="68"/>
      <c r="K41" s="69"/>
    </row>
    <row r="45" s="1" customFormat="1" ht="6.96" customHeight="1">
      <c r="B45" s="180"/>
      <c r="C45" s="181"/>
      <c r="D45" s="181"/>
      <c r="E45" s="181"/>
      <c r="F45" s="181"/>
      <c r="G45" s="181"/>
      <c r="H45" s="181"/>
      <c r="I45" s="182"/>
      <c r="J45" s="181"/>
      <c r="K45" s="183"/>
    </row>
    <row r="46" s="1" customFormat="1" ht="36.96" customHeight="1">
      <c r="B46" s="46"/>
      <c r="C46" s="30" t="s">
        <v>512</v>
      </c>
      <c r="D46" s="47"/>
      <c r="E46" s="47"/>
      <c r="F46" s="47"/>
      <c r="G46" s="47"/>
      <c r="H46" s="47"/>
      <c r="I46" s="157"/>
      <c r="J46" s="47"/>
      <c r="K46" s="51"/>
    </row>
    <row r="47" s="1" customFormat="1" ht="6.96" customHeight="1">
      <c r="B47" s="46"/>
      <c r="C47" s="47"/>
      <c r="D47" s="47"/>
      <c r="E47" s="47"/>
      <c r="F47" s="47"/>
      <c r="G47" s="47"/>
      <c r="H47" s="47"/>
      <c r="I47" s="157"/>
      <c r="J47" s="47"/>
      <c r="K47" s="51"/>
    </row>
    <row r="48" s="1" customFormat="1" ht="14.4" customHeight="1">
      <c r="B48" s="46"/>
      <c r="C48" s="40" t="s">
        <v>18</v>
      </c>
      <c r="D48" s="47"/>
      <c r="E48" s="47"/>
      <c r="F48" s="47"/>
      <c r="G48" s="47"/>
      <c r="H48" s="47"/>
      <c r="I48" s="157"/>
      <c r="J48" s="47"/>
      <c r="K48" s="51"/>
    </row>
    <row r="49" s="1" customFormat="1" ht="16.5" customHeight="1">
      <c r="B49" s="46"/>
      <c r="C49" s="47"/>
      <c r="D49" s="47"/>
      <c r="E49" s="156" t="str">
        <f>E7</f>
        <v>Celkové opravy zastávek na koridorové trati Vraňany - Děčín - státní hranice_ZMĚNA č. 1</v>
      </c>
      <c r="F49" s="40"/>
      <c r="G49" s="40"/>
      <c r="H49" s="40"/>
      <c r="I49" s="157"/>
      <c r="J49" s="47"/>
      <c r="K49" s="51"/>
    </row>
    <row r="50">
      <c r="B50" s="28"/>
      <c r="C50" s="40" t="s">
        <v>506</v>
      </c>
      <c r="D50" s="29"/>
      <c r="E50" s="29"/>
      <c r="F50" s="29"/>
      <c r="G50" s="29"/>
      <c r="H50" s="29"/>
      <c r="I50" s="155"/>
      <c r="J50" s="29"/>
      <c r="K50" s="31"/>
    </row>
    <row r="51" ht="16.5" customHeight="1">
      <c r="B51" s="28"/>
      <c r="C51" s="29"/>
      <c r="D51" s="29"/>
      <c r="E51" s="156" t="s">
        <v>1423</v>
      </c>
      <c r="F51" s="29"/>
      <c r="G51" s="29"/>
      <c r="H51" s="29"/>
      <c r="I51" s="155"/>
      <c r="J51" s="29"/>
      <c r="K51" s="31"/>
    </row>
    <row r="52">
      <c r="B52" s="28"/>
      <c r="C52" s="40" t="s">
        <v>508</v>
      </c>
      <c r="D52" s="29"/>
      <c r="E52" s="29"/>
      <c r="F52" s="29"/>
      <c r="G52" s="29"/>
      <c r="H52" s="29"/>
      <c r="I52" s="155"/>
      <c r="J52" s="29"/>
      <c r="K52" s="31"/>
    </row>
    <row r="53" s="1" customFormat="1" ht="16.5" customHeight="1">
      <c r="B53" s="46"/>
      <c r="C53" s="47"/>
      <c r="D53" s="47"/>
      <c r="E53" s="55" t="s">
        <v>1440</v>
      </c>
      <c r="F53" s="47"/>
      <c r="G53" s="47"/>
      <c r="H53" s="47"/>
      <c r="I53" s="157"/>
      <c r="J53" s="47"/>
      <c r="K53" s="51"/>
    </row>
    <row r="54" s="1" customFormat="1" ht="14.4" customHeight="1">
      <c r="B54" s="46"/>
      <c r="C54" s="40" t="s">
        <v>510</v>
      </c>
      <c r="D54" s="47"/>
      <c r="E54" s="47"/>
      <c r="F54" s="47"/>
      <c r="G54" s="47"/>
      <c r="H54" s="47"/>
      <c r="I54" s="157"/>
      <c r="J54" s="47"/>
      <c r="K54" s="51"/>
    </row>
    <row r="55" s="1" customFormat="1" ht="17.25" customHeight="1">
      <c r="B55" s="46"/>
      <c r="C55" s="47"/>
      <c r="D55" s="47"/>
      <c r="E55" s="158" t="str">
        <f>E13</f>
        <v>SO-23-04.3 - VRN</v>
      </c>
      <c r="F55" s="47"/>
      <c r="G55" s="47"/>
      <c r="H55" s="47"/>
      <c r="I55" s="157"/>
      <c r="J55" s="47"/>
      <c r="K55" s="51"/>
    </row>
    <row r="56" s="1" customFormat="1" ht="6.96" customHeight="1">
      <c r="B56" s="46"/>
      <c r="C56" s="47"/>
      <c r="D56" s="47"/>
      <c r="E56" s="47"/>
      <c r="F56" s="47"/>
      <c r="G56" s="47"/>
      <c r="H56" s="47"/>
      <c r="I56" s="157"/>
      <c r="J56" s="47"/>
      <c r="K56" s="51"/>
    </row>
    <row r="57" s="1" customFormat="1" ht="18" customHeight="1">
      <c r="B57" s="46"/>
      <c r="C57" s="40" t="s">
        <v>25</v>
      </c>
      <c r="D57" s="47"/>
      <c r="E57" s="47"/>
      <c r="F57" s="35" t="str">
        <f>F16</f>
        <v xml:space="preserve"> </v>
      </c>
      <c r="G57" s="47"/>
      <c r="H57" s="47"/>
      <c r="I57" s="159" t="s">
        <v>27</v>
      </c>
      <c r="J57" s="160" t="str">
        <f>IF(J16="","",J16)</f>
        <v>19. 9. 2018</v>
      </c>
      <c r="K57" s="51"/>
    </row>
    <row r="58" s="1" customFormat="1" ht="6.96" customHeight="1">
      <c r="B58" s="46"/>
      <c r="C58" s="47"/>
      <c r="D58" s="47"/>
      <c r="E58" s="47"/>
      <c r="F58" s="47"/>
      <c r="G58" s="47"/>
      <c r="H58" s="47"/>
      <c r="I58" s="157"/>
      <c r="J58" s="47"/>
      <c r="K58" s="51"/>
    </row>
    <row r="59" s="1" customFormat="1">
      <c r="B59" s="46"/>
      <c r="C59" s="40" t="s">
        <v>31</v>
      </c>
      <c r="D59" s="47"/>
      <c r="E59" s="47"/>
      <c r="F59" s="35" t="str">
        <f>E19</f>
        <v>SŽDC s.o., OŘ Ústí n.L., ST Ústí n.L.</v>
      </c>
      <c r="G59" s="47"/>
      <c r="H59" s="47"/>
      <c r="I59" s="159" t="s">
        <v>39</v>
      </c>
      <c r="J59" s="44" t="str">
        <f>E25</f>
        <v xml:space="preserve"> </v>
      </c>
      <c r="K59" s="51"/>
    </row>
    <row r="60" s="1" customFormat="1" ht="14.4" customHeight="1">
      <c r="B60" s="46"/>
      <c r="C60" s="40" t="s">
        <v>37</v>
      </c>
      <c r="D60" s="47"/>
      <c r="E60" s="47"/>
      <c r="F60" s="35" t="str">
        <f>IF(E22="","",E22)</f>
        <v/>
      </c>
      <c r="G60" s="47"/>
      <c r="H60" s="47"/>
      <c r="I60" s="157"/>
      <c r="J60" s="184"/>
      <c r="K60" s="51"/>
    </row>
    <row r="61" s="1" customFormat="1" ht="10.32" customHeight="1">
      <c r="B61" s="46"/>
      <c r="C61" s="47"/>
      <c r="D61" s="47"/>
      <c r="E61" s="47"/>
      <c r="F61" s="47"/>
      <c r="G61" s="47"/>
      <c r="H61" s="47"/>
      <c r="I61" s="157"/>
      <c r="J61" s="47"/>
      <c r="K61" s="51"/>
    </row>
    <row r="62" s="1" customFormat="1" ht="29.28" customHeight="1">
      <c r="B62" s="46"/>
      <c r="C62" s="185" t="s">
        <v>513</v>
      </c>
      <c r="D62" s="172"/>
      <c r="E62" s="172"/>
      <c r="F62" s="172"/>
      <c r="G62" s="172"/>
      <c r="H62" s="172"/>
      <c r="I62" s="186"/>
      <c r="J62" s="187" t="s">
        <v>514</v>
      </c>
      <c r="K62" s="188"/>
    </row>
    <row r="63" s="1" customFormat="1" ht="10.32" customHeight="1">
      <c r="B63" s="46"/>
      <c r="C63" s="47"/>
      <c r="D63" s="47"/>
      <c r="E63" s="47"/>
      <c r="F63" s="47"/>
      <c r="G63" s="47"/>
      <c r="H63" s="47"/>
      <c r="I63" s="157"/>
      <c r="J63" s="47"/>
      <c r="K63" s="51"/>
    </row>
    <row r="64" s="1" customFormat="1" ht="29.28" customHeight="1">
      <c r="B64" s="46"/>
      <c r="C64" s="189" t="s">
        <v>515</v>
      </c>
      <c r="D64" s="47"/>
      <c r="E64" s="47"/>
      <c r="F64" s="47"/>
      <c r="G64" s="47"/>
      <c r="H64" s="47"/>
      <c r="I64" s="157"/>
      <c r="J64" s="168">
        <f>J91</f>
        <v>0</v>
      </c>
      <c r="K64" s="51"/>
      <c r="AU64" s="24" t="s">
        <v>516</v>
      </c>
    </row>
    <row r="65" s="8" customFormat="1" ht="24.96" customHeight="1">
      <c r="B65" s="190"/>
      <c r="C65" s="191"/>
      <c r="D65" s="192" t="s">
        <v>598</v>
      </c>
      <c r="E65" s="193"/>
      <c r="F65" s="193"/>
      <c r="G65" s="193"/>
      <c r="H65" s="193"/>
      <c r="I65" s="194"/>
      <c r="J65" s="195">
        <f>J92</f>
        <v>0</v>
      </c>
      <c r="K65" s="196"/>
    </row>
    <row r="66" s="9" customFormat="1" ht="19.92" customHeight="1">
      <c r="B66" s="197"/>
      <c r="C66" s="198"/>
      <c r="D66" s="199" t="s">
        <v>1358</v>
      </c>
      <c r="E66" s="200"/>
      <c r="F66" s="200"/>
      <c r="G66" s="200"/>
      <c r="H66" s="200"/>
      <c r="I66" s="201"/>
      <c r="J66" s="202">
        <f>J93</f>
        <v>0</v>
      </c>
      <c r="K66" s="203"/>
    </row>
    <row r="67" s="9" customFormat="1" ht="19.92" customHeight="1">
      <c r="B67" s="197"/>
      <c r="C67" s="198"/>
      <c r="D67" s="199" t="s">
        <v>668</v>
      </c>
      <c r="E67" s="200"/>
      <c r="F67" s="200"/>
      <c r="G67" s="200"/>
      <c r="H67" s="200"/>
      <c r="I67" s="201"/>
      <c r="J67" s="202">
        <f>J95</f>
        <v>0</v>
      </c>
      <c r="K67" s="203"/>
    </row>
    <row r="68" s="1" customFormat="1" ht="21.84" customHeight="1">
      <c r="B68" s="46"/>
      <c r="C68" s="47"/>
      <c r="D68" s="47"/>
      <c r="E68" s="47"/>
      <c r="F68" s="47"/>
      <c r="G68" s="47"/>
      <c r="H68" s="47"/>
      <c r="I68" s="157"/>
      <c r="J68" s="47"/>
      <c r="K68" s="51"/>
    </row>
    <row r="69" s="1" customFormat="1" ht="6.96" customHeight="1">
      <c r="B69" s="67"/>
      <c r="C69" s="68"/>
      <c r="D69" s="68"/>
      <c r="E69" s="68"/>
      <c r="F69" s="68"/>
      <c r="G69" s="68"/>
      <c r="H69" s="68"/>
      <c r="I69" s="179"/>
      <c r="J69" s="68"/>
      <c r="K69" s="69"/>
    </row>
    <row r="73" s="1" customFormat="1" ht="6.96" customHeight="1">
      <c r="B73" s="70"/>
      <c r="C73" s="71"/>
      <c r="D73" s="71"/>
      <c r="E73" s="71"/>
      <c r="F73" s="71"/>
      <c r="G73" s="71"/>
      <c r="H73" s="71"/>
      <c r="I73" s="182"/>
      <c r="J73" s="71"/>
      <c r="K73" s="71"/>
      <c r="L73" s="72"/>
    </row>
    <row r="74" s="1" customFormat="1" ht="36.96" customHeight="1">
      <c r="B74" s="46"/>
      <c r="C74" s="73" t="s">
        <v>525</v>
      </c>
      <c r="D74" s="74"/>
      <c r="E74" s="74"/>
      <c r="F74" s="74"/>
      <c r="G74" s="74"/>
      <c r="H74" s="74"/>
      <c r="I74" s="204"/>
      <c r="J74" s="74"/>
      <c r="K74" s="74"/>
      <c r="L74" s="72"/>
    </row>
    <row r="75" s="1" customFormat="1" ht="6.96" customHeight="1">
      <c r="B75" s="46"/>
      <c r="C75" s="74"/>
      <c r="D75" s="74"/>
      <c r="E75" s="74"/>
      <c r="F75" s="74"/>
      <c r="G75" s="74"/>
      <c r="H75" s="74"/>
      <c r="I75" s="204"/>
      <c r="J75" s="74"/>
      <c r="K75" s="74"/>
      <c r="L75" s="72"/>
    </row>
    <row r="76" s="1" customFormat="1" ht="14.4" customHeight="1">
      <c r="B76" s="46"/>
      <c r="C76" s="76" t="s">
        <v>18</v>
      </c>
      <c r="D76" s="74"/>
      <c r="E76" s="74"/>
      <c r="F76" s="74"/>
      <c r="G76" s="74"/>
      <c r="H76" s="74"/>
      <c r="I76" s="204"/>
      <c r="J76" s="74"/>
      <c r="K76" s="74"/>
      <c r="L76" s="72"/>
    </row>
    <row r="77" s="1" customFormat="1" ht="16.5" customHeight="1">
      <c r="B77" s="46"/>
      <c r="C77" s="74"/>
      <c r="D77" s="74"/>
      <c r="E77" s="205" t="str">
        <f>E7</f>
        <v>Celkové opravy zastávek na koridorové trati Vraňany - Děčín - státní hranice_ZMĚNA č. 1</v>
      </c>
      <c r="F77" s="76"/>
      <c r="G77" s="76"/>
      <c r="H77" s="76"/>
      <c r="I77" s="204"/>
      <c r="J77" s="74"/>
      <c r="K77" s="74"/>
      <c r="L77" s="72"/>
    </row>
    <row r="78">
      <c r="B78" s="28"/>
      <c r="C78" s="76" t="s">
        <v>506</v>
      </c>
      <c r="D78" s="206"/>
      <c r="E78" s="206"/>
      <c r="F78" s="206"/>
      <c r="G78" s="206"/>
      <c r="H78" s="206"/>
      <c r="I78" s="149"/>
      <c r="J78" s="206"/>
      <c r="K78" s="206"/>
      <c r="L78" s="207"/>
    </row>
    <row r="79" ht="16.5" customHeight="1">
      <c r="B79" s="28"/>
      <c r="C79" s="206"/>
      <c r="D79" s="206"/>
      <c r="E79" s="205" t="s">
        <v>1423</v>
      </c>
      <c r="F79" s="206"/>
      <c r="G79" s="206"/>
      <c r="H79" s="206"/>
      <c r="I79" s="149"/>
      <c r="J79" s="206"/>
      <c r="K79" s="206"/>
      <c r="L79" s="207"/>
    </row>
    <row r="80">
      <c r="B80" s="28"/>
      <c r="C80" s="76" t="s">
        <v>508</v>
      </c>
      <c r="D80" s="206"/>
      <c r="E80" s="206"/>
      <c r="F80" s="206"/>
      <c r="G80" s="206"/>
      <c r="H80" s="206"/>
      <c r="I80" s="149"/>
      <c r="J80" s="206"/>
      <c r="K80" s="206"/>
      <c r="L80" s="207"/>
    </row>
    <row r="81" s="1" customFormat="1" ht="16.5" customHeight="1">
      <c r="B81" s="46"/>
      <c r="C81" s="74"/>
      <c r="D81" s="74"/>
      <c r="E81" s="208" t="s">
        <v>1440</v>
      </c>
      <c r="F81" s="74"/>
      <c r="G81" s="74"/>
      <c r="H81" s="74"/>
      <c r="I81" s="204"/>
      <c r="J81" s="74"/>
      <c r="K81" s="74"/>
      <c r="L81" s="72"/>
    </row>
    <row r="82" s="1" customFormat="1" ht="14.4" customHeight="1">
      <c r="B82" s="46"/>
      <c r="C82" s="76" t="s">
        <v>510</v>
      </c>
      <c r="D82" s="74"/>
      <c r="E82" s="74"/>
      <c r="F82" s="74"/>
      <c r="G82" s="74"/>
      <c r="H82" s="74"/>
      <c r="I82" s="204"/>
      <c r="J82" s="74"/>
      <c r="K82" s="74"/>
      <c r="L82" s="72"/>
    </row>
    <row r="83" s="1" customFormat="1" ht="17.25" customHeight="1">
      <c r="B83" s="46"/>
      <c r="C83" s="74"/>
      <c r="D83" s="74"/>
      <c r="E83" s="82" t="str">
        <f>E13</f>
        <v>SO-23-04.3 - VRN</v>
      </c>
      <c r="F83" s="74"/>
      <c r="G83" s="74"/>
      <c r="H83" s="74"/>
      <c r="I83" s="204"/>
      <c r="J83" s="74"/>
      <c r="K83" s="74"/>
      <c r="L83" s="72"/>
    </row>
    <row r="84" s="1" customFormat="1" ht="6.96" customHeight="1">
      <c r="B84" s="46"/>
      <c r="C84" s="74"/>
      <c r="D84" s="74"/>
      <c r="E84" s="74"/>
      <c r="F84" s="74"/>
      <c r="G84" s="74"/>
      <c r="H84" s="74"/>
      <c r="I84" s="204"/>
      <c r="J84" s="74"/>
      <c r="K84" s="74"/>
      <c r="L84" s="72"/>
    </row>
    <row r="85" s="1" customFormat="1" ht="18" customHeight="1">
      <c r="B85" s="46"/>
      <c r="C85" s="76" t="s">
        <v>25</v>
      </c>
      <c r="D85" s="74"/>
      <c r="E85" s="74"/>
      <c r="F85" s="209" t="str">
        <f>F16</f>
        <v xml:space="preserve"> </v>
      </c>
      <c r="G85" s="74"/>
      <c r="H85" s="74"/>
      <c r="I85" s="210" t="s">
        <v>27</v>
      </c>
      <c r="J85" s="85" t="str">
        <f>IF(J16="","",J16)</f>
        <v>19. 9. 2018</v>
      </c>
      <c r="K85" s="74"/>
      <c r="L85" s="72"/>
    </row>
    <row r="86" s="1" customFormat="1" ht="6.96" customHeight="1">
      <c r="B86" s="46"/>
      <c r="C86" s="74"/>
      <c r="D86" s="74"/>
      <c r="E86" s="74"/>
      <c r="F86" s="74"/>
      <c r="G86" s="74"/>
      <c r="H86" s="74"/>
      <c r="I86" s="204"/>
      <c r="J86" s="74"/>
      <c r="K86" s="74"/>
      <c r="L86" s="72"/>
    </row>
    <row r="87" s="1" customFormat="1">
      <c r="B87" s="46"/>
      <c r="C87" s="76" t="s">
        <v>31</v>
      </c>
      <c r="D87" s="74"/>
      <c r="E87" s="74"/>
      <c r="F87" s="209" t="str">
        <f>E19</f>
        <v>SŽDC s.o., OŘ Ústí n.L., ST Ústí n.L.</v>
      </c>
      <c r="G87" s="74"/>
      <c r="H87" s="74"/>
      <c r="I87" s="210" t="s">
        <v>39</v>
      </c>
      <c r="J87" s="209" t="str">
        <f>E25</f>
        <v xml:space="preserve"> </v>
      </c>
      <c r="K87" s="74"/>
      <c r="L87" s="72"/>
    </row>
    <row r="88" s="1" customFormat="1" ht="14.4" customHeight="1">
      <c r="B88" s="46"/>
      <c r="C88" s="76" t="s">
        <v>37</v>
      </c>
      <c r="D88" s="74"/>
      <c r="E88" s="74"/>
      <c r="F88" s="209" t="str">
        <f>IF(E22="","",E22)</f>
        <v/>
      </c>
      <c r="G88" s="74"/>
      <c r="H88" s="74"/>
      <c r="I88" s="204"/>
      <c r="J88" s="74"/>
      <c r="K88" s="74"/>
      <c r="L88" s="72"/>
    </row>
    <row r="89" s="1" customFormat="1" ht="10.32" customHeight="1">
      <c r="B89" s="46"/>
      <c r="C89" s="74"/>
      <c r="D89" s="74"/>
      <c r="E89" s="74"/>
      <c r="F89" s="74"/>
      <c r="G89" s="74"/>
      <c r="H89" s="74"/>
      <c r="I89" s="204"/>
      <c r="J89" s="74"/>
      <c r="K89" s="74"/>
      <c r="L89" s="72"/>
    </row>
    <row r="90" s="10" customFormat="1" ht="29.28" customHeight="1">
      <c r="B90" s="211"/>
      <c r="C90" s="212" t="s">
        <v>526</v>
      </c>
      <c r="D90" s="213" t="s">
        <v>62</v>
      </c>
      <c r="E90" s="213" t="s">
        <v>58</v>
      </c>
      <c r="F90" s="213" t="s">
        <v>527</v>
      </c>
      <c r="G90" s="213" t="s">
        <v>528</v>
      </c>
      <c r="H90" s="213" t="s">
        <v>529</v>
      </c>
      <c r="I90" s="214" t="s">
        <v>530</v>
      </c>
      <c r="J90" s="213" t="s">
        <v>514</v>
      </c>
      <c r="K90" s="215" t="s">
        <v>531</v>
      </c>
      <c r="L90" s="216"/>
      <c r="M90" s="102" t="s">
        <v>532</v>
      </c>
      <c r="N90" s="103" t="s">
        <v>47</v>
      </c>
      <c r="O90" s="103" t="s">
        <v>533</v>
      </c>
      <c r="P90" s="103" t="s">
        <v>534</v>
      </c>
      <c r="Q90" s="103" t="s">
        <v>535</v>
      </c>
      <c r="R90" s="103" t="s">
        <v>536</v>
      </c>
      <c r="S90" s="103" t="s">
        <v>537</v>
      </c>
      <c r="T90" s="104" t="s">
        <v>538</v>
      </c>
    </row>
    <row r="91" s="1" customFormat="1" ht="29.28" customHeight="1">
      <c r="B91" s="46"/>
      <c r="C91" s="108" t="s">
        <v>515</v>
      </c>
      <c r="D91" s="74"/>
      <c r="E91" s="74"/>
      <c r="F91" s="74"/>
      <c r="G91" s="74"/>
      <c r="H91" s="74"/>
      <c r="I91" s="204"/>
      <c r="J91" s="217">
        <f>BK91</f>
        <v>0</v>
      </c>
      <c r="K91" s="74"/>
      <c r="L91" s="72"/>
      <c r="M91" s="105"/>
      <c r="N91" s="106"/>
      <c r="O91" s="106"/>
      <c r="P91" s="218">
        <f>P92</f>
        <v>0</v>
      </c>
      <c r="Q91" s="106"/>
      <c r="R91" s="218">
        <f>R92</f>
        <v>0</v>
      </c>
      <c r="S91" s="106"/>
      <c r="T91" s="219">
        <f>T92</f>
        <v>0</v>
      </c>
      <c r="AT91" s="24" t="s">
        <v>76</v>
      </c>
      <c r="AU91" s="24" t="s">
        <v>516</v>
      </c>
      <c r="BK91" s="220">
        <f>BK92</f>
        <v>0</v>
      </c>
    </row>
    <row r="92" s="11" customFormat="1" ht="37.44" customHeight="1">
      <c r="B92" s="221"/>
      <c r="C92" s="222"/>
      <c r="D92" s="223" t="s">
        <v>76</v>
      </c>
      <c r="E92" s="224" t="s">
        <v>96</v>
      </c>
      <c r="F92" s="224" t="s">
        <v>599</v>
      </c>
      <c r="G92" s="222"/>
      <c r="H92" s="222"/>
      <c r="I92" s="225"/>
      <c r="J92" s="226">
        <f>BK92</f>
        <v>0</v>
      </c>
      <c r="K92" s="222"/>
      <c r="L92" s="227"/>
      <c r="M92" s="228"/>
      <c r="N92" s="229"/>
      <c r="O92" s="229"/>
      <c r="P92" s="230">
        <f>P93+P95</f>
        <v>0</v>
      </c>
      <c r="Q92" s="229"/>
      <c r="R92" s="230">
        <f>R93+R95</f>
        <v>0</v>
      </c>
      <c r="S92" s="229"/>
      <c r="T92" s="231">
        <f>T93+T95</f>
        <v>0</v>
      </c>
      <c r="AR92" s="232" t="s">
        <v>562</v>
      </c>
      <c r="AT92" s="233" t="s">
        <v>76</v>
      </c>
      <c r="AU92" s="233" t="s">
        <v>77</v>
      </c>
      <c r="AY92" s="232" t="s">
        <v>541</v>
      </c>
      <c r="BK92" s="234">
        <f>BK93+BK95</f>
        <v>0</v>
      </c>
    </row>
    <row r="93" s="11" customFormat="1" ht="19.92" customHeight="1">
      <c r="B93" s="221"/>
      <c r="C93" s="222"/>
      <c r="D93" s="223" t="s">
        <v>76</v>
      </c>
      <c r="E93" s="235" t="s">
        <v>1359</v>
      </c>
      <c r="F93" s="235" t="s">
        <v>1360</v>
      </c>
      <c r="G93" s="222"/>
      <c r="H93" s="222"/>
      <c r="I93" s="225"/>
      <c r="J93" s="236">
        <f>BK93</f>
        <v>0</v>
      </c>
      <c r="K93" s="222"/>
      <c r="L93" s="227"/>
      <c r="M93" s="228"/>
      <c r="N93" s="229"/>
      <c r="O93" s="229"/>
      <c r="P93" s="230">
        <f>P94</f>
        <v>0</v>
      </c>
      <c r="Q93" s="229"/>
      <c r="R93" s="230">
        <f>R94</f>
        <v>0</v>
      </c>
      <c r="S93" s="229"/>
      <c r="T93" s="231">
        <f>T94</f>
        <v>0</v>
      </c>
      <c r="AR93" s="232" t="s">
        <v>562</v>
      </c>
      <c r="AT93" s="233" t="s">
        <v>76</v>
      </c>
      <c r="AU93" s="233" t="s">
        <v>24</v>
      </c>
      <c r="AY93" s="232" t="s">
        <v>541</v>
      </c>
      <c r="BK93" s="234">
        <f>BK94</f>
        <v>0</v>
      </c>
    </row>
    <row r="94" s="1" customFormat="1" ht="16.5" customHeight="1">
      <c r="B94" s="46"/>
      <c r="C94" s="237" t="s">
        <v>24</v>
      </c>
      <c r="D94" s="237" t="s">
        <v>544</v>
      </c>
      <c r="E94" s="238" t="s">
        <v>1502</v>
      </c>
      <c r="F94" s="239" t="s">
        <v>1503</v>
      </c>
      <c r="G94" s="240" t="s">
        <v>672</v>
      </c>
      <c r="H94" s="280"/>
      <c r="I94" s="242"/>
      <c r="J94" s="243">
        <f>ROUND(I94*H94,2)</f>
        <v>0</v>
      </c>
      <c r="K94" s="239" t="s">
        <v>603</v>
      </c>
      <c r="L94" s="72"/>
      <c r="M94" s="244" t="s">
        <v>22</v>
      </c>
      <c r="N94" s="245" t="s">
        <v>48</v>
      </c>
      <c r="O94" s="47"/>
      <c r="P94" s="246">
        <f>O94*H94</f>
        <v>0</v>
      </c>
      <c r="Q94" s="246">
        <v>0</v>
      </c>
      <c r="R94" s="246">
        <f>Q94*H94</f>
        <v>0</v>
      </c>
      <c r="S94" s="246">
        <v>0</v>
      </c>
      <c r="T94" s="247">
        <f>S94*H94</f>
        <v>0</v>
      </c>
      <c r="AR94" s="24" t="s">
        <v>674</v>
      </c>
      <c r="AT94" s="24" t="s">
        <v>544</v>
      </c>
      <c r="AU94" s="24" t="s">
        <v>85</v>
      </c>
      <c r="AY94" s="24" t="s">
        <v>541</v>
      </c>
      <c r="BE94" s="248">
        <f>IF(N94="základní",J94,0)</f>
        <v>0</v>
      </c>
      <c r="BF94" s="248">
        <f>IF(N94="snížená",J94,0)</f>
        <v>0</v>
      </c>
      <c r="BG94" s="248">
        <f>IF(N94="zákl. přenesená",J94,0)</f>
        <v>0</v>
      </c>
      <c r="BH94" s="248">
        <f>IF(N94="sníž. přenesená",J94,0)</f>
        <v>0</v>
      </c>
      <c r="BI94" s="248">
        <f>IF(N94="nulová",J94,0)</f>
        <v>0</v>
      </c>
      <c r="BJ94" s="24" t="s">
        <v>24</v>
      </c>
      <c r="BK94" s="248">
        <f>ROUND(I94*H94,2)</f>
        <v>0</v>
      </c>
      <c r="BL94" s="24" t="s">
        <v>674</v>
      </c>
      <c r="BM94" s="24" t="s">
        <v>1504</v>
      </c>
    </row>
    <row r="95" s="11" customFormat="1" ht="29.88" customHeight="1">
      <c r="B95" s="221"/>
      <c r="C95" s="222"/>
      <c r="D95" s="223" t="s">
        <v>76</v>
      </c>
      <c r="E95" s="235" t="s">
        <v>669</v>
      </c>
      <c r="F95" s="235" t="s">
        <v>601</v>
      </c>
      <c r="G95" s="222"/>
      <c r="H95" s="222"/>
      <c r="I95" s="225"/>
      <c r="J95" s="236">
        <f>BK95</f>
        <v>0</v>
      </c>
      <c r="K95" s="222"/>
      <c r="L95" s="227"/>
      <c r="M95" s="228"/>
      <c r="N95" s="229"/>
      <c r="O95" s="229"/>
      <c r="P95" s="230">
        <f>P96</f>
        <v>0</v>
      </c>
      <c r="Q95" s="229"/>
      <c r="R95" s="230">
        <f>R96</f>
        <v>0</v>
      </c>
      <c r="S95" s="229"/>
      <c r="T95" s="231">
        <f>T96</f>
        <v>0</v>
      </c>
      <c r="AR95" s="232" t="s">
        <v>562</v>
      </c>
      <c r="AT95" s="233" t="s">
        <v>76</v>
      </c>
      <c r="AU95" s="233" t="s">
        <v>24</v>
      </c>
      <c r="AY95" s="232" t="s">
        <v>541</v>
      </c>
      <c r="BK95" s="234">
        <f>BK96</f>
        <v>0</v>
      </c>
    </row>
    <row r="96" s="1" customFormat="1" ht="16.5" customHeight="1">
      <c r="B96" s="46"/>
      <c r="C96" s="237" t="s">
        <v>85</v>
      </c>
      <c r="D96" s="237" t="s">
        <v>544</v>
      </c>
      <c r="E96" s="238" t="s">
        <v>670</v>
      </c>
      <c r="F96" s="239" t="s">
        <v>671</v>
      </c>
      <c r="G96" s="240" t="s">
        <v>672</v>
      </c>
      <c r="H96" s="280"/>
      <c r="I96" s="242"/>
      <c r="J96" s="243">
        <f>ROUND(I96*H96,2)</f>
        <v>0</v>
      </c>
      <c r="K96" s="239" t="s">
        <v>673</v>
      </c>
      <c r="L96" s="72"/>
      <c r="M96" s="244" t="s">
        <v>22</v>
      </c>
      <c r="N96" s="281" t="s">
        <v>48</v>
      </c>
      <c r="O96" s="277"/>
      <c r="P96" s="278">
        <f>O96*H96</f>
        <v>0</v>
      </c>
      <c r="Q96" s="278">
        <v>0</v>
      </c>
      <c r="R96" s="278">
        <f>Q96*H96</f>
        <v>0</v>
      </c>
      <c r="S96" s="278">
        <v>0</v>
      </c>
      <c r="T96" s="279">
        <f>S96*H96</f>
        <v>0</v>
      </c>
      <c r="AR96" s="24" t="s">
        <v>674</v>
      </c>
      <c r="AT96" s="24" t="s">
        <v>544</v>
      </c>
      <c r="AU96" s="24" t="s">
        <v>85</v>
      </c>
      <c r="AY96" s="24" t="s">
        <v>541</v>
      </c>
      <c r="BE96" s="248">
        <f>IF(N96="základní",J96,0)</f>
        <v>0</v>
      </c>
      <c r="BF96" s="248">
        <f>IF(N96="snížená",J96,0)</f>
        <v>0</v>
      </c>
      <c r="BG96" s="248">
        <f>IF(N96="zákl. přenesená",J96,0)</f>
        <v>0</v>
      </c>
      <c r="BH96" s="248">
        <f>IF(N96="sníž. přenesená",J96,0)</f>
        <v>0</v>
      </c>
      <c r="BI96" s="248">
        <f>IF(N96="nulová",J96,0)</f>
        <v>0</v>
      </c>
      <c r="BJ96" s="24" t="s">
        <v>24</v>
      </c>
      <c r="BK96" s="248">
        <f>ROUND(I96*H96,2)</f>
        <v>0</v>
      </c>
      <c r="BL96" s="24" t="s">
        <v>674</v>
      </c>
      <c r="BM96" s="24" t="s">
        <v>1505</v>
      </c>
    </row>
    <row r="97" s="1" customFormat="1" ht="6.96" customHeight="1">
      <c r="B97" s="67"/>
      <c r="C97" s="68"/>
      <c r="D97" s="68"/>
      <c r="E97" s="68"/>
      <c r="F97" s="68"/>
      <c r="G97" s="68"/>
      <c r="H97" s="68"/>
      <c r="I97" s="179"/>
      <c r="J97" s="68"/>
      <c r="K97" s="68"/>
      <c r="L97" s="72"/>
    </row>
  </sheetData>
  <sheetProtection sheet="1" autoFilter="0" formatColumns="0" formatRows="0" objects="1" scenarios="1" spinCount="100000" saltValue="/0tlkzG29VGdkWZa9S+njlPJRqHax4lJ4/8XhPedCfDezNjhW58SzzDq+RDUioLCkw2aRgy97QaYketXITJSrA==" hashValue="Y7j24YNQV3LEePN7XKxfRC3KD0ko+g6n0w/iURNE5alS9aA9U5JgwpuK5mdnEwMnDh2AW+dnyn4OvHhH6Kfs2w==" algorithmName="SHA-512" password="CC35"/>
  <autoFilter ref="C90:K96"/>
  <mergeCells count="16">
    <mergeCell ref="E7:H7"/>
    <mergeCell ref="E11:H11"/>
    <mergeCell ref="E9:H9"/>
    <mergeCell ref="E13:H13"/>
    <mergeCell ref="E28:H28"/>
    <mergeCell ref="E49:H49"/>
    <mergeCell ref="E53:H53"/>
    <mergeCell ref="E51:H51"/>
    <mergeCell ref="E55:H55"/>
    <mergeCell ref="J59:J60"/>
    <mergeCell ref="E77:H77"/>
    <mergeCell ref="E81:H81"/>
    <mergeCell ref="E79:H79"/>
    <mergeCell ref="E83:H83"/>
    <mergeCell ref="G1:H1"/>
    <mergeCell ref="L2:V2"/>
  </mergeCells>
  <hyperlinks>
    <hyperlink ref="F1:G1" location="C2" display="1) Krycí list soupisu"/>
    <hyperlink ref="G1:H1" location="C62" display="2) Rekapitulace"/>
    <hyperlink ref="J1" location="C90"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50.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313</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ht="16.5" customHeight="1">
      <c r="B9" s="28"/>
      <c r="C9" s="29"/>
      <c r="D9" s="29"/>
      <c r="E9" s="156" t="s">
        <v>1506</v>
      </c>
      <c r="F9" s="29"/>
      <c r="G9" s="29"/>
      <c r="H9" s="29"/>
      <c r="I9" s="155"/>
      <c r="J9" s="29"/>
      <c r="K9" s="31"/>
    </row>
    <row r="10">
      <c r="B10" s="28"/>
      <c r="C10" s="29"/>
      <c r="D10" s="40" t="s">
        <v>508</v>
      </c>
      <c r="E10" s="29"/>
      <c r="F10" s="29"/>
      <c r="G10" s="29"/>
      <c r="H10" s="29"/>
      <c r="I10" s="155"/>
      <c r="J10" s="29"/>
      <c r="K10" s="31"/>
    </row>
    <row r="11" s="1" customFormat="1" ht="16.5" customHeight="1">
      <c r="B11" s="46"/>
      <c r="C11" s="47"/>
      <c r="D11" s="47"/>
      <c r="E11" s="55" t="s">
        <v>1507</v>
      </c>
      <c r="F11" s="47"/>
      <c r="G11" s="47"/>
      <c r="H11" s="47"/>
      <c r="I11" s="157"/>
      <c r="J11" s="47"/>
      <c r="K11" s="51"/>
    </row>
    <row r="12" s="1" customFormat="1">
      <c r="B12" s="46"/>
      <c r="C12" s="47"/>
      <c r="D12" s="40" t="s">
        <v>510</v>
      </c>
      <c r="E12" s="47"/>
      <c r="F12" s="47"/>
      <c r="G12" s="47"/>
      <c r="H12" s="47"/>
      <c r="I12" s="157"/>
      <c r="J12" s="47"/>
      <c r="K12" s="51"/>
    </row>
    <row r="13" s="1" customFormat="1" ht="36.96" customHeight="1">
      <c r="B13" s="46"/>
      <c r="C13" s="47"/>
      <c r="D13" s="47"/>
      <c r="E13" s="158" t="s">
        <v>1508</v>
      </c>
      <c r="F13" s="47"/>
      <c r="G13" s="47"/>
      <c r="H13" s="47"/>
      <c r="I13" s="157"/>
      <c r="J13" s="47"/>
      <c r="K13" s="51"/>
    </row>
    <row r="14" s="1" customFormat="1">
      <c r="B14" s="46"/>
      <c r="C14" s="47"/>
      <c r="D14" s="47"/>
      <c r="E14" s="47"/>
      <c r="F14" s="47"/>
      <c r="G14" s="47"/>
      <c r="H14" s="47"/>
      <c r="I14" s="157"/>
      <c r="J14" s="47"/>
      <c r="K14" s="51"/>
    </row>
    <row r="15" s="1" customFormat="1" ht="14.4" customHeight="1">
      <c r="B15" s="46"/>
      <c r="C15" s="47"/>
      <c r="D15" s="40" t="s">
        <v>21</v>
      </c>
      <c r="E15" s="47"/>
      <c r="F15" s="35" t="s">
        <v>22</v>
      </c>
      <c r="G15" s="47"/>
      <c r="H15" s="47"/>
      <c r="I15" s="159" t="s">
        <v>23</v>
      </c>
      <c r="J15" s="35" t="s">
        <v>22</v>
      </c>
      <c r="K15" s="51"/>
    </row>
    <row r="16" s="1" customFormat="1" ht="14.4" customHeight="1">
      <c r="B16" s="46"/>
      <c r="C16" s="47"/>
      <c r="D16" s="40" t="s">
        <v>25</v>
      </c>
      <c r="E16" s="47"/>
      <c r="F16" s="35" t="s">
        <v>40</v>
      </c>
      <c r="G16" s="47"/>
      <c r="H16" s="47"/>
      <c r="I16" s="159" t="s">
        <v>27</v>
      </c>
      <c r="J16" s="160" t="str">
        <f>'Rekapitulace stavby'!AN8</f>
        <v>19. 9. 2018</v>
      </c>
      <c r="K16" s="51"/>
    </row>
    <row r="17" s="1" customFormat="1" ht="10.8" customHeight="1">
      <c r="B17" s="46"/>
      <c r="C17" s="47"/>
      <c r="D17" s="47"/>
      <c r="E17" s="47"/>
      <c r="F17" s="47"/>
      <c r="G17" s="47"/>
      <c r="H17" s="47"/>
      <c r="I17" s="157"/>
      <c r="J17" s="47"/>
      <c r="K17" s="51"/>
    </row>
    <row r="18" s="1" customFormat="1" ht="14.4" customHeight="1">
      <c r="B18" s="46"/>
      <c r="C18" s="47"/>
      <c r="D18" s="40" t="s">
        <v>31</v>
      </c>
      <c r="E18" s="47"/>
      <c r="F18" s="47"/>
      <c r="G18" s="47"/>
      <c r="H18" s="47"/>
      <c r="I18" s="159" t="s">
        <v>32</v>
      </c>
      <c r="J18" s="35" t="str">
        <f>IF('Rekapitulace stavby'!AN10="","",'Rekapitulace stavby'!AN10)</f>
        <v>70994234</v>
      </c>
      <c r="K18" s="51"/>
    </row>
    <row r="19" s="1" customFormat="1" ht="18" customHeight="1">
      <c r="B19" s="46"/>
      <c r="C19" s="47"/>
      <c r="D19" s="47"/>
      <c r="E19" s="35" t="str">
        <f>IF('Rekapitulace stavby'!E11="","",'Rekapitulace stavby'!E11)</f>
        <v>SŽDC s.o., OŘ Ústí n.L., ST Ústí n.L.</v>
      </c>
      <c r="F19" s="47"/>
      <c r="G19" s="47"/>
      <c r="H19" s="47"/>
      <c r="I19" s="159" t="s">
        <v>35</v>
      </c>
      <c r="J19" s="35" t="str">
        <f>IF('Rekapitulace stavby'!AN11="","",'Rekapitulace stavby'!AN11)</f>
        <v>CZ70994234</v>
      </c>
      <c r="K19" s="51"/>
    </row>
    <row r="20" s="1" customFormat="1" ht="6.96" customHeight="1">
      <c r="B20" s="46"/>
      <c r="C20" s="47"/>
      <c r="D20" s="47"/>
      <c r="E20" s="47"/>
      <c r="F20" s="47"/>
      <c r="G20" s="47"/>
      <c r="H20" s="47"/>
      <c r="I20" s="157"/>
      <c r="J20" s="47"/>
      <c r="K20" s="51"/>
    </row>
    <row r="21" s="1" customFormat="1" ht="14.4" customHeight="1">
      <c r="B21" s="46"/>
      <c r="C21" s="47"/>
      <c r="D21" s="40" t="s">
        <v>37</v>
      </c>
      <c r="E21" s="47"/>
      <c r="F21" s="47"/>
      <c r="G21" s="47"/>
      <c r="H21" s="47"/>
      <c r="I21" s="159" t="s">
        <v>32</v>
      </c>
      <c r="J21" s="35" t="str">
        <f>IF('Rekapitulace stavby'!AN13="Vyplň údaj","",IF('Rekapitulace stavby'!AN13="","",'Rekapitulace stavby'!AN13))</f>
        <v/>
      </c>
      <c r="K21" s="51"/>
    </row>
    <row r="22" s="1" customFormat="1" ht="18" customHeight="1">
      <c r="B22" s="46"/>
      <c r="C22" s="47"/>
      <c r="D22" s="47"/>
      <c r="E22" s="35" t="str">
        <f>IF('Rekapitulace stavby'!E14="Vyplň údaj","",IF('Rekapitulace stavby'!E14="","",'Rekapitulace stavby'!E14))</f>
        <v/>
      </c>
      <c r="F22" s="47"/>
      <c r="G22" s="47"/>
      <c r="H22" s="47"/>
      <c r="I22" s="159" t="s">
        <v>35</v>
      </c>
      <c r="J22" s="35" t="str">
        <f>IF('Rekapitulace stavby'!AN14="Vyplň údaj","",IF('Rekapitulace stavby'!AN14="","",'Rekapitulace stavby'!AN14))</f>
        <v/>
      </c>
      <c r="K22" s="51"/>
    </row>
    <row r="23" s="1" customFormat="1" ht="6.96" customHeight="1">
      <c r="B23" s="46"/>
      <c r="C23" s="47"/>
      <c r="D23" s="47"/>
      <c r="E23" s="47"/>
      <c r="F23" s="47"/>
      <c r="G23" s="47"/>
      <c r="H23" s="47"/>
      <c r="I23" s="157"/>
      <c r="J23" s="47"/>
      <c r="K23" s="51"/>
    </row>
    <row r="24" s="1" customFormat="1" ht="14.4" customHeight="1">
      <c r="B24" s="46"/>
      <c r="C24" s="47"/>
      <c r="D24" s="40" t="s">
        <v>39</v>
      </c>
      <c r="E24" s="47"/>
      <c r="F24" s="47"/>
      <c r="G24" s="47"/>
      <c r="H24" s="47"/>
      <c r="I24" s="159" t="s">
        <v>32</v>
      </c>
      <c r="J24" s="35" t="str">
        <f>IF('Rekapitulace stavby'!AN16="","",'Rekapitulace stavby'!AN16)</f>
        <v/>
      </c>
      <c r="K24" s="51"/>
    </row>
    <row r="25" s="1" customFormat="1" ht="18" customHeight="1">
      <c r="B25" s="46"/>
      <c r="C25" s="47"/>
      <c r="D25" s="47"/>
      <c r="E25" s="35" t="str">
        <f>IF('Rekapitulace stavby'!E17="","",'Rekapitulace stavby'!E17)</f>
        <v xml:space="preserve"> </v>
      </c>
      <c r="F25" s="47"/>
      <c r="G25" s="47"/>
      <c r="H25" s="47"/>
      <c r="I25" s="159" t="s">
        <v>35</v>
      </c>
      <c r="J25" s="35" t="str">
        <f>IF('Rekapitulace stavby'!AN17="","",'Rekapitulace stavby'!AN17)</f>
        <v/>
      </c>
      <c r="K25" s="51"/>
    </row>
    <row r="26" s="1" customFormat="1" ht="6.96" customHeight="1">
      <c r="B26" s="46"/>
      <c r="C26" s="47"/>
      <c r="D26" s="47"/>
      <c r="E26" s="47"/>
      <c r="F26" s="47"/>
      <c r="G26" s="47"/>
      <c r="H26" s="47"/>
      <c r="I26" s="157"/>
      <c r="J26" s="47"/>
      <c r="K26" s="51"/>
    </row>
    <row r="27" s="1" customFormat="1" ht="14.4" customHeight="1">
      <c r="B27" s="46"/>
      <c r="C27" s="47"/>
      <c r="D27" s="40" t="s">
        <v>42</v>
      </c>
      <c r="E27" s="47"/>
      <c r="F27" s="47"/>
      <c r="G27" s="47"/>
      <c r="H27" s="47"/>
      <c r="I27" s="157"/>
      <c r="J27" s="47"/>
      <c r="K27" s="51"/>
    </row>
    <row r="28" s="7" customFormat="1" ht="16.5" customHeight="1">
      <c r="B28" s="161"/>
      <c r="C28" s="162"/>
      <c r="D28" s="162"/>
      <c r="E28" s="44" t="s">
        <v>22</v>
      </c>
      <c r="F28" s="44"/>
      <c r="G28" s="44"/>
      <c r="H28" s="44"/>
      <c r="I28" s="163"/>
      <c r="J28" s="162"/>
      <c r="K28" s="164"/>
    </row>
    <row r="29" s="1" customFormat="1" ht="6.96" customHeight="1">
      <c r="B29" s="46"/>
      <c r="C29" s="47"/>
      <c r="D29" s="47"/>
      <c r="E29" s="47"/>
      <c r="F29" s="47"/>
      <c r="G29" s="47"/>
      <c r="H29" s="47"/>
      <c r="I29" s="157"/>
      <c r="J29" s="47"/>
      <c r="K29" s="51"/>
    </row>
    <row r="30" s="1" customFormat="1" ht="6.96" customHeight="1">
      <c r="B30" s="46"/>
      <c r="C30" s="47"/>
      <c r="D30" s="106"/>
      <c r="E30" s="106"/>
      <c r="F30" s="106"/>
      <c r="G30" s="106"/>
      <c r="H30" s="106"/>
      <c r="I30" s="165"/>
      <c r="J30" s="106"/>
      <c r="K30" s="166"/>
    </row>
    <row r="31" s="1" customFormat="1" ht="25.44" customHeight="1">
      <c r="B31" s="46"/>
      <c r="C31" s="47"/>
      <c r="D31" s="167" t="s">
        <v>43</v>
      </c>
      <c r="E31" s="47"/>
      <c r="F31" s="47"/>
      <c r="G31" s="47"/>
      <c r="H31" s="47"/>
      <c r="I31" s="157"/>
      <c r="J31" s="168">
        <f>ROUND(J89,2)</f>
        <v>0</v>
      </c>
      <c r="K31" s="51"/>
    </row>
    <row r="32" s="1" customFormat="1" ht="6.96" customHeight="1">
      <c r="B32" s="46"/>
      <c r="C32" s="47"/>
      <c r="D32" s="106"/>
      <c r="E32" s="106"/>
      <c r="F32" s="106"/>
      <c r="G32" s="106"/>
      <c r="H32" s="106"/>
      <c r="I32" s="165"/>
      <c r="J32" s="106"/>
      <c r="K32" s="166"/>
    </row>
    <row r="33" s="1" customFormat="1" ht="14.4" customHeight="1">
      <c r="B33" s="46"/>
      <c r="C33" s="47"/>
      <c r="D33" s="47"/>
      <c r="E33" s="47"/>
      <c r="F33" s="52" t="s">
        <v>45</v>
      </c>
      <c r="G33" s="47"/>
      <c r="H33" s="47"/>
      <c r="I33" s="169" t="s">
        <v>44</v>
      </c>
      <c r="J33" s="52" t="s">
        <v>46</v>
      </c>
      <c r="K33" s="51"/>
    </row>
    <row r="34" s="1" customFormat="1" ht="14.4" customHeight="1">
      <c r="B34" s="46"/>
      <c r="C34" s="47"/>
      <c r="D34" s="55" t="s">
        <v>47</v>
      </c>
      <c r="E34" s="55" t="s">
        <v>48</v>
      </c>
      <c r="F34" s="170">
        <f>ROUND(SUM(BE89:BE94), 2)</f>
        <v>0</v>
      </c>
      <c r="G34" s="47"/>
      <c r="H34" s="47"/>
      <c r="I34" s="171">
        <v>0.20999999999999999</v>
      </c>
      <c r="J34" s="170">
        <f>ROUND(ROUND((SUM(BE89:BE94)), 2)*I34, 2)</f>
        <v>0</v>
      </c>
      <c r="K34" s="51"/>
    </row>
    <row r="35" s="1" customFormat="1" ht="14.4" customHeight="1">
      <c r="B35" s="46"/>
      <c r="C35" s="47"/>
      <c r="D35" s="47"/>
      <c r="E35" s="55" t="s">
        <v>49</v>
      </c>
      <c r="F35" s="170">
        <f>ROUND(SUM(BF89:BF94), 2)</f>
        <v>0</v>
      </c>
      <c r="G35" s="47"/>
      <c r="H35" s="47"/>
      <c r="I35" s="171">
        <v>0.14999999999999999</v>
      </c>
      <c r="J35" s="170">
        <f>ROUND(ROUND((SUM(BF89:BF94)), 2)*I35, 2)</f>
        <v>0</v>
      </c>
      <c r="K35" s="51"/>
    </row>
    <row r="36" hidden="1" s="1" customFormat="1" ht="14.4" customHeight="1">
      <c r="B36" s="46"/>
      <c r="C36" s="47"/>
      <c r="D36" s="47"/>
      <c r="E36" s="55" t="s">
        <v>50</v>
      </c>
      <c r="F36" s="170">
        <f>ROUND(SUM(BG89:BG94), 2)</f>
        <v>0</v>
      </c>
      <c r="G36" s="47"/>
      <c r="H36" s="47"/>
      <c r="I36" s="171">
        <v>0.20999999999999999</v>
      </c>
      <c r="J36" s="170">
        <v>0</v>
      </c>
      <c r="K36" s="51"/>
    </row>
    <row r="37" hidden="1" s="1" customFormat="1" ht="14.4" customHeight="1">
      <c r="B37" s="46"/>
      <c r="C37" s="47"/>
      <c r="D37" s="47"/>
      <c r="E37" s="55" t="s">
        <v>51</v>
      </c>
      <c r="F37" s="170">
        <f>ROUND(SUM(BH89:BH94), 2)</f>
        <v>0</v>
      </c>
      <c r="G37" s="47"/>
      <c r="H37" s="47"/>
      <c r="I37" s="171">
        <v>0.14999999999999999</v>
      </c>
      <c r="J37" s="170">
        <v>0</v>
      </c>
      <c r="K37" s="51"/>
    </row>
    <row r="38" hidden="1" s="1" customFormat="1" ht="14.4" customHeight="1">
      <c r="B38" s="46"/>
      <c r="C38" s="47"/>
      <c r="D38" s="47"/>
      <c r="E38" s="55" t="s">
        <v>52</v>
      </c>
      <c r="F38" s="170">
        <f>ROUND(SUM(BI89:BI94), 2)</f>
        <v>0</v>
      </c>
      <c r="G38" s="47"/>
      <c r="H38" s="47"/>
      <c r="I38" s="171">
        <v>0</v>
      </c>
      <c r="J38" s="170">
        <v>0</v>
      </c>
      <c r="K38" s="51"/>
    </row>
    <row r="39" s="1" customFormat="1" ht="6.96" customHeight="1">
      <c r="B39" s="46"/>
      <c r="C39" s="47"/>
      <c r="D39" s="47"/>
      <c r="E39" s="47"/>
      <c r="F39" s="47"/>
      <c r="G39" s="47"/>
      <c r="H39" s="47"/>
      <c r="I39" s="157"/>
      <c r="J39" s="47"/>
      <c r="K39" s="51"/>
    </row>
    <row r="40" s="1" customFormat="1" ht="25.44" customHeight="1">
      <c r="B40" s="46"/>
      <c r="C40" s="172"/>
      <c r="D40" s="173" t="s">
        <v>53</v>
      </c>
      <c r="E40" s="98"/>
      <c r="F40" s="98"/>
      <c r="G40" s="174" t="s">
        <v>54</v>
      </c>
      <c r="H40" s="175" t="s">
        <v>55</v>
      </c>
      <c r="I40" s="176"/>
      <c r="J40" s="177">
        <f>SUM(J31:J38)</f>
        <v>0</v>
      </c>
      <c r="K40" s="178"/>
    </row>
    <row r="41" s="1" customFormat="1" ht="14.4" customHeight="1">
      <c r="B41" s="67"/>
      <c r="C41" s="68"/>
      <c r="D41" s="68"/>
      <c r="E41" s="68"/>
      <c r="F41" s="68"/>
      <c r="G41" s="68"/>
      <c r="H41" s="68"/>
      <c r="I41" s="179"/>
      <c r="J41" s="68"/>
      <c r="K41" s="69"/>
    </row>
    <row r="45" s="1" customFormat="1" ht="6.96" customHeight="1">
      <c r="B45" s="180"/>
      <c r="C45" s="181"/>
      <c r="D45" s="181"/>
      <c r="E45" s="181"/>
      <c r="F45" s="181"/>
      <c r="G45" s="181"/>
      <c r="H45" s="181"/>
      <c r="I45" s="182"/>
      <c r="J45" s="181"/>
      <c r="K45" s="183"/>
    </row>
    <row r="46" s="1" customFormat="1" ht="36.96" customHeight="1">
      <c r="B46" s="46"/>
      <c r="C46" s="30" t="s">
        <v>512</v>
      </c>
      <c r="D46" s="47"/>
      <c r="E46" s="47"/>
      <c r="F46" s="47"/>
      <c r="G46" s="47"/>
      <c r="H46" s="47"/>
      <c r="I46" s="157"/>
      <c r="J46" s="47"/>
      <c r="K46" s="51"/>
    </row>
    <row r="47" s="1" customFormat="1" ht="6.96" customHeight="1">
      <c r="B47" s="46"/>
      <c r="C47" s="47"/>
      <c r="D47" s="47"/>
      <c r="E47" s="47"/>
      <c r="F47" s="47"/>
      <c r="G47" s="47"/>
      <c r="H47" s="47"/>
      <c r="I47" s="157"/>
      <c r="J47" s="47"/>
      <c r="K47" s="51"/>
    </row>
    <row r="48" s="1" customFormat="1" ht="14.4" customHeight="1">
      <c r="B48" s="46"/>
      <c r="C48" s="40" t="s">
        <v>18</v>
      </c>
      <c r="D48" s="47"/>
      <c r="E48" s="47"/>
      <c r="F48" s="47"/>
      <c r="G48" s="47"/>
      <c r="H48" s="47"/>
      <c r="I48" s="157"/>
      <c r="J48" s="47"/>
      <c r="K48" s="51"/>
    </row>
    <row r="49" s="1" customFormat="1" ht="16.5" customHeight="1">
      <c r="B49" s="46"/>
      <c r="C49" s="47"/>
      <c r="D49" s="47"/>
      <c r="E49" s="156" t="str">
        <f>E7</f>
        <v>Celkové opravy zastávek na koridorové trati Vraňany - Děčín - státní hranice_ZMĚNA č. 1</v>
      </c>
      <c r="F49" s="40"/>
      <c r="G49" s="40"/>
      <c r="H49" s="40"/>
      <c r="I49" s="157"/>
      <c r="J49" s="47"/>
      <c r="K49" s="51"/>
    </row>
    <row r="50">
      <c r="B50" s="28"/>
      <c r="C50" s="40" t="s">
        <v>506</v>
      </c>
      <c r="D50" s="29"/>
      <c r="E50" s="29"/>
      <c r="F50" s="29"/>
      <c r="G50" s="29"/>
      <c r="H50" s="29"/>
      <c r="I50" s="155"/>
      <c r="J50" s="29"/>
      <c r="K50" s="31"/>
    </row>
    <row r="51" ht="16.5" customHeight="1">
      <c r="B51" s="28"/>
      <c r="C51" s="29"/>
      <c r="D51" s="29"/>
      <c r="E51" s="156" t="s">
        <v>1506</v>
      </c>
      <c r="F51" s="29"/>
      <c r="G51" s="29"/>
      <c r="H51" s="29"/>
      <c r="I51" s="155"/>
      <c r="J51" s="29"/>
      <c r="K51" s="31"/>
    </row>
    <row r="52">
      <c r="B52" s="28"/>
      <c r="C52" s="40" t="s">
        <v>508</v>
      </c>
      <c r="D52" s="29"/>
      <c r="E52" s="29"/>
      <c r="F52" s="29"/>
      <c r="G52" s="29"/>
      <c r="H52" s="29"/>
      <c r="I52" s="155"/>
      <c r="J52" s="29"/>
      <c r="K52" s="31"/>
    </row>
    <row r="53" s="1" customFormat="1" ht="16.5" customHeight="1">
      <c r="B53" s="46"/>
      <c r="C53" s="47"/>
      <c r="D53" s="47"/>
      <c r="E53" s="55" t="s">
        <v>1507</v>
      </c>
      <c r="F53" s="47"/>
      <c r="G53" s="47"/>
      <c r="H53" s="47"/>
      <c r="I53" s="157"/>
      <c r="J53" s="47"/>
      <c r="K53" s="51"/>
    </row>
    <row r="54" s="1" customFormat="1" ht="14.4" customHeight="1">
      <c r="B54" s="46"/>
      <c r="C54" s="40" t="s">
        <v>510</v>
      </c>
      <c r="D54" s="47"/>
      <c r="E54" s="47"/>
      <c r="F54" s="47"/>
      <c r="G54" s="47"/>
      <c r="H54" s="47"/>
      <c r="I54" s="157"/>
      <c r="J54" s="47"/>
      <c r="K54" s="51"/>
    </row>
    <row r="55" s="1" customFormat="1" ht="17.25" customHeight="1">
      <c r="B55" s="46"/>
      <c r="C55" s="47"/>
      <c r="D55" s="47"/>
      <c r="E55" s="158" t="str">
        <f>E13</f>
        <v>SO-24-04.1 - elektroinstalace</v>
      </c>
      <c r="F55" s="47"/>
      <c r="G55" s="47"/>
      <c r="H55" s="47"/>
      <c r="I55" s="157"/>
      <c r="J55" s="47"/>
      <c r="K55" s="51"/>
    </row>
    <row r="56" s="1" customFormat="1" ht="6.96" customHeight="1">
      <c r="B56" s="46"/>
      <c r="C56" s="47"/>
      <c r="D56" s="47"/>
      <c r="E56" s="47"/>
      <c r="F56" s="47"/>
      <c r="G56" s="47"/>
      <c r="H56" s="47"/>
      <c r="I56" s="157"/>
      <c r="J56" s="47"/>
      <c r="K56" s="51"/>
    </row>
    <row r="57" s="1" customFormat="1" ht="18" customHeight="1">
      <c r="B57" s="46"/>
      <c r="C57" s="40" t="s">
        <v>25</v>
      </c>
      <c r="D57" s="47"/>
      <c r="E57" s="47"/>
      <c r="F57" s="35" t="str">
        <f>F16</f>
        <v xml:space="preserve"> </v>
      </c>
      <c r="G57" s="47"/>
      <c r="H57" s="47"/>
      <c r="I57" s="159" t="s">
        <v>27</v>
      </c>
      <c r="J57" s="160" t="str">
        <f>IF(J16="","",J16)</f>
        <v>19. 9. 2018</v>
      </c>
      <c r="K57" s="51"/>
    </row>
    <row r="58" s="1" customFormat="1" ht="6.96" customHeight="1">
      <c r="B58" s="46"/>
      <c r="C58" s="47"/>
      <c r="D58" s="47"/>
      <c r="E58" s="47"/>
      <c r="F58" s="47"/>
      <c r="G58" s="47"/>
      <c r="H58" s="47"/>
      <c r="I58" s="157"/>
      <c r="J58" s="47"/>
      <c r="K58" s="51"/>
    </row>
    <row r="59" s="1" customFormat="1">
      <c r="B59" s="46"/>
      <c r="C59" s="40" t="s">
        <v>31</v>
      </c>
      <c r="D59" s="47"/>
      <c r="E59" s="47"/>
      <c r="F59" s="35" t="str">
        <f>E19</f>
        <v>SŽDC s.o., OŘ Ústí n.L., ST Ústí n.L.</v>
      </c>
      <c r="G59" s="47"/>
      <c r="H59" s="47"/>
      <c r="I59" s="159" t="s">
        <v>39</v>
      </c>
      <c r="J59" s="44" t="str">
        <f>E25</f>
        <v xml:space="preserve"> </v>
      </c>
      <c r="K59" s="51"/>
    </row>
    <row r="60" s="1" customFormat="1" ht="14.4" customHeight="1">
      <c r="B60" s="46"/>
      <c r="C60" s="40" t="s">
        <v>37</v>
      </c>
      <c r="D60" s="47"/>
      <c r="E60" s="47"/>
      <c r="F60" s="35" t="str">
        <f>IF(E22="","",E22)</f>
        <v/>
      </c>
      <c r="G60" s="47"/>
      <c r="H60" s="47"/>
      <c r="I60" s="157"/>
      <c r="J60" s="184"/>
      <c r="K60" s="51"/>
    </row>
    <row r="61" s="1" customFormat="1" ht="10.32" customHeight="1">
      <c r="B61" s="46"/>
      <c r="C61" s="47"/>
      <c r="D61" s="47"/>
      <c r="E61" s="47"/>
      <c r="F61" s="47"/>
      <c r="G61" s="47"/>
      <c r="H61" s="47"/>
      <c r="I61" s="157"/>
      <c r="J61" s="47"/>
      <c r="K61" s="51"/>
    </row>
    <row r="62" s="1" customFormat="1" ht="29.28" customHeight="1">
      <c r="B62" s="46"/>
      <c r="C62" s="185" t="s">
        <v>513</v>
      </c>
      <c r="D62" s="172"/>
      <c r="E62" s="172"/>
      <c r="F62" s="172"/>
      <c r="G62" s="172"/>
      <c r="H62" s="172"/>
      <c r="I62" s="186"/>
      <c r="J62" s="187" t="s">
        <v>514</v>
      </c>
      <c r="K62" s="188"/>
    </row>
    <row r="63" s="1" customFormat="1" ht="10.32" customHeight="1">
      <c r="B63" s="46"/>
      <c r="C63" s="47"/>
      <c r="D63" s="47"/>
      <c r="E63" s="47"/>
      <c r="F63" s="47"/>
      <c r="G63" s="47"/>
      <c r="H63" s="47"/>
      <c r="I63" s="157"/>
      <c r="J63" s="47"/>
      <c r="K63" s="51"/>
    </row>
    <row r="64" s="1" customFormat="1" ht="29.28" customHeight="1">
      <c r="B64" s="46"/>
      <c r="C64" s="189" t="s">
        <v>515</v>
      </c>
      <c r="D64" s="47"/>
      <c r="E64" s="47"/>
      <c r="F64" s="47"/>
      <c r="G64" s="47"/>
      <c r="H64" s="47"/>
      <c r="I64" s="157"/>
      <c r="J64" s="168">
        <f>J89</f>
        <v>0</v>
      </c>
      <c r="K64" s="51"/>
      <c r="AU64" s="24" t="s">
        <v>516</v>
      </c>
    </row>
    <row r="65" s="8" customFormat="1" ht="24.96" customHeight="1">
      <c r="B65" s="190"/>
      <c r="C65" s="191"/>
      <c r="D65" s="192" t="s">
        <v>611</v>
      </c>
      <c r="E65" s="193"/>
      <c r="F65" s="193"/>
      <c r="G65" s="193"/>
      <c r="H65" s="193"/>
      <c r="I65" s="194"/>
      <c r="J65" s="195">
        <f>J90</f>
        <v>0</v>
      </c>
      <c r="K65" s="196"/>
    </row>
    <row r="66" s="1" customFormat="1" ht="21.84" customHeight="1">
      <c r="B66" s="46"/>
      <c r="C66" s="47"/>
      <c r="D66" s="47"/>
      <c r="E66" s="47"/>
      <c r="F66" s="47"/>
      <c r="G66" s="47"/>
      <c r="H66" s="47"/>
      <c r="I66" s="157"/>
      <c r="J66" s="47"/>
      <c r="K66" s="51"/>
    </row>
    <row r="67" s="1" customFormat="1" ht="6.96" customHeight="1">
      <c r="B67" s="67"/>
      <c r="C67" s="68"/>
      <c r="D67" s="68"/>
      <c r="E67" s="68"/>
      <c r="F67" s="68"/>
      <c r="G67" s="68"/>
      <c r="H67" s="68"/>
      <c r="I67" s="179"/>
      <c r="J67" s="68"/>
      <c r="K67" s="69"/>
    </row>
    <row r="71" s="1" customFormat="1" ht="6.96" customHeight="1">
      <c r="B71" s="70"/>
      <c r="C71" s="71"/>
      <c r="D71" s="71"/>
      <c r="E71" s="71"/>
      <c r="F71" s="71"/>
      <c r="G71" s="71"/>
      <c r="H71" s="71"/>
      <c r="I71" s="182"/>
      <c r="J71" s="71"/>
      <c r="K71" s="71"/>
      <c r="L71" s="72"/>
    </row>
    <row r="72" s="1" customFormat="1" ht="36.96" customHeight="1">
      <c r="B72" s="46"/>
      <c r="C72" s="73" t="s">
        <v>525</v>
      </c>
      <c r="D72" s="74"/>
      <c r="E72" s="74"/>
      <c r="F72" s="74"/>
      <c r="G72" s="74"/>
      <c r="H72" s="74"/>
      <c r="I72" s="204"/>
      <c r="J72" s="74"/>
      <c r="K72" s="74"/>
      <c r="L72" s="72"/>
    </row>
    <row r="73" s="1" customFormat="1" ht="6.96" customHeight="1">
      <c r="B73" s="46"/>
      <c r="C73" s="74"/>
      <c r="D73" s="74"/>
      <c r="E73" s="74"/>
      <c r="F73" s="74"/>
      <c r="G73" s="74"/>
      <c r="H73" s="74"/>
      <c r="I73" s="204"/>
      <c r="J73" s="74"/>
      <c r="K73" s="74"/>
      <c r="L73" s="72"/>
    </row>
    <row r="74" s="1" customFormat="1" ht="14.4" customHeight="1">
      <c r="B74" s="46"/>
      <c r="C74" s="76" t="s">
        <v>18</v>
      </c>
      <c r="D74" s="74"/>
      <c r="E74" s="74"/>
      <c r="F74" s="74"/>
      <c r="G74" s="74"/>
      <c r="H74" s="74"/>
      <c r="I74" s="204"/>
      <c r="J74" s="74"/>
      <c r="K74" s="74"/>
      <c r="L74" s="72"/>
    </row>
    <row r="75" s="1" customFormat="1" ht="16.5" customHeight="1">
      <c r="B75" s="46"/>
      <c r="C75" s="74"/>
      <c r="D75" s="74"/>
      <c r="E75" s="205" t="str">
        <f>E7</f>
        <v>Celkové opravy zastávek na koridorové trati Vraňany - Děčín - státní hranice_ZMĚNA č. 1</v>
      </c>
      <c r="F75" s="76"/>
      <c r="G75" s="76"/>
      <c r="H75" s="76"/>
      <c r="I75" s="204"/>
      <c r="J75" s="74"/>
      <c r="K75" s="74"/>
      <c r="L75" s="72"/>
    </row>
    <row r="76">
      <c r="B76" s="28"/>
      <c r="C76" s="76" t="s">
        <v>506</v>
      </c>
      <c r="D76" s="206"/>
      <c r="E76" s="206"/>
      <c r="F76" s="206"/>
      <c r="G76" s="206"/>
      <c r="H76" s="206"/>
      <c r="I76" s="149"/>
      <c r="J76" s="206"/>
      <c r="K76" s="206"/>
      <c r="L76" s="207"/>
    </row>
    <row r="77" ht="16.5" customHeight="1">
      <c r="B77" s="28"/>
      <c r="C77" s="206"/>
      <c r="D77" s="206"/>
      <c r="E77" s="205" t="s">
        <v>1506</v>
      </c>
      <c r="F77" s="206"/>
      <c r="G77" s="206"/>
      <c r="H77" s="206"/>
      <c r="I77" s="149"/>
      <c r="J77" s="206"/>
      <c r="K77" s="206"/>
      <c r="L77" s="207"/>
    </row>
    <row r="78">
      <c r="B78" s="28"/>
      <c r="C78" s="76" t="s">
        <v>508</v>
      </c>
      <c r="D78" s="206"/>
      <c r="E78" s="206"/>
      <c r="F78" s="206"/>
      <c r="G78" s="206"/>
      <c r="H78" s="206"/>
      <c r="I78" s="149"/>
      <c r="J78" s="206"/>
      <c r="K78" s="206"/>
      <c r="L78" s="207"/>
    </row>
    <row r="79" s="1" customFormat="1" ht="16.5" customHeight="1">
      <c r="B79" s="46"/>
      <c r="C79" s="74"/>
      <c r="D79" s="74"/>
      <c r="E79" s="208" t="s">
        <v>1507</v>
      </c>
      <c r="F79" s="74"/>
      <c r="G79" s="74"/>
      <c r="H79" s="74"/>
      <c r="I79" s="204"/>
      <c r="J79" s="74"/>
      <c r="K79" s="74"/>
      <c r="L79" s="72"/>
    </row>
    <row r="80" s="1" customFormat="1" ht="14.4" customHeight="1">
      <c r="B80" s="46"/>
      <c r="C80" s="76" t="s">
        <v>510</v>
      </c>
      <c r="D80" s="74"/>
      <c r="E80" s="74"/>
      <c r="F80" s="74"/>
      <c r="G80" s="74"/>
      <c r="H80" s="74"/>
      <c r="I80" s="204"/>
      <c r="J80" s="74"/>
      <c r="K80" s="74"/>
      <c r="L80" s="72"/>
    </row>
    <row r="81" s="1" customFormat="1" ht="17.25" customHeight="1">
      <c r="B81" s="46"/>
      <c r="C81" s="74"/>
      <c r="D81" s="74"/>
      <c r="E81" s="82" t="str">
        <f>E13</f>
        <v>SO-24-04.1 - elektroinstalace</v>
      </c>
      <c r="F81" s="74"/>
      <c r="G81" s="74"/>
      <c r="H81" s="74"/>
      <c r="I81" s="204"/>
      <c r="J81" s="74"/>
      <c r="K81" s="74"/>
      <c r="L81" s="72"/>
    </row>
    <row r="82" s="1" customFormat="1" ht="6.96" customHeight="1">
      <c r="B82" s="46"/>
      <c r="C82" s="74"/>
      <c r="D82" s="74"/>
      <c r="E82" s="74"/>
      <c r="F82" s="74"/>
      <c r="G82" s="74"/>
      <c r="H82" s="74"/>
      <c r="I82" s="204"/>
      <c r="J82" s="74"/>
      <c r="K82" s="74"/>
      <c r="L82" s="72"/>
    </row>
    <row r="83" s="1" customFormat="1" ht="18" customHeight="1">
      <c r="B83" s="46"/>
      <c r="C83" s="76" t="s">
        <v>25</v>
      </c>
      <c r="D83" s="74"/>
      <c r="E83" s="74"/>
      <c r="F83" s="209" t="str">
        <f>F16</f>
        <v xml:space="preserve"> </v>
      </c>
      <c r="G83" s="74"/>
      <c r="H83" s="74"/>
      <c r="I83" s="210" t="s">
        <v>27</v>
      </c>
      <c r="J83" s="85" t="str">
        <f>IF(J16="","",J16)</f>
        <v>19. 9. 2018</v>
      </c>
      <c r="K83" s="74"/>
      <c r="L83" s="72"/>
    </row>
    <row r="84" s="1" customFormat="1" ht="6.96" customHeight="1">
      <c r="B84" s="46"/>
      <c r="C84" s="74"/>
      <c r="D84" s="74"/>
      <c r="E84" s="74"/>
      <c r="F84" s="74"/>
      <c r="G84" s="74"/>
      <c r="H84" s="74"/>
      <c r="I84" s="204"/>
      <c r="J84" s="74"/>
      <c r="K84" s="74"/>
      <c r="L84" s="72"/>
    </row>
    <row r="85" s="1" customFormat="1">
      <c r="B85" s="46"/>
      <c r="C85" s="76" t="s">
        <v>31</v>
      </c>
      <c r="D85" s="74"/>
      <c r="E85" s="74"/>
      <c r="F85" s="209" t="str">
        <f>E19</f>
        <v>SŽDC s.o., OŘ Ústí n.L., ST Ústí n.L.</v>
      </c>
      <c r="G85" s="74"/>
      <c r="H85" s="74"/>
      <c r="I85" s="210" t="s">
        <v>39</v>
      </c>
      <c r="J85" s="209" t="str">
        <f>E25</f>
        <v xml:space="preserve"> </v>
      </c>
      <c r="K85" s="74"/>
      <c r="L85" s="72"/>
    </row>
    <row r="86" s="1" customFormat="1" ht="14.4" customHeight="1">
      <c r="B86" s="46"/>
      <c r="C86" s="76" t="s">
        <v>37</v>
      </c>
      <c r="D86" s="74"/>
      <c r="E86" s="74"/>
      <c r="F86" s="209" t="str">
        <f>IF(E22="","",E22)</f>
        <v/>
      </c>
      <c r="G86" s="74"/>
      <c r="H86" s="74"/>
      <c r="I86" s="204"/>
      <c r="J86" s="74"/>
      <c r="K86" s="74"/>
      <c r="L86" s="72"/>
    </row>
    <row r="87" s="1" customFormat="1" ht="10.32" customHeight="1">
      <c r="B87" s="46"/>
      <c r="C87" s="74"/>
      <c r="D87" s="74"/>
      <c r="E87" s="74"/>
      <c r="F87" s="74"/>
      <c r="G87" s="74"/>
      <c r="H87" s="74"/>
      <c r="I87" s="204"/>
      <c r="J87" s="74"/>
      <c r="K87" s="74"/>
      <c r="L87" s="72"/>
    </row>
    <row r="88" s="10" customFormat="1" ht="29.28" customHeight="1">
      <c r="B88" s="211"/>
      <c r="C88" s="212" t="s">
        <v>526</v>
      </c>
      <c r="D88" s="213" t="s">
        <v>62</v>
      </c>
      <c r="E88" s="213" t="s">
        <v>58</v>
      </c>
      <c r="F88" s="213" t="s">
        <v>527</v>
      </c>
      <c r="G88" s="213" t="s">
        <v>528</v>
      </c>
      <c r="H88" s="213" t="s">
        <v>529</v>
      </c>
      <c r="I88" s="214" t="s">
        <v>530</v>
      </c>
      <c r="J88" s="213" t="s">
        <v>514</v>
      </c>
      <c r="K88" s="215" t="s">
        <v>531</v>
      </c>
      <c r="L88" s="216"/>
      <c r="M88" s="102" t="s">
        <v>532</v>
      </c>
      <c r="N88" s="103" t="s">
        <v>47</v>
      </c>
      <c r="O88" s="103" t="s">
        <v>533</v>
      </c>
      <c r="P88" s="103" t="s">
        <v>534</v>
      </c>
      <c r="Q88" s="103" t="s">
        <v>535</v>
      </c>
      <c r="R88" s="103" t="s">
        <v>536</v>
      </c>
      <c r="S88" s="103" t="s">
        <v>537</v>
      </c>
      <c r="T88" s="104" t="s">
        <v>538</v>
      </c>
    </row>
    <row r="89" s="1" customFormat="1" ht="29.28" customHeight="1">
      <c r="B89" s="46"/>
      <c r="C89" s="108" t="s">
        <v>515</v>
      </c>
      <c r="D89" s="74"/>
      <c r="E89" s="74"/>
      <c r="F89" s="74"/>
      <c r="G89" s="74"/>
      <c r="H89" s="74"/>
      <c r="I89" s="204"/>
      <c r="J89" s="217">
        <f>BK89</f>
        <v>0</v>
      </c>
      <c r="K89" s="74"/>
      <c r="L89" s="72"/>
      <c r="M89" s="105"/>
      <c r="N89" s="106"/>
      <c r="O89" s="106"/>
      <c r="P89" s="218">
        <f>P90</f>
        <v>0</v>
      </c>
      <c r="Q89" s="106"/>
      <c r="R89" s="218">
        <f>R90</f>
        <v>0</v>
      </c>
      <c r="S89" s="106"/>
      <c r="T89" s="219">
        <f>T90</f>
        <v>0</v>
      </c>
      <c r="AT89" s="24" t="s">
        <v>76</v>
      </c>
      <c r="AU89" s="24" t="s">
        <v>516</v>
      </c>
      <c r="BK89" s="220">
        <f>BK90</f>
        <v>0</v>
      </c>
    </row>
    <row r="90" s="11" customFormat="1" ht="37.44" customHeight="1">
      <c r="B90" s="221"/>
      <c r="C90" s="222"/>
      <c r="D90" s="223" t="s">
        <v>76</v>
      </c>
      <c r="E90" s="224" t="s">
        <v>612</v>
      </c>
      <c r="F90" s="224" t="s">
        <v>613</v>
      </c>
      <c r="G90" s="222"/>
      <c r="H90" s="222"/>
      <c r="I90" s="225"/>
      <c r="J90" s="226">
        <f>BK90</f>
        <v>0</v>
      </c>
      <c r="K90" s="222"/>
      <c r="L90" s="227"/>
      <c r="M90" s="228"/>
      <c r="N90" s="229"/>
      <c r="O90" s="229"/>
      <c r="P90" s="230">
        <f>SUM(P91:P94)</f>
        <v>0</v>
      </c>
      <c r="Q90" s="229"/>
      <c r="R90" s="230">
        <f>SUM(R91:R94)</f>
        <v>0</v>
      </c>
      <c r="S90" s="229"/>
      <c r="T90" s="231">
        <f>SUM(T91:T94)</f>
        <v>0</v>
      </c>
      <c r="AR90" s="232" t="s">
        <v>542</v>
      </c>
      <c r="AT90" s="233" t="s">
        <v>76</v>
      </c>
      <c r="AU90" s="233" t="s">
        <v>77</v>
      </c>
      <c r="AY90" s="232" t="s">
        <v>541</v>
      </c>
      <c r="BK90" s="234">
        <f>SUM(BK91:BK94)</f>
        <v>0</v>
      </c>
    </row>
    <row r="91" s="1" customFormat="1" ht="25.5" customHeight="1">
      <c r="B91" s="46"/>
      <c r="C91" s="237" t="s">
        <v>24</v>
      </c>
      <c r="D91" s="237" t="s">
        <v>544</v>
      </c>
      <c r="E91" s="238" t="s">
        <v>614</v>
      </c>
      <c r="F91" s="239" t="s">
        <v>615</v>
      </c>
      <c r="G91" s="240" t="s">
        <v>616</v>
      </c>
      <c r="H91" s="241">
        <v>9</v>
      </c>
      <c r="I91" s="242"/>
      <c r="J91" s="243">
        <f>ROUND(I91*H91,2)</f>
        <v>0</v>
      </c>
      <c r="K91" s="239" t="s">
        <v>603</v>
      </c>
      <c r="L91" s="72"/>
      <c r="M91" s="244" t="s">
        <v>22</v>
      </c>
      <c r="N91" s="245" t="s">
        <v>48</v>
      </c>
      <c r="O91" s="47"/>
      <c r="P91" s="246">
        <f>O91*H91</f>
        <v>0</v>
      </c>
      <c r="Q91" s="246">
        <v>0</v>
      </c>
      <c r="R91" s="246">
        <f>Q91*H91</f>
        <v>0</v>
      </c>
      <c r="S91" s="246">
        <v>0</v>
      </c>
      <c r="T91" s="247">
        <f>S91*H91</f>
        <v>0</v>
      </c>
      <c r="AR91" s="24" t="s">
        <v>617</v>
      </c>
      <c r="AT91" s="24" t="s">
        <v>544</v>
      </c>
      <c r="AU91" s="24" t="s">
        <v>24</v>
      </c>
      <c r="AY91" s="24" t="s">
        <v>541</v>
      </c>
      <c r="BE91" s="248">
        <f>IF(N91="základní",J91,0)</f>
        <v>0</v>
      </c>
      <c r="BF91" s="248">
        <f>IF(N91="snížená",J91,0)</f>
        <v>0</v>
      </c>
      <c r="BG91" s="248">
        <f>IF(N91="zákl. přenesená",J91,0)</f>
        <v>0</v>
      </c>
      <c r="BH91" s="248">
        <f>IF(N91="sníž. přenesená",J91,0)</f>
        <v>0</v>
      </c>
      <c r="BI91" s="248">
        <f>IF(N91="nulová",J91,0)</f>
        <v>0</v>
      </c>
      <c r="BJ91" s="24" t="s">
        <v>24</v>
      </c>
      <c r="BK91" s="248">
        <f>ROUND(I91*H91,2)</f>
        <v>0</v>
      </c>
      <c r="BL91" s="24" t="s">
        <v>617</v>
      </c>
      <c r="BM91" s="24" t="s">
        <v>1509</v>
      </c>
    </row>
    <row r="92" s="1" customFormat="1" ht="38.25" customHeight="1">
      <c r="B92" s="46"/>
      <c r="C92" s="237" t="s">
        <v>85</v>
      </c>
      <c r="D92" s="237" t="s">
        <v>544</v>
      </c>
      <c r="E92" s="238" t="s">
        <v>619</v>
      </c>
      <c r="F92" s="239" t="s">
        <v>620</v>
      </c>
      <c r="G92" s="240" t="s">
        <v>616</v>
      </c>
      <c r="H92" s="241">
        <v>9</v>
      </c>
      <c r="I92" s="242"/>
      <c r="J92" s="243">
        <f>ROUND(I92*H92,2)</f>
        <v>0</v>
      </c>
      <c r="K92" s="239" t="s">
        <v>603</v>
      </c>
      <c r="L92" s="72"/>
      <c r="M92" s="244" t="s">
        <v>22</v>
      </c>
      <c r="N92" s="245" t="s">
        <v>48</v>
      </c>
      <c r="O92" s="47"/>
      <c r="P92" s="246">
        <f>O92*H92</f>
        <v>0</v>
      </c>
      <c r="Q92" s="246">
        <v>0</v>
      </c>
      <c r="R92" s="246">
        <f>Q92*H92</f>
        <v>0</v>
      </c>
      <c r="S92" s="246">
        <v>0</v>
      </c>
      <c r="T92" s="247">
        <f>S92*H92</f>
        <v>0</v>
      </c>
      <c r="AR92" s="24" t="s">
        <v>617</v>
      </c>
      <c r="AT92" s="24" t="s">
        <v>544</v>
      </c>
      <c r="AU92" s="24" t="s">
        <v>24</v>
      </c>
      <c r="AY92" s="24" t="s">
        <v>541</v>
      </c>
      <c r="BE92" s="248">
        <f>IF(N92="základní",J92,0)</f>
        <v>0</v>
      </c>
      <c r="BF92" s="248">
        <f>IF(N92="snížená",J92,0)</f>
        <v>0</v>
      </c>
      <c r="BG92" s="248">
        <f>IF(N92="zákl. přenesená",J92,0)</f>
        <v>0</v>
      </c>
      <c r="BH92" s="248">
        <f>IF(N92="sníž. přenesená",J92,0)</f>
        <v>0</v>
      </c>
      <c r="BI92" s="248">
        <f>IF(N92="nulová",J92,0)</f>
        <v>0</v>
      </c>
      <c r="BJ92" s="24" t="s">
        <v>24</v>
      </c>
      <c r="BK92" s="248">
        <f>ROUND(I92*H92,2)</f>
        <v>0</v>
      </c>
      <c r="BL92" s="24" t="s">
        <v>617</v>
      </c>
      <c r="BM92" s="24" t="s">
        <v>1510</v>
      </c>
    </row>
    <row r="93" s="1" customFormat="1" ht="38.25" customHeight="1">
      <c r="B93" s="46"/>
      <c r="C93" s="264" t="s">
        <v>93</v>
      </c>
      <c r="D93" s="264" t="s">
        <v>622</v>
      </c>
      <c r="E93" s="265" t="s">
        <v>623</v>
      </c>
      <c r="F93" s="266" t="s">
        <v>624</v>
      </c>
      <c r="G93" s="267" t="s">
        <v>616</v>
      </c>
      <c r="H93" s="268">
        <v>9</v>
      </c>
      <c r="I93" s="269"/>
      <c r="J93" s="270">
        <f>ROUND(I93*H93,2)</f>
        <v>0</v>
      </c>
      <c r="K93" s="266" t="s">
        <v>603</v>
      </c>
      <c r="L93" s="271"/>
      <c r="M93" s="272" t="s">
        <v>22</v>
      </c>
      <c r="N93" s="273" t="s">
        <v>48</v>
      </c>
      <c r="O93" s="47"/>
      <c r="P93" s="246">
        <f>O93*H93</f>
        <v>0</v>
      </c>
      <c r="Q93" s="246">
        <v>0</v>
      </c>
      <c r="R93" s="246">
        <f>Q93*H93</f>
        <v>0</v>
      </c>
      <c r="S93" s="246">
        <v>0</v>
      </c>
      <c r="T93" s="247">
        <f>S93*H93</f>
        <v>0</v>
      </c>
      <c r="AR93" s="24" t="s">
        <v>617</v>
      </c>
      <c r="AT93" s="24" t="s">
        <v>622</v>
      </c>
      <c r="AU93" s="24" t="s">
        <v>24</v>
      </c>
      <c r="AY93" s="24" t="s">
        <v>541</v>
      </c>
      <c r="BE93" s="248">
        <f>IF(N93="základní",J93,0)</f>
        <v>0</v>
      </c>
      <c r="BF93" s="248">
        <f>IF(N93="snížená",J93,0)</f>
        <v>0</v>
      </c>
      <c r="BG93" s="248">
        <f>IF(N93="zákl. přenesená",J93,0)</f>
        <v>0</v>
      </c>
      <c r="BH93" s="248">
        <f>IF(N93="sníž. přenesená",J93,0)</f>
        <v>0</v>
      </c>
      <c r="BI93" s="248">
        <f>IF(N93="nulová",J93,0)</f>
        <v>0</v>
      </c>
      <c r="BJ93" s="24" t="s">
        <v>24</v>
      </c>
      <c r="BK93" s="248">
        <f>ROUND(I93*H93,2)</f>
        <v>0</v>
      </c>
      <c r="BL93" s="24" t="s">
        <v>617</v>
      </c>
      <c r="BM93" s="24" t="s">
        <v>1511</v>
      </c>
    </row>
    <row r="94" s="1" customFormat="1">
      <c r="B94" s="46"/>
      <c r="C94" s="74"/>
      <c r="D94" s="251" t="s">
        <v>626</v>
      </c>
      <c r="E94" s="74"/>
      <c r="F94" s="274" t="s">
        <v>627</v>
      </c>
      <c r="G94" s="74"/>
      <c r="H94" s="74"/>
      <c r="I94" s="204"/>
      <c r="J94" s="74"/>
      <c r="K94" s="74"/>
      <c r="L94" s="72"/>
      <c r="M94" s="303"/>
      <c r="N94" s="277"/>
      <c r="O94" s="277"/>
      <c r="P94" s="277"/>
      <c r="Q94" s="277"/>
      <c r="R94" s="277"/>
      <c r="S94" s="277"/>
      <c r="T94" s="304"/>
      <c r="AT94" s="24" t="s">
        <v>626</v>
      </c>
      <c r="AU94" s="24" t="s">
        <v>24</v>
      </c>
    </row>
    <row r="95" s="1" customFormat="1" ht="6.96" customHeight="1">
      <c r="B95" s="67"/>
      <c r="C95" s="68"/>
      <c r="D95" s="68"/>
      <c r="E95" s="68"/>
      <c r="F95" s="68"/>
      <c r="G95" s="68"/>
      <c r="H95" s="68"/>
      <c r="I95" s="179"/>
      <c r="J95" s="68"/>
      <c r="K95" s="68"/>
      <c r="L95" s="72"/>
    </row>
  </sheetData>
  <sheetProtection sheet="1" autoFilter="0" formatColumns="0" formatRows="0" objects="1" scenarios="1" spinCount="100000" saltValue="Q8bQdiqbs7oCqK1DoD6/W30btooj/KYTxdrV4fKJFWldQ9CTstp7nt/aDSUXkT1qxMfjmAGwx5oPyoA1ujB1XA==" hashValue="CuO3gZmMcM042qPWREF/9Nr82ZvwLPDG/XPLMivYT4KjA+rS2+QdD4y+Om5H7ITKohv6Xv0wMogzWorx2yZg9Q==" algorithmName="SHA-512" password="CC35"/>
  <autoFilter ref="C88:K94"/>
  <mergeCells count="16">
    <mergeCell ref="E7:H7"/>
    <mergeCell ref="E11:H11"/>
    <mergeCell ref="E9:H9"/>
    <mergeCell ref="E13:H13"/>
    <mergeCell ref="E28:H28"/>
    <mergeCell ref="E49:H49"/>
    <mergeCell ref="E53:H53"/>
    <mergeCell ref="E51:H51"/>
    <mergeCell ref="E55:H55"/>
    <mergeCell ref="J59:J60"/>
    <mergeCell ref="E75:H75"/>
    <mergeCell ref="E79:H79"/>
    <mergeCell ref="E77:H77"/>
    <mergeCell ref="E81:H81"/>
    <mergeCell ref="G1:H1"/>
    <mergeCell ref="L2:V2"/>
  </mergeCells>
  <hyperlinks>
    <hyperlink ref="F1:G1" location="C2" display="1) Krycí list soupisu"/>
    <hyperlink ref="G1:H1" location="C62" display="2) Rekapitulace"/>
    <hyperlink ref="J1" location="C88"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51.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315</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ht="16.5" customHeight="1">
      <c r="B9" s="28"/>
      <c r="C9" s="29"/>
      <c r="D9" s="29"/>
      <c r="E9" s="156" t="s">
        <v>1506</v>
      </c>
      <c r="F9" s="29"/>
      <c r="G9" s="29"/>
      <c r="H9" s="29"/>
      <c r="I9" s="155"/>
      <c r="J9" s="29"/>
      <c r="K9" s="31"/>
    </row>
    <row r="10">
      <c r="B10" s="28"/>
      <c r="C10" s="29"/>
      <c r="D10" s="40" t="s">
        <v>508</v>
      </c>
      <c r="E10" s="29"/>
      <c r="F10" s="29"/>
      <c r="G10" s="29"/>
      <c r="H10" s="29"/>
      <c r="I10" s="155"/>
      <c r="J10" s="29"/>
      <c r="K10" s="31"/>
    </row>
    <row r="11" s="1" customFormat="1" ht="16.5" customHeight="1">
      <c r="B11" s="46"/>
      <c r="C11" s="47"/>
      <c r="D11" s="47"/>
      <c r="E11" s="55" t="s">
        <v>1507</v>
      </c>
      <c r="F11" s="47"/>
      <c r="G11" s="47"/>
      <c r="H11" s="47"/>
      <c r="I11" s="157"/>
      <c r="J11" s="47"/>
      <c r="K11" s="51"/>
    </row>
    <row r="12" s="1" customFormat="1">
      <c r="B12" s="46"/>
      <c r="C12" s="47"/>
      <c r="D12" s="40" t="s">
        <v>510</v>
      </c>
      <c r="E12" s="47"/>
      <c r="F12" s="47"/>
      <c r="G12" s="47"/>
      <c r="H12" s="47"/>
      <c r="I12" s="157"/>
      <c r="J12" s="47"/>
      <c r="K12" s="51"/>
    </row>
    <row r="13" s="1" customFormat="1" ht="36.96" customHeight="1">
      <c r="B13" s="46"/>
      <c r="C13" s="47"/>
      <c r="D13" s="47"/>
      <c r="E13" s="158" t="s">
        <v>1512</v>
      </c>
      <c r="F13" s="47"/>
      <c r="G13" s="47"/>
      <c r="H13" s="47"/>
      <c r="I13" s="157"/>
      <c r="J13" s="47"/>
      <c r="K13" s="51"/>
    </row>
    <row r="14" s="1" customFormat="1">
      <c r="B14" s="46"/>
      <c r="C14" s="47"/>
      <c r="D14" s="47"/>
      <c r="E14" s="47"/>
      <c r="F14" s="47"/>
      <c r="G14" s="47"/>
      <c r="H14" s="47"/>
      <c r="I14" s="157"/>
      <c r="J14" s="47"/>
      <c r="K14" s="51"/>
    </row>
    <row r="15" s="1" customFormat="1" ht="14.4" customHeight="1">
      <c r="B15" s="46"/>
      <c r="C15" s="47"/>
      <c r="D15" s="40" t="s">
        <v>21</v>
      </c>
      <c r="E15" s="47"/>
      <c r="F15" s="35" t="s">
        <v>22</v>
      </c>
      <c r="G15" s="47"/>
      <c r="H15" s="47"/>
      <c r="I15" s="159" t="s">
        <v>23</v>
      </c>
      <c r="J15" s="35" t="s">
        <v>22</v>
      </c>
      <c r="K15" s="51"/>
    </row>
    <row r="16" s="1" customFormat="1" ht="14.4" customHeight="1">
      <c r="B16" s="46"/>
      <c r="C16" s="47"/>
      <c r="D16" s="40" t="s">
        <v>25</v>
      </c>
      <c r="E16" s="47"/>
      <c r="F16" s="35" t="s">
        <v>40</v>
      </c>
      <c r="G16" s="47"/>
      <c r="H16" s="47"/>
      <c r="I16" s="159" t="s">
        <v>27</v>
      </c>
      <c r="J16" s="160" t="str">
        <f>'Rekapitulace stavby'!AN8</f>
        <v>19. 9. 2018</v>
      </c>
      <c r="K16" s="51"/>
    </row>
    <row r="17" s="1" customFormat="1" ht="10.8" customHeight="1">
      <c r="B17" s="46"/>
      <c r="C17" s="47"/>
      <c r="D17" s="47"/>
      <c r="E17" s="47"/>
      <c r="F17" s="47"/>
      <c r="G17" s="47"/>
      <c r="H17" s="47"/>
      <c r="I17" s="157"/>
      <c r="J17" s="47"/>
      <c r="K17" s="51"/>
    </row>
    <row r="18" s="1" customFormat="1" ht="14.4" customHeight="1">
      <c r="B18" s="46"/>
      <c r="C18" s="47"/>
      <c r="D18" s="40" t="s">
        <v>31</v>
      </c>
      <c r="E18" s="47"/>
      <c r="F18" s="47"/>
      <c r="G18" s="47"/>
      <c r="H18" s="47"/>
      <c r="I18" s="159" t="s">
        <v>32</v>
      </c>
      <c r="J18" s="35" t="str">
        <f>IF('Rekapitulace stavby'!AN10="","",'Rekapitulace stavby'!AN10)</f>
        <v>70994234</v>
      </c>
      <c r="K18" s="51"/>
    </row>
    <row r="19" s="1" customFormat="1" ht="18" customHeight="1">
      <c r="B19" s="46"/>
      <c r="C19" s="47"/>
      <c r="D19" s="47"/>
      <c r="E19" s="35" t="str">
        <f>IF('Rekapitulace stavby'!E11="","",'Rekapitulace stavby'!E11)</f>
        <v>SŽDC s.o., OŘ Ústí n.L., ST Ústí n.L.</v>
      </c>
      <c r="F19" s="47"/>
      <c r="G19" s="47"/>
      <c r="H19" s="47"/>
      <c r="I19" s="159" t="s">
        <v>35</v>
      </c>
      <c r="J19" s="35" t="str">
        <f>IF('Rekapitulace stavby'!AN11="","",'Rekapitulace stavby'!AN11)</f>
        <v>CZ70994234</v>
      </c>
      <c r="K19" s="51"/>
    </row>
    <row r="20" s="1" customFormat="1" ht="6.96" customHeight="1">
      <c r="B20" s="46"/>
      <c r="C20" s="47"/>
      <c r="D20" s="47"/>
      <c r="E20" s="47"/>
      <c r="F20" s="47"/>
      <c r="G20" s="47"/>
      <c r="H20" s="47"/>
      <c r="I20" s="157"/>
      <c r="J20" s="47"/>
      <c r="K20" s="51"/>
    </row>
    <row r="21" s="1" customFormat="1" ht="14.4" customHeight="1">
      <c r="B21" s="46"/>
      <c r="C21" s="47"/>
      <c r="D21" s="40" t="s">
        <v>37</v>
      </c>
      <c r="E21" s="47"/>
      <c r="F21" s="47"/>
      <c r="G21" s="47"/>
      <c r="H21" s="47"/>
      <c r="I21" s="159" t="s">
        <v>32</v>
      </c>
      <c r="J21" s="35" t="str">
        <f>IF('Rekapitulace stavby'!AN13="Vyplň údaj","",IF('Rekapitulace stavby'!AN13="","",'Rekapitulace stavby'!AN13))</f>
        <v/>
      </c>
      <c r="K21" s="51"/>
    </row>
    <row r="22" s="1" customFormat="1" ht="18" customHeight="1">
      <c r="B22" s="46"/>
      <c r="C22" s="47"/>
      <c r="D22" s="47"/>
      <c r="E22" s="35" t="str">
        <f>IF('Rekapitulace stavby'!E14="Vyplň údaj","",IF('Rekapitulace stavby'!E14="","",'Rekapitulace stavby'!E14))</f>
        <v/>
      </c>
      <c r="F22" s="47"/>
      <c r="G22" s="47"/>
      <c r="H22" s="47"/>
      <c r="I22" s="159" t="s">
        <v>35</v>
      </c>
      <c r="J22" s="35" t="str">
        <f>IF('Rekapitulace stavby'!AN14="Vyplň údaj","",IF('Rekapitulace stavby'!AN14="","",'Rekapitulace stavby'!AN14))</f>
        <v/>
      </c>
      <c r="K22" s="51"/>
    </row>
    <row r="23" s="1" customFormat="1" ht="6.96" customHeight="1">
      <c r="B23" s="46"/>
      <c r="C23" s="47"/>
      <c r="D23" s="47"/>
      <c r="E23" s="47"/>
      <c r="F23" s="47"/>
      <c r="G23" s="47"/>
      <c r="H23" s="47"/>
      <c r="I23" s="157"/>
      <c r="J23" s="47"/>
      <c r="K23" s="51"/>
    </row>
    <row r="24" s="1" customFormat="1" ht="14.4" customHeight="1">
      <c r="B24" s="46"/>
      <c r="C24" s="47"/>
      <c r="D24" s="40" t="s">
        <v>39</v>
      </c>
      <c r="E24" s="47"/>
      <c r="F24" s="47"/>
      <c r="G24" s="47"/>
      <c r="H24" s="47"/>
      <c r="I24" s="159" t="s">
        <v>32</v>
      </c>
      <c r="J24" s="35" t="str">
        <f>IF('Rekapitulace stavby'!AN16="","",'Rekapitulace stavby'!AN16)</f>
        <v/>
      </c>
      <c r="K24" s="51"/>
    </row>
    <row r="25" s="1" customFormat="1" ht="18" customHeight="1">
      <c r="B25" s="46"/>
      <c r="C25" s="47"/>
      <c r="D25" s="47"/>
      <c r="E25" s="35" t="str">
        <f>IF('Rekapitulace stavby'!E17="","",'Rekapitulace stavby'!E17)</f>
        <v xml:space="preserve"> </v>
      </c>
      <c r="F25" s="47"/>
      <c r="G25" s="47"/>
      <c r="H25" s="47"/>
      <c r="I25" s="159" t="s">
        <v>35</v>
      </c>
      <c r="J25" s="35" t="str">
        <f>IF('Rekapitulace stavby'!AN17="","",'Rekapitulace stavby'!AN17)</f>
        <v/>
      </c>
      <c r="K25" s="51"/>
    </row>
    <row r="26" s="1" customFormat="1" ht="6.96" customHeight="1">
      <c r="B26" s="46"/>
      <c r="C26" s="47"/>
      <c r="D26" s="47"/>
      <c r="E26" s="47"/>
      <c r="F26" s="47"/>
      <c r="G26" s="47"/>
      <c r="H26" s="47"/>
      <c r="I26" s="157"/>
      <c r="J26" s="47"/>
      <c r="K26" s="51"/>
    </row>
    <row r="27" s="1" customFormat="1" ht="14.4" customHeight="1">
      <c r="B27" s="46"/>
      <c r="C27" s="47"/>
      <c r="D27" s="40" t="s">
        <v>42</v>
      </c>
      <c r="E27" s="47"/>
      <c r="F27" s="47"/>
      <c r="G27" s="47"/>
      <c r="H27" s="47"/>
      <c r="I27" s="157"/>
      <c r="J27" s="47"/>
      <c r="K27" s="51"/>
    </row>
    <row r="28" s="7" customFormat="1" ht="16.5" customHeight="1">
      <c r="B28" s="161"/>
      <c r="C28" s="162"/>
      <c r="D28" s="162"/>
      <c r="E28" s="44" t="s">
        <v>22</v>
      </c>
      <c r="F28" s="44"/>
      <c r="G28" s="44"/>
      <c r="H28" s="44"/>
      <c r="I28" s="163"/>
      <c r="J28" s="162"/>
      <c r="K28" s="164"/>
    </row>
    <row r="29" s="1" customFormat="1" ht="6.96" customHeight="1">
      <c r="B29" s="46"/>
      <c r="C29" s="47"/>
      <c r="D29" s="47"/>
      <c r="E29" s="47"/>
      <c r="F29" s="47"/>
      <c r="G29" s="47"/>
      <c r="H29" s="47"/>
      <c r="I29" s="157"/>
      <c r="J29" s="47"/>
      <c r="K29" s="51"/>
    </row>
    <row r="30" s="1" customFormat="1" ht="6.96" customHeight="1">
      <c r="B30" s="46"/>
      <c r="C30" s="47"/>
      <c r="D30" s="106"/>
      <c r="E30" s="106"/>
      <c r="F30" s="106"/>
      <c r="G30" s="106"/>
      <c r="H30" s="106"/>
      <c r="I30" s="165"/>
      <c r="J30" s="106"/>
      <c r="K30" s="166"/>
    </row>
    <row r="31" s="1" customFormat="1" ht="25.44" customHeight="1">
      <c r="B31" s="46"/>
      <c r="C31" s="47"/>
      <c r="D31" s="167" t="s">
        <v>43</v>
      </c>
      <c r="E31" s="47"/>
      <c r="F31" s="47"/>
      <c r="G31" s="47"/>
      <c r="H31" s="47"/>
      <c r="I31" s="157"/>
      <c r="J31" s="168">
        <f>ROUND(J90,2)</f>
        <v>0</v>
      </c>
      <c r="K31" s="51"/>
    </row>
    <row r="32" s="1" customFormat="1" ht="6.96" customHeight="1">
      <c r="B32" s="46"/>
      <c r="C32" s="47"/>
      <c r="D32" s="106"/>
      <c r="E32" s="106"/>
      <c r="F32" s="106"/>
      <c r="G32" s="106"/>
      <c r="H32" s="106"/>
      <c r="I32" s="165"/>
      <c r="J32" s="106"/>
      <c r="K32" s="166"/>
    </row>
    <row r="33" s="1" customFormat="1" ht="14.4" customHeight="1">
      <c r="B33" s="46"/>
      <c r="C33" s="47"/>
      <c r="D33" s="47"/>
      <c r="E33" s="47"/>
      <c r="F33" s="52" t="s">
        <v>45</v>
      </c>
      <c r="G33" s="47"/>
      <c r="H33" s="47"/>
      <c r="I33" s="169" t="s">
        <v>44</v>
      </c>
      <c r="J33" s="52" t="s">
        <v>46</v>
      </c>
      <c r="K33" s="51"/>
    </row>
    <row r="34" s="1" customFormat="1" ht="14.4" customHeight="1">
      <c r="B34" s="46"/>
      <c r="C34" s="47"/>
      <c r="D34" s="55" t="s">
        <v>47</v>
      </c>
      <c r="E34" s="55" t="s">
        <v>48</v>
      </c>
      <c r="F34" s="170">
        <f>ROUND(SUM(BE90:BE93), 2)</f>
        <v>0</v>
      </c>
      <c r="G34" s="47"/>
      <c r="H34" s="47"/>
      <c r="I34" s="171">
        <v>0.20999999999999999</v>
      </c>
      <c r="J34" s="170">
        <f>ROUND(ROUND((SUM(BE90:BE93)), 2)*I34, 2)</f>
        <v>0</v>
      </c>
      <c r="K34" s="51"/>
    </row>
    <row r="35" s="1" customFormat="1" ht="14.4" customHeight="1">
      <c r="B35" s="46"/>
      <c r="C35" s="47"/>
      <c r="D35" s="47"/>
      <c r="E35" s="55" t="s">
        <v>49</v>
      </c>
      <c r="F35" s="170">
        <f>ROUND(SUM(BF90:BF93), 2)</f>
        <v>0</v>
      </c>
      <c r="G35" s="47"/>
      <c r="H35" s="47"/>
      <c r="I35" s="171">
        <v>0.14999999999999999</v>
      </c>
      <c r="J35" s="170">
        <f>ROUND(ROUND((SUM(BF90:BF93)), 2)*I35, 2)</f>
        <v>0</v>
      </c>
      <c r="K35" s="51"/>
    </row>
    <row r="36" hidden="1" s="1" customFormat="1" ht="14.4" customHeight="1">
      <c r="B36" s="46"/>
      <c r="C36" s="47"/>
      <c r="D36" s="47"/>
      <c r="E36" s="55" t="s">
        <v>50</v>
      </c>
      <c r="F36" s="170">
        <f>ROUND(SUM(BG90:BG93), 2)</f>
        <v>0</v>
      </c>
      <c r="G36" s="47"/>
      <c r="H36" s="47"/>
      <c r="I36" s="171">
        <v>0.20999999999999999</v>
      </c>
      <c r="J36" s="170">
        <v>0</v>
      </c>
      <c r="K36" s="51"/>
    </row>
    <row r="37" hidden="1" s="1" customFormat="1" ht="14.4" customHeight="1">
      <c r="B37" s="46"/>
      <c r="C37" s="47"/>
      <c r="D37" s="47"/>
      <c r="E37" s="55" t="s">
        <v>51</v>
      </c>
      <c r="F37" s="170">
        <f>ROUND(SUM(BH90:BH93), 2)</f>
        <v>0</v>
      </c>
      <c r="G37" s="47"/>
      <c r="H37" s="47"/>
      <c r="I37" s="171">
        <v>0.14999999999999999</v>
      </c>
      <c r="J37" s="170">
        <v>0</v>
      </c>
      <c r="K37" s="51"/>
    </row>
    <row r="38" hidden="1" s="1" customFormat="1" ht="14.4" customHeight="1">
      <c r="B38" s="46"/>
      <c r="C38" s="47"/>
      <c r="D38" s="47"/>
      <c r="E38" s="55" t="s">
        <v>52</v>
      </c>
      <c r="F38" s="170">
        <f>ROUND(SUM(BI90:BI93), 2)</f>
        <v>0</v>
      </c>
      <c r="G38" s="47"/>
      <c r="H38" s="47"/>
      <c r="I38" s="171">
        <v>0</v>
      </c>
      <c r="J38" s="170">
        <v>0</v>
      </c>
      <c r="K38" s="51"/>
    </row>
    <row r="39" s="1" customFormat="1" ht="6.96" customHeight="1">
      <c r="B39" s="46"/>
      <c r="C39" s="47"/>
      <c r="D39" s="47"/>
      <c r="E39" s="47"/>
      <c r="F39" s="47"/>
      <c r="G39" s="47"/>
      <c r="H39" s="47"/>
      <c r="I39" s="157"/>
      <c r="J39" s="47"/>
      <c r="K39" s="51"/>
    </row>
    <row r="40" s="1" customFormat="1" ht="25.44" customHeight="1">
      <c r="B40" s="46"/>
      <c r="C40" s="172"/>
      <c r="D40" s="173" t="s">
        <v>53</v>
      </c>
      <c r="E40" s="98"/>
      <c r="F40" s="98"/>
      <c r="G40" s="174" t="s">
        <v>54</v>
      </c>
      <c r="H40" s="175" t="s">
        <v>55</v>
      </c>
      <c r="I40" s="176"/>
      <c r="J40" s="177">
        <f>SUM(J31:J38)</f>
        <v>0</v>
      </c>
      <c r="K40" s="178"/>
    </row>
    <row r="41" s="1" customFormat="1" ht="14.4" customHeight="1">
      <c r="B41" s="67"/>
      <c r="C41" s="68"/>
      <c r="D41" s="68"/>
      <c r="E41" s="68"/>
      <c r="F41" s="68"/>
      <c r="G41" s="68"/>
      <c r="H41" s="68"/>
      <c r="I41" s="179"/>
      <c r="J41" s="68"/>
      <c r="K41" s="69"/>
    </row>
    <row r="45" s="1" customFormat="1" ht="6.96" customHeight="1">
      <c r="B45" s="180"/>
      <c r="C45" s="181"/>
      <c r="D45" s="181"/>
      <c r="E45" s="181"/>
      <c r="F45" s="181"/>
      <c r="G45" s="181"/>
      <c r="H45" s="181"/>
      <c r="I45" s="182"/>
      <c r="J45" s="181"/>
      <c r="K45" s="183"/>
    </row>
    <row r="46" s="1" customFormat="1" ht="36.96" customHeight="1">
      <c r="B46" s="46"/>
      <c r="C46" s="30" t="s">
        <v>512</v>
      </c>
      <c r="D46" s="47"/>
      <c r="E46" s="47"/>
      <c r="F46" s="47"/>
      <c r="G46" s="47"/>
      <c r="H46" s="47"/>
      <c r="I46" s="157"/>
      <c r="J46" s="47"/>
      <c r="K46" s="51"/>
    </row>
    <row r="47" s="1" customFormat="1" ht="6.96" customHeight="1">
      <c r="B47" s="46"/>
      <c r="C47" s="47"/>
      <c r="D47" s="47"/>
      <c r="E47" s="47"/>
      <c r="F47" s="47"/>
      <c r="G47" s="47"/>
      <c r="H47" s="47"/>
      <c r="I47" s="157"/>
      <c r="J47" s="47"/>
      <c r="K47" s="51"/>
    </row>
    <row r="48" s="1" customFormat="1" ht="14.4" customHeight="1">
      <c r="B48" s="46"/>
      <c r="C48" s="40" t="s">
        <v>18</v>
      </c>
      <c r="D48" s="47"/>
      <c r="E48" s="47"/>
      <c r="F48" s="47"/>
      <c r="G48" s="47"/>
      <c r="H48" s="47"/>
      <c r="I48" s="157"/>
      <c r="J48" s="47"/>
      <c r="K48" s="51"/>
    </row>
    <row r="49" s="1" customFormat="1" ht="16.5" customHeight="1">
      <c r="B49" s="46"/>
      <c r="C49" s="47"/>
      <c r="D49" s="47"/>
      <c r="E49" s="156" t="str">
        <f>E7</f>
        <v>Celkové opravy zastávek na koridorové trati Vraňany - Děčín - státní hranice_ZMĚNA č. 1</v>
      </c>
      <c r="F49" s="40"/>
      <c r="G49" s="40"/>
      <c r="H49" s="40"/>
      <c r="I49" s="157"/>
      <c r="J49" s="47"/>
      <c r="K49" s="51"/>
    </row>
    <row r="50">
      <c r="B50" s="28"/>
      <c r="C50" s="40" t="s">
        <v>506</v>
      </c>
      <c r="D50" s="29"/>
      <c r="E50" s="29"/>
      <c r="F50" s="29"/>
      <c r="G50" s="29"/>
      <c r="H50" s="29"/>
      <c r="I50" s="155"/>
      <c r="J50" s="29"/>
      <c r="K50" s="31"/>
    </row>
    <row r="51" ht="16.5" customHeight="1">
      <c r="B51" s="28"/>
      <c r="C51" s="29"/>
      <c r="D51" s="29"/>
      <c r="E51" s="156" t="s">
        <v>1506</v>
      </c>
      <c r="F51" s="29"/>
      <c r="G51" s="29"/>
      <c r="H51" s="29"/>
      <c r="I51" s="155"/>
      <c r="J51" s="29"/>
      <c r="K51" s="31"/>
    </row>
    <row r="52">
      <c r="B52" s="28"/>
      <c r="C52" s="40" t="s">
        <v>508</v>
      </c>
      <c r="D52" s="29"/>
      <c r="E52" s="29"/>
      <c r="F52" s="29"/>
      <c r="G52" s="29"/>
      <c r="H52" s="29"/>
      <c r="I52" s="155"/>
      <c r="J52" s="29"/>
      <c r="K52" s="31"/>
    </row>
    <row r="53" s="1" customFormat="1" ht="16.5" customHeight="1">
      <c r="B53" s="46"/>
      <c r="C53" s="47"/>
      <c r="D53" s="47"/>
      <c r="E53" s="55" t="s">
        <v>1507</v>
      </c>
      <c r="F53" s="47"/>
      <c r="G53" s="47"/>
      <c r="H53" s="47"/>
      <c r="I53" s="157"/>
      <c r="J53" s="47"/>
      <c r="K53" s="51"/>
    </row>
    <row r="54" s="1" customFormat="1" ht="14.4" customHeight="1">
      <c r="B54" s="46"/>
      <c r="C54" s="40" t="s">
        <v>510</v>
      </c>
      <c r="D54" s="47"/>
      <c r="E54" s="47"/>
      <c r="F54" s="47"/>
      <c r="G54" s="47"/>
      <c r="H54" s="47"/>
      <c r="I54" s="157"/>
      <c r="J54" s="47"/>
      <c r="K54" s="51"/>
    </row>
    <row r="55" s="1" customFormat="1" ht="17.25" customHeight="1">
      <c r="B55" s="46"/>
      <c r="C55" s="47"/>
      <c r="D55" s="47"/>
      <c r="E55" s="158" t="str">
        <f>E13</f>
        <v>SO-24-04.2 - VRN</v>
      </c>
      <c r="F55" s="47"/>
      <c r="G55" s="47"/>
      <c r="H55" s="47"/>
      <c r="I55" s="157"/>
      <c r="J55" s="47"/>
      <c r="K55" s="51"/>
    </row>
    <row r="56" s="1" customFormat="1" ht="6.96" customHeight="1">
      <c r="B56" s="46"/>
      <c r="C56" s="47"/>
      <c r="D56" s="47"/>
      <c r="E56" s="47"/>
      <c r="F56" s="47"/>
      <c r="G56" s="47"/>
      <c r="H56" s="47"/>
      <c r="I56" s="157"/>
      <c r="J56" s="47"/>
      <c r="K56" s="51"/>
    </row>
    <row r="57" s="1" customFormat="1" ht="18" customHeight="1">
      <c r="B57" s="46"/>
      <c r="C57" s="40" t="s">
        <v>25</v>
      </c>
      <c r="D57" s="47"/>
      <c r="E57" s="47"/>
      <c r="F57" s="35" t="str">
        <f>F16</f>
        <v xml:space="preserve"> </v>
      </c>
      <c r="G57" s="47"/>
      <c r="H57" s="47"/>
      <c r="I57" s="159" t="s">
        <v>27</v>
      </c>
      <c r="J57" s="160" t="str">
        <f>IF(J16="","",J16)</f>
        <v>19. 9. 2018</v>
      </c>
      <c r="K57" s="51"/>
    </row>
    <row r="58" s="1" customFormat="1" ht="6.96" customHeight="1">
      <c r="B58" s="46"/>
      <c r="C58" s="47"/>
      <c r="D58" s="47"/>
      <c r="E58" s="47"/>
      <c r="F58" s="47"/>
      <c r="G58" s="47"/>
      <c r="H58" s="47"/>
      <c r="I58" s="157"/>
      <c r="J58" s="47"/>
      <c r="K58" s="51"/>
    </row>
    <row r="59" s="1" customFormat="1">
      <c r="B59" s="46"/>
      <c r="C59" s="40" t="s">
        <v>31</v>
      </c>
      <c r="D59" s="47"/>
      <c r="E59" s="47"/>
      <c r="F59" s="35" t="str">
        <f>E19</f>
        <v>SŽDC s.o., OŘ Ústí n.L., ST Ústí n.L.</v>
      </c>
      <c r="G59" s="47"/>
      <c r="H59" s="47"/>
      <c r="I59" s="159" t="s">
        <v>39</v>
      </c>
      <c r="J59" s="44" t="str">
        <f>E25</f>
        <v xml:space="preserve"> </v>
      </c>
      <c r="K59" s="51"/>
    </row>
    <row r="60" s="1" customFormat="1" ht="14.4" customHeight="1">
      <c r="B60" s="46"/>
      <c r="C60" s="40" t="s">
        <v>37</v>
      </c>
      <c r="D60" s="47"/>
      <c r="E60" s="47"/>
      <c r="F60" s="35" t="str">
        <f>IF(E22="","",E22)</f>
        <v/>
      </c>
      <c r="G60" s="47"/>
      <c r="H60" s="47"/>
      <c r="I60" s="157"/>
      <c r="J60" s="184"/>
      <c r="K60" s="51"/>
    </row>
    <row r="61" s="1" customFormat="1" ht="10.32" customHeight="1">
      <c r="B61" s="46"/>
      <c r="C61" s="47"/>
      <c r="D61" s="47"/>
      <c r="E61" s="47"/>
      <c r="F61" s="47"/>
      <c r="G61" s="47"/>
      <c r="H61" s="47"/>
      <c r="I61" s="157"/>
      <c r="J61" s="47"/>
      <c r="K61" s="51"/>
    </row>
    <row r="62" s="1" customFormat="1" ht="29.28" customHeight="1">
      <c r="B62" s="46"/>
      <c r="C62" s="185" t="s">
        <v>513</v>
      </c>
      <c r="D62" s="172"/>
      <c r="E62" s="172"/>
      <c r="F62" s="172"/>
      <c r="G62" s="172"/>
      <c r="H62" s="172"/>
      <c r="I62" s="186"/>
      <c r="J62" s="187" t="s">
        <v>514</v>
      </c>
      <c r="K62" s="188"/>
    </row>
    <row r="63" s="1" customFormat="1" ht="10.32" customHeight="1">
      <c r="B63" s="46"/>
      <c r="C63" s="47"/>
      <c r="D63" s="47"/>
      <c r="E63" s="47"/>
      <c r="F63" s="47"/>
      <c r="G63" s="47"/>
      <c r="H63" s="47"/>
      <c r="I63" s="157"/>
      <c r="J63" s="47"/>
      <c r="K63" s="51"/>
    </row>
    <row r="64" s="1" customFormat="1" ht="29.28" customHeight="1">
      <c r="B64" s="46"/>
      <c r="C64" s="189" t="s">
        <v>515</v>
      </c>
      <c r="D64" s="47"/>
      <c r="E64" s="47"/>
      <c r="F64" s="47"/>
      <c r="G64" s="47"/>
      <c r="H64" s="47"/>
      <c r="I64" s="157"/>
      <c r="J64" s="168">
        <f>J90</f>
        <v>0</v>
      </c>
      <c r="K64" s="51"/>
      <c r="AU64" s="24" t="s">
        <v>516</v>
      </c>
    </row>
    <row r="65" s="8" customFormat="1" ht="24.96" customHeight="1">
      <c r="B65" s="190"/>
      <c r="C65" s="191"/>
      <c r="D65" s="192" t="s">
        <v>598</v>
      </c>
      <c r="E65" s="193"/>
      <c r="F65" s="193"/>
      <c r="G65" s="193"/>
      <c r="H65" s="193"/>
      <c r="I65" s="194"/>
      <c r="J65" s="195">
        <f>J91</f>
        <v>0</v>
      </c>
      <c r="K65" s="196"/>
    </row>
    <row r="66" s="9" customFormat="1" ht="19.92" customHeight="1">
      <c r="B66" s="197"/>
      <c r="C66" s="198"/>
      <c r="D66" s="199" t="s">
        <v>668</v>
      </c>
      <c r="E66" s="200"/>
      <c r="F66" s="200"/>
      <c r="G66" s="200"/>
      <c r="H66" s="200"/>
      <c r="I66" s="201"/>
      <c r="J66" s="202">
        <f>J92</f>
        <v>0</v>
      </c>
      <c r="K66" s="203"/>
    </row>
    <row r="67" s="1" customFormat="1" ht="21.84" customHeight="1">
      <c r="B67" s="46"/>
      <c r="C67" s="47"/>
      <c r="D67" s="47"/>
      <c r="E67" s="47"/>
      <c r="F67" s="47"/>
      <c r="G67" s="47"/>
      <c r="H67" s="47"/>
      <c r="I67" s="157"/>
      <c r="J67" s="47"/>
      <c r="K67" s="51"/>
    </row>
    <row r="68" s="1" customFormat="1" ht="6.96" customHeight="1">
      <c r="B68" s="67"/>
      <c r="C68" s="68"/>
      <c r="D68" s="68"/>
      <c r="E68" s="68"/>
      <c r="F68" s="68"/>
      <c r="G68" s="68"/>
      <c r="H68" s="68"/>
      <c r="I68" s="179"/>
      <c r="J68" s="68"/>
      <c r="K68" s="69"/>
    </row>
    <row r="72" s="1" customFormat="1" ht="6.96" customHeight="1">
      <c r="B72" s="70"/>
      <c r="C72" s="71"/>
      <c r="D72" s="71"/>
      <c r="E72" s="71"/>
      <c r="F72" s="71"/>
      <c r="G72" s="71"/>
      <c r="H72" s="71"/>
      <c r="I72" s="182"/>
      <c r="J72" s="71"/>
      <c r="K72" s="71"/>
      <c r="L72" s="72"/>
    </row>
    <row r="73" s="1" customFormat="1" ht="36.96" customHeight="1">
      <c r="B73" s="46"/>
      <c r="C73" s="73" t="s">
        <v>525</v>
      </c>
      <c r="D73" s="74"/>
      <c r="E73" s="74"/>
      <c r="F73" s="74"/>
      <c r="G73" s="74"/>
      <c r="H73" s="74"/>
      <c r="I73" s="204"/>
      <c r="J73" s="74"/>
      <c r="K73" s="74"/>
      <c r="L73" s="72"/>
    </row>
    <row r="74" s="1" customFormat="1" ht="6.96" customHeight="1">
      <c r="B74" s="46"/>
      <c r="C74" s="74"/>
      <c r="D74" s="74"/>
      <c r="E74" s="74"/>
      <c r="F74" s="74"/>
      <c r="G74" s="74"/>
      <c r="H74" s="74"/>
      <c r="I74" s="204"/>
      <c r="J74" s="74"/>
      <c r="K74" s="74"/>
      <c r="L74" s="72"/>
    </row>
    <row r="75" s="1" customFormat="1" ht="14.4" customHeight="1">
      <c r="B75" s="46"/>
      <c r="C75" s="76" t="s">
        <v>18</v>
      </c>
      <c r="D75" s="74"/>
      <c r="E75" s="74"/>
      <c r="F75" s="74"/>
      <c r="G75" s="74"/>
      <c r="H75" s="74"/>
      <c r="I75" s="204"/>
      <c r="J75" s="74"/>
      <c r="K75" s="74"/>
      <c r="L75" s="72"/>
    </row>
    <row r="76" s="1" customFormat="1" ht="16.5" customHeight="1">
      <c r="B76" s="46"/>
      <c r="C76" s="74"/>
      <c r="D76" s="74"/>
      <c r="E76" s="205" t="str">
        <f>E7</f>
        <v>Celkové opravy zastávek na koridorové trati Vraňany - Děčín - státní hranice_ZMĚNA č. 1</v>
      </c>
      <c r="F76" s="76"/>
      <c r="G76" s="76"/>
      <c r="H76" s="76"/>
      <c r="I76" s="204"/>
      <c r="J76" s="74"/>
      <c r="K76" s="74"/>
      <c r="L76" s="72"/>
    </row>
    <row r="77">
      <c r="B77" s="28"/>
      <c r="C77" s="76" t="s">
        <v>506</v>
      </c>
      <c r="D77" s="206"/>
      <c r="E77" s="206"/>
      <c r="F77" s="206"/>
      <c r="G77" s="206"/>
      <c r="H77" s="206"/>
      <c r="I77" s="149"/>
      <c r="J77" s="206"/>
      <c r="K77" s="206"/>
      <c r="L77" s="207"/>
    </row>
    <row r="78" ht="16.5" customHeight="1">
      <c r="B78" s="28"/>
      <c r="C78" s="206"/>
      <c r="D78" s="206"/>
      <c r="E78" s="205" t="s">
        <v>1506</v>
      </c>
      <c r="F78" s="206"/>
      <c r="G78" s="206"/>
      <c r="H78" s="206"/>
      <c r="I78" s="149"/>
      <c r="J78" s="206"/>
      <c r="K78" s="206"/>
      <c r="L78" s="207"/>
    </row>
    <row r="79">
      <c r="B79" s="28"/>
      <c r="C79" s="76" t="s">
        <v>508</v>
      </c>
      <c r="D79" s="206"/>
      <c r="E79" s="206"/>
      <c r="F79" s="206"/>
      <c r="G79" s="206"/>
      <c r="H79" s="206"/>
      <c r="I79" s="149"/>
      <c r="J79" s="206"/>
      <c r="K79" s="206"/>
      <c r="L79" s="207"/>
    </row>
    <row r="80" s="1" customFormat="1" ht="16.5" customHeight="1">
      <c r="B80" s="46"/>
      <c r="C80" s="74"/>
      <c r="D80" s="74"/>
      <c r="E80" s="208" t="s">
        <v>1507</v>
      </c>
      <c r="F80" s="74"/>
      <c r="G80" s="74"/>
      <c r="H80" s="74"/>
      <c r="I80" s="204"/>
      <c r="J80" s="74"/>
      <c r="K80" s="74"/>
      <c r="L80" s="72"/>
    </row>
    <row r="81" s="1" customFormat="1" ht="14.4" customHeight="1">
      <c r="B81" s="46"/>
      <c r="C81" s="76" t="s">
        <v>510</v>
      </c>
      <c r="D81" s="74"/>
      <c r="E81" s="74"/>
      <c r="F81" s="74"/>
      <c r="G81" s="74"/>
      <c r="H81" s="74"/>
      <c r="I81" s="204"/>
      <c r="J81" s="74"/>
      <c r="K81" s="74"/>
      <c r="L81" s="72"/>
    </row>
    <row r="82" s="1" customFormat="1" ht="17.25" customHeight="1">
      <c r="B82" s="46"/>
      <c r="C82" s="74"/>
      <c r="D82" s="74"/>
      <c r="E82" s="82" t="str">
        <f>E13</f>
        <v>SO-24-04.2 - VRN</v>
      </c>
      <c r="F82" s="74"/>
      <c r="G82" s="74"/>
      <c r="H82" s="74"/>
      <c r="I82" s="204"/>
      <c r="J82" s="74"/>
      <c r="K82" s="74"/>
      <c r="L82" s="72"/>
    </row>
    <row r="83" s="1" customFormat="1" ht="6.96" customHeight="1">
      <c r="B83" s="46"/>
      <c r="C83" s="74"/>
      <c r="D83" s="74"/>
      <c r="E83" s="74"/>
      <c r="F83" s="74"/>
      <c r="G83" s="74"/>
      <c r="H83" s="74"/>
      <c r="I83" s="204"/>
      <c r="J83" s="74"/>
      <c r="K83" s="74"/>
      <c r="L83" s="72"/>
    </row>
    <row r="84" s="1" customFormat="1" ht="18" customHeight="1">
      <c r="B84" s="46"/>
      <c r="C84" s="76" t="s">
        <v>25</v>
      </c>
      <c r="D84" s="74"/>
      <c r="E84" s="74"/>
      <c r="F84" s="209" t="str">
        <f>F16</f>
        <v xml:space="preserve"> </v>
      </c>
      <c r="G84" s="74"/>
      <c r="H84" s="74"/>
      <c r="I84" s="210" t="s">
        <v>27</v>
      </c>
      <c r="J84" s="85" t="str">
        <f>IF(J16="","",J16)</f>
        <v>19. 9. 2018</v>
      </c>
      <c r="K84" s="74"/>
      <c r="L84" s="72"/>
    </row>
    <row r="85" s="1" customFormat="1" ht="6.96" customHeight="1">
      <c r="B85" s="46"/>
      <c r="C85" s="74"/>
      <c r="D85" s="74"/>
      <c r="E85" s="74"/>
      <c r="F85" s="74"/>
      <c r="G85" s="74"/>
      <c r="H85" s="74"/>
      <c r="I85" s="204"/>
      <c r="J85" s="74"/>
      <c r="K85" s="74"/>
      <c r="L85" s="72"/>
    </row>
    <row r="86" s="1" customFormat="1">
      <c r="B86" s="46"/>
      <c r="C86" s="76" t="s">
        <v>31</v>
      </c>
      <c r="D86" s="74"/>
      <c r="E86" s="74"/>
      <c r="F86" s="209" t="str">
        <f>E19</f>
        <v>SŽDC s.o., OŘ Ústí n.L., ST Ústí n.L.</v>
      </c>
      <c r="G86" s="74"/>
      <c r="H86" s="74"/>
      <c r="I86" s="210" t="s">
        <v>39</v>
      </c>
      <c r="J86" s="209" t="str">
        <f>E25</f>
        <v xml:space="preserve"> </v>
      </c>
      <c r="K86" s="74"/>
      <c r="L86" s="72"/>
    </row>
    <row r="87" s="1" customFormat="1" ht="14.4" customHeight="1">
      <c r="B87" s="46"/>
      <c r="C87" s="76" t="s">
        <v>37</v>
      </c>
      <c r="D87" s="74"/>
      <c r="E87" s="74"/>
      <c r="F87" s="209" t="str">
        <f>IF(E22="","",E22)</f>
        <v/>
      </c>
      <c r="G87" s="74"/>
      <c r="H87" s="74"/>
      <c r="I87" s="204"/>
      <c r="J87" s="74"/>
      <c r="K87" s="74"/>
      <c r="L87" s="72"/>
    </row>
    <row r="88" s="1" customFormat="1" ht="10.32" customHeight="1">
      <c r="B88" s="46"/>
      <c r="C88" s="74"/>
      <c r="D88" s="74"/>
      <c r="E88" s="74"/>
      <c r="F88" s="74"/>
      <c r="G88" s="74"/>
      <c r="H88" s="74"/>
      <c r="I88" s="204"/>
      <c r="J88" s="74"/>
      <c r="K88" s="74"/>
      <c r="L88" s="72"/>
    </row>
    <row r="89" s="10" customFormat="1" ht="29.28" customHeight="1">
      <c r="B89" s="211"/>
      <c r="C89" s="212" t="s">
        <v>526</v>
      </c>
      <c r="D89" s="213" t="s">
        <v>62</v>
      </c>
      <c r="E89" s="213" t="s">
        <v>58</v>
      </c>
      <c r="F89" s="213" t="s">
        <v>527</v>
      </c>
      <c r="G89" s="213" t="s">
        <v>528</v>
      </c>
      <c r="H89" s="213" t="s">
        <v>529</v>
      </c>
      <c r="I89" s="214" t="s">
        <v>530</v>
      </c>
      <c r="J89" s="213" t="s">
        <v>514</v>
      </c>
      <c r="K89" s="215" t="s">
        <v>531</v>
      </c>
      <c r="L89" s="216"/>
      <c r="M89" s="102" t="s">
        <v>532</v>
      </c>
      <c r="N89" s="103" t="s">
        <v>47</v>
      </c>
      <c r="O89" s="103" t="s">
        <v>533</v>
      </c>
      <c r="P89" s="103" t="s">
        <v>534</v>
      </c>
      <c r="Q89" s="103" t="s">
        <v>535</v>
      </c>
      <c r="R89" s="103" t="s">
        <v>536</v>
      </c>
      <c r="S89" s="103" t="s">
        <v>537</v>
      </c>
      <c r="T89" s="104" t="s">
        <v>538</v>
      </c>
    </row>
    <row r="90" s="1" customFormat="1" ht="29.28" customHeight="1">
      <c r="B90" s="46"/>
      <c r="C90" s="108" t="s">
        <v>515</v>
      </c>
      <c r="D90" s="74"/>
      <c r="E90" s="74"/>
      <c r="F90" s="74"/>
      <c r="G90" s="74"/>
      <c r="H90" s="74"/>
      <c r="I90" s="204"/>
      <c r="J90" s="217">
        <f>BK90</f>
        <v>0</v>
      </c>
      <c r="K90" s="74"/>
      <c r="L90" s="72"/>
      <c r="M90" s="105"/>
      <c r="N90" s="106"/>
      <c r="O90" s="106"/>
      <c r="P90" s="218">
        <f>P91</f>
        <v>0</v>
      </c>
      <c r="Q90" s="106"/>
      <c r="R90" s="218">
        <f>R91</f>
        <v>0</v>
      </c>
      <c r="S90" s="106"/>
      <c r="T90" s="219">
        <f>T91</f>
        <v>0</v>
      </c>
      <c r="AT90" s="24" t="s">
        <v>76</v>
      </c>
      <c r="AU90" s="24" t="s">
        <v>516</v>
      </c>
      <c r="BK90" s="220">
        <f>BK91</f>
        <v>0</v>
      </c>
    </row>
    <row r="91" s="11" customFormat="1" ht="37.44" customHeight="1">
      <c r="B91" s="221"/>
      <c r="C91" s="222"/>
      <c r="D91" s="223" t="s">
        <v>76</v>
      </c>
      <c r="E91" s="224" t="s">
        <v>96</v>
      </c>
      <c r="F91" s="224" t="s">
        <v>599</v>
      </c>
      <c r="G91" s="222"/>
      <c r="H91" s="222"/>
      <c r="I91" s="225"/>
      <c r="J91" s="226">
        <f>BK91</f>
        <v>0</v>
      </c>
      <c r="K91" s="222"/>
      <c r="L91" s="227"/>
      <c r="M91" s="228"/>
      <c r="N91" s="229"/>
      <c r="O91" s="229"/>
      <c r="P91" s="230">
        <f>P92</f>
        <v>0</v>
      </c>
      <c r="Q91" s="229"/>
      <c r="R91" s="230">
        <f>R92</f>
        <v>0</v>
      </c>
      <c r="S91" s="229"/>
      <c r="T91" s="231">
        <f>T92</f>
        <v>0</v>
      </c>
      <c r="AR91" s="232" t="s">
        <v>562</v>
      </c>
      <c r="AT91" s="233" t="s">
        <v>76</v>
      </c>
      <c r="AU91" s="233" t="s">
        <v>77</v>
      </c>
      <c r="AY91" s="232" t="s">
        <v>541</v>
      </c>
      <c r="BK91" s="234">
        <f>BK92</f>
        <v>0</v>
      </c>
    </row>
    <row r="92" s="11" customFormat="1" ht="19.92" customHeight="1">
      <c r="B92" s="221"/>
      <c r="C92" s="222"/>
      <c r="D92" s="223" t="s">
        <v>76</v>
      </c>
      <c r="E92" s="235" t="s">
        <v>669</v>
      </c>
      <c r="F92" s="235" t="s">
        <v>601</v>
      </c>
      <c r="G92" s="222"/>
      <c r="H92" s="222"/>
      <c r="I92" s="225"/>
      <c r="J92" s="236">
        <f>BK92</f>
        <v>0</v>
      </c>
      <c r="K92" s="222"/>
      <c r="L92" s="227"/>
      <c r="M92" s="228"/>
      <c r="N92" s="229"/>
      <c r="O92" s="229"/>
      <c r="P92" s="230">
        <f>P93</f>
        <v>0</v>
      </c>
      <c r="Q92" s="229"/>
      <c r="R92" s="230">
        <f>R93</f>
        <v>0</v>
      </c>
      <c r="S92" s="229"/>
      <c r="T92" s="231">
        <f>T93</f>
        <v>0</v>
      </c>
      <c r="AR92" s="232" t="s">
        <v>562</v>
      </c>
      <c r="AT92" s="233" t="s">
        <v>76</v>
      </c>
      <c r="AU92" s="233" t="s">
        <v>24</v>
      </c>
      <c r="AY92" s="232" t="s">
        <v>541</v>
      </c>
      <c r="BK92" s="234">
        <f>BK93</f>
        <v>0</v>
      </c>
    </row>
    <row r="93" s="1" customFormat="1" ht="16.5" customHeight="1">
      <c r="B93" s="46"/>
      <c r="C93" s="237" t="s">
        <v>24</v>
      </c>
      <c r="D93" s="237" t="s">
        <v>544</v>
      </c>
      <c r="E93" s="238" t="s">
        <v>670</v>
      </c>
      <c r="F93" s="239" t="s">
        <v>671</v>
      </c>
      <c r="G93" s="240" t="s">
        <v>672</v>
      </c>
      <c r="H93" s="280"/>
      <c r="I93" s="242"/>
      <c r="J93" s="243">
        <f>ROUND(I93*H93,2)</f>
        <v>0</v>
      </c>
      <c r="K93" s="239" t="s">
        <v>673</v>
      </c>
      <c r="L93" s="72"/>
      <c r="M93" s="244" t="s">
        <v>22</v>
      </c>
      <c r="N93" s="281" t="s">
        <v>48</v>
      </c>
      <c r="O93" s="277"/>
      <c r="P93" s="278">
        <f>O93*H93</f>
        <v>0</v>
      </c>
      <c r="Q93" s="278">
        <v>0</v>
      </c>
      <c r="R93" s="278">
        <f>Q93*H93</f>
        <v>0</v>
      </c>
      <c r="S93" s="278">
        <v>0</v>
      </c>
      <c r="T93" s="279">
        <f>S93*H93</f>
        <v>0</v>
      </c>
      <c r="AR93" s="24" t="s">
        <v>674</v>
      </c>
      <c r="AT93" s="24" t="s">
        <v>544</v>
      </c>
      <c r="AU93" s="24" t="s">
        <v>85</v>
      </c>
      <c r="AY93" s="24" t="s">
        <v>541</v>
      </c>
      <c r="BE93" s="248">
        <f>IF(N93="základní",J93,0)</f>
        <v>0</v>
      </c>
      <c r="BF93" s="248">
        <f>IF(N93="snížená",J93,0)</f>
        <v>0</v>
      </c>
      <c r="BG93" s="248">
        <f>IF(N93="zákl. přenesená",J93,0)</f>
        <v>0</v>
      </c>
      <c r="BH93" s="248">
        <f>IF(N93="sníž. přenesená",J93,0)</f>
        <v>0</v>
      </c>
      <c r="BI93" s="248">
        <f>IF(N93="nulová",J93,0)</f>
        <v>0</v>
      </c>
      <c r="BJ93" s="24" t="s">
        <v>24</v>
      </c>
      <c r="BK93" s="248">
        <f>ROUND(I93*H93,2)</f>
        <v>0</v>
      </c>
      <c r="BL93" s="24" t="s">
        <v>674</v>
      </c>
      <c r="BM93" s="24" t="s">
        <v>1513</v>
      </c>
    </row>
    <row r="94" s="1" customFormat="1" ht="6.96" customHeight="1">
      <c r="B94" s="67"/>
      <c r="C94" s="68"/>
      <c r="D94" s="68"/>
      <c r="E94" s="68"/>
      <c r="F94" s="68"/>
      <c r="G94" s="68"/>
      <c r="H94" s="68"/>
      <c r="I94" s="179"/>
      <c r="J94" s="68"/>
      <c r="K94" s="68"/>
      <c r="L94" s="72"/>
    </row>
  </sheetData>
  <sheetProtection sheet="1" autoFilter="0" formatColumns="0" formatRows="0" objects="1" scenarios="1" spinCount="100000" saltValue="l1LXvhZ/5dAoe+K41Vkie8jOnMIMfWKhv1kWp7oTicg7r3M/hRMgRZRe/cOjmwylUuDgNI5e0U1fQuEH966bLA==" hashValue="cb5DsBjZBCpDXsgdS4NeBqdUo/ob5By46r/fPodl6k2Zhi2o6mwXvF2Fb5riaUgWi5elfYRXHYdSmY7mb43pbQ==" algorithmName="SHA-512" password="CC35"/>
  <autoFilter ref="C89:K93"/>
  <mergeCells count="16">
    <mergeCell ref="E7:H7"/>
    <mergeCell ref="E11:H11"/>
    <mergeCell ref="E9:H9"/>
    <mergeCell ref="E13:H13"/>
    <mergeCell ref="E28:H28"/>
    <mergeCell ref="E49:H49"/>
    <mergeCell ref="E53:H53"/>
    <mergeCell ref="E51:H51"/>
    <mergeCell ref="E55:H55"/>
    <mergeCell ref="J59:J60"/>
    <mergeCell ref="E76:H76"/>
    <mergeCell ref="E80:H80"/>
    <mergeCell ref="E78:H78"/>
    <mergeCell ref="E82:H82"/>
    <mergeCell ref="G1:H1"/>
    <mergeCell ref="L2:V2"/>
  </mergeCells>
  <hyperlinks>
    <hyperlink ref="F1:G1" location="C2" display="1) Krycí list soupisu"/>
    <hyperlink ref="G1:H1" location="C62" display="2) Rekapitulace"/>
    <hyperlink ref="J1" location="C89"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52.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320</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ht="16.5" customHeight="1">
      <c r="B9" s="28"/>
      <c r="C9" s="29"/>
      <c r="D9" s="29"/>
      <c r="E9" s="156" t="s">
        <v>1506</v>
      </c>
      <c r="F9" s="29"/>
      <c r="G9" s="29"/>
      <c r="H9" s="29"/>
      <c r="I9" s="155"/>
      <c r="J9" s="29"/>
      <c r="K9" s="31"/>
    </row>
    <row r="10">
      <c r="B10" s="28"/>
      <c r="C10" s="29"/>
      <c r="D10" s="40" t="s">
        <v>508</v>
      </c>
      <c r="E10" s="29"/>
      <c r="F10" s="29"/>
      <c r="G10" s="29"/>
      <c r="H10" s="29"/>
      <c r="I10" s="155"/>
      <c r="J10" s="29"/>
      <c r="K10" s="31"/>
    </row>
    <row r="11" s="1" customFormat="1" ht="16.5" customHeight="1">
      <c r="B11" s="46"/>
      <c r="C11" s="47"/>
      <c r="D11" s="47"/>
      <c r="E11" s="55" t="s">
        <v>1514</v>
      </c>
      <c r="F11" s="47"/>
      <c r="G11" s="47"/>
      <c r="H11" s="47"/>
      <c r="I11" s="157"/>
      <c r="J11" s="47"/>
      <c r="K11" s="51"/>
    </row>
    <row r="12" s="1" customFormat="1">
      <c r="B12" s="46"/>
      <c r="C12" s="47"/>
      <c r="D12" s="40" t="s">
        <v>510</v>
      </c>
      <c r="E12" s="47"/>
      <c r="F12" s="47"/>
      <c r="G12" s="47"/>
      <c r="H12" s="47"/>
      <c r="I12" s="157"/>
      <c r="J12" s="47"/>
      <c r="K12" s="51"/>
    </row>
    <row r="13" s="1" customFormat="1" ht="36.96" customHeight="1">
      <c r="B13" s="46"/>
      <c r="C13" s="47"/>
      <c r="D13" s="47"/>
      <c r="E13" s="158" t="s">
        <v>1515</v>
      </c>
      <c r="F13" s="47"/>
      <c r="G13" s="47"/>
      <c r="H13" s="47"/>
      <c r="I13" s="157"/>
      <c r="J13" s="47"/>
      <c r="K13" s="51"/>
    </row>
    <row r="14" s="1" customFormat="1">
      <c r="B14" s="46"/>
      <c r="C14" s="47"/>
      <c r="D14" s="47"/>
      <c r="E14" s="47"/>
      <c r="F14" s="47"/>
      <c r="G14" s="47"/>
      <c r="H14" s="47"/>
      <c r="I14" s="157"/>
      <c r="J14" s="47"/>
      <c r="K14" s="51"/>
    </row>
    <row r="15" s="1" customFormat="1" ht="14.4" customHeight="1">
      <c r="B15" s="46"/>
      <c r="C15" s="47"/>
      <c r="D15" s="40" t="s">
        <v>21</v>
      </c>
      <c r="E15" s="47"/>
      <c r="F15" s="35" t="s">
        <v>22</v>
      </c>
      <c r="G15" s="47"/>
      <c r="H15" s="47"/>
      <c r="I15" s="159" t="s">
        <v>23</v>
      </c>
      <c r="J15" s="35" t="s">
        <v>22</v>
      </c>
      <c r="K15" s="51"/>
    </row>
    <row r="16" s="1" customFormat="1" ht="14.4" customHeight="1">
      <c r="B16" s="46"/>
      <c r="C16" s="47"/>
      <c r="D16" s="40" t="s">
        <v>25</v>
      </c>
      <c r="E16" s="47"/>
      <c r="F16" s="35" t="s">
        <v>40</v>
      </c>
      <c r="G16" s="47"/>
      <c r="H16" s="47"/>
      <c r="I16" s="159" t="s">
        <v>27</v>
      </c>
      <c r="J16" s="160" t="str">
        <f>'Rekapitulace stavby'!AN8</f>
        <v>19. 9. 2018</v>
      </c>
      <c r="K16" s="51"/>
    </row>
    <row r="17" s="1" customFormat="1" ht="10.8" customHeight="1">
      <c r="B17" s="46"/>
      <c r="C17" s="47"/>
      <c r="D17" s="47"/>
      <c r="E17" s="47"/>
      <c r="F17" s="47"/>
      <c r="G17" s="47"/>
      <c r="H17" s="47"/>
      <c r="I17" s="157"/>
      <c r="J17" s="47"/>
      <c r="K17" s="51"/>
    </row>
    <row r="18" s="1" customFormat="1" ht="14.4" customHeight="1">
      <c r="B18" s="46"/>
      <c r="C18" s="47"/>
      <c r="D18" s="40" t="s">
        <v>31</v>
      </c>
      <c r="E18" s="47"/>
      <c r="F18" s="47"/>
      <c r="G18" s="47"/>
      <c r="H18" s="47"/>
      <c r="I18" s="159" t="s">
        <v>32</v>
      </c>
      <c r="J18" s="35" t="str">
        <f>IF('Rekapitulace stavby'!AN10="","",'Rekapitulace stavby'!AN10)</f>
        <v>70994234</v>
      </c>
      <c r="K18" s="51"/>
    </row>
    <row r="19" s="1" customFormat="1" ht="18" customHeight="1">
      <c r="B19" s="46"/>
      <c r="C19" s="47"/>
      <c r="D19" s="47"/>
      <c r="E19" s="35" t="str">
        <f>IF('Rekapitulace stavby'!E11="","",'Rekapitulace stavby'!E11)</f>
        <v>SŽDC s.o., OŘ Ústí n.L., ST Ústí n.L.</v>
      </c>
      <c r="F19" s="47"/>
      <c r="G19" s="47"/>
      <c r="H19" s="47"/>
      <c r="I19" s="159" t="s">
        <v>35</v>
      </c>
      <c r="J19" s="35" t="str">
        <f>IF('Rekapitulace stavby'!AN11="","",'Rekapitulace stavby'!AN11)</f>
        <v>CZ70994234</v>
      </c>
      <c r="K19" s="51"/>
    </row>
    <row r="20" s="1" customFormat="1" ht="6.96" customHeight="1">
      <c r="B20" s="46"/>
      <c r="C20" s="47"/>
      <c r="D20" s="47"/>
      <c r="E20" s="47"/>
      <c r="F20" s="47"/>
      <c r="G20" s="47"/>
      <c r="H20" s="47"/>
      <c r="I20" s="157"/>
      <c r="J20" s="47"/>
      <c r="K20" s="51"/>
    </row>
    <row r="21" s="1" customFormat="1" ht="14.4" customHeight="1">
      <c r="B21" s="46"/>
      <c r="C21" s="47"/>
      <c r="D21" s="40" t="s">
        <v>37</v>
      </c>
      <c r="E21" s="47"/>
      <c r="F21" s="47"/>
      <c r="G21" s="47"/>
      <c r="H21" s="47"/>
      <c r="I21" s="159" t="s">
        <v>32</v>
      </c>
      <c r="J21" s="35" t="str">
        <f>IF('Rekapitulace stavby'!AN13="Vyplň údaj","",IF('Rekapitulace stavby'!AN13="","",'Rekapitulace stavby'!AN13))</f>
        <v/>
      </c>
      <c r="K21" s="51"/>
    </row>
    <row r="22" s="1" customFormat="1" ht="18" customHeight="1">
      <c r="B22" s="46"/>
      <c r="C22" s="47"/>
      <c r="D22" s="47"/>
      <c r="E22" s="35" t="str">
        <f>IF('Rekapitulace stavby'!E14="Vyplň údaj","",IF('Rekapitulace stavby'!E14="","",'Rekapitulace stavby'!E14))</f>
        <v/>
      </c>
      <c r="F22" s="47"/>
      <c r="G22" s="47"/>
      <c r="H22" s="47"/>
      <c r="I22" s="159" t="s">
        <v>35</v>
      </c>
      <c r="J22" s="35" t="str">
        <f>IF('Rekapitulace stavby'!AN14="Vyplň údaj","",IF('Rekapitulace stavby'!AN14="","",'Rekapitulace stavby'!AN14))</f>
        <v/>
      </c>
      <c r="K22" s="51"/>
    </row>
    <row r="23" s="1" customFormat="1" ht="6.96" customHeight="1">
      <c r="B23" s="46"/>
      <c r="C23" s="47"/>
      <c r="D23" s="47"/>
      <c r="E23" s="47"/>
      <c r="F23" s="47"/>
      <c r="G23" s="47"/>
      <c r="H23" s="47"/>
      <c r="I23" s="157"/>
      <c r="J23" s="47"/>
      <c r="K23" s="51"/>
    </row>
    <row r="24" s="1" customFormat="1" ht="14.4" customHeight="1">
      <c r="B24" s="46"/>
      <c r="C24" s="47"/>
      <c r="D24" s="40" t="s">
        <v>39</v>
      </c>
      <c r="E24" s="47"/>
      <c r="F24" s="47"/>
      <c r="G24" s="47"/>
      <c r="H24" s="47"/>
      <c r="I24" s="159" t="s">
        <v>32</v>
      </c>
      <c r="J24" s="35" t="str">
        <f>IF('Rekapitulace stavby'!AN16="","",'Rekapitulace stavby'!AN16)</f>
        <v/>
      </c>
      <c r="K24" s="51"/>
    </row>
    <row r="25" s="1" customFormat="1" ht="18" customHeight="1">
      <c r="B25" s="46"/>
      <c r="C25" s="47"/>
      <c r="D25" s="47"/>
      <c r="E25" s="35" t="str">
        <f>IF('Rekapitulace stavby'!E17="","",'Rekapitulace stavby'!E17)</f>
        <v xml:space="preserve"> </v>
      </c>
      <c r="F25" s="47"/>
      <c r="G25" s="47"/>
      <c r="H25" s="47"/>
      <c r="I25" s="159" t="s">
        <v>35</v>
      </c>
      <c r="J25" s="35" t="str">
        <f>IF('Rekapitulace stavby'!AN17="","",'Rekapitulace stavby'!AN17)</f>
        <v/>
      </c>
      <c r="K25" s="51"/>
    </row>
    <row r="26" s="1" customFormat="1" ht="6.96" customHeight="1">
      <c r="B26" s="46"/>
      <c r="C26" s="47"/>
      <c r="D26" s="47"/>
      <c r="E26" s="47"/>
      <c r="F26" s="47"/>
      <c r="G26" s="47"/>
      <c r="H26" s="47"/>
      <c r="I26" s="157"/>
      <c r="J26" s="47"/>
      <c r="K26" s="51"/>
    </row>
    <row r="27" s="1" customFormat="1" ht="14.4" customHeight="1">
      <c r="B27" s="46"/>
      <c r="C27" s="47"/>
      <c r="D27" s="40" t="s">
        <v>42</v>
      </c>
      <c r="E27" s="47"/>
      <c r="F27" s="47"/>
      <c r="G27" s="47"/>
      <c r="H27" s="47"/>
      <c r="I27" s="157"/>
      <c r="J27" s="47"/>
      <c r="K27" s="51"/>
    </row>
    <row r="28" s="7" customFormat="1" ht="16.5" customHeight="1">
      <c r="B28" s="161"/>
      <c r="C28" s="162"/>
      <c r="D28" s="162"/>
      <c r="E28" s="44" t="s">
        <v>22</v>
      </c>
      <c r="F28" s="44"/>
      <c r="G28" s="44"/>
      <c r="H28" s="44"/>
      <c r="I28" s="163"/>
      <c r="J28" s="162"/>
      <c r="K28" s="164"/>
    </row>
    <row r="29" s="1" customFormat="1" ht="6.96" customHeight="1">
      <c r="B29" s="46"/>
      <c r="C29" s="47"/>
      <c r="D29" s="47"/>
      <c r="E29" s="47"/>
      <c r="F29" s="47"/>
      <c r="G29" s="47"/>
      <c r="H29" s="47"/>
      <c r="I29" s="157"/>
      <c r="J29" s="47"/>
      <c r="K29" s="51"/>
    </row>
    <row r="30" s="1" customFormat="1" ht="6.96" customHeight="1">
      <c r="B30" s="46"/>
      <c r="C30" s="47"/>
      <c r="D30" s="106"/>
      <c r="E30" s="106"/>
      <c r="F30" s="106"/>
      <c r="G30" s="106"/>
      <c r="H30" s="106"/>
      <c r="I30" s="165"/>
      <c r="J30" s="106"/>
      <c r="K30" s="166"/>
    </row>
    <row r="31" s="1" customFormat="1" ht="25.44" customHeight="1">
      <c r="B31" s="46"/>
      <c r="C31" s="47"/>
      <c r="D31" s="167" t="s">
        <v>43</v>
      </c>
      <c r="E31" s="47"/>
      <c r="F31" s="47"/>
      <c r="G31" s="47"/>
      <c r="H31" s="47"/>
      <c r="I31" s="157"/>
      <c r="J31" s="168">
        <f>ROUND(J97,2)</f>
        <v>0</v>
      </c>
      <c r="K31" s="51"/>
    </row>
    <row r="32" s="1" customFormat="1" ht="6.96" customHeight="1">
      <c r="B32" s="46"/>
      <c r="C32" s="47"/>
      <c r="D32" s="106"/>
      <c r="E32" s="106"/>
      <c r="F32" s="106"/>
      <c r="G32" s="106"/>
      <c r="H32" s="106"/>
      <c r="I32" s="165"/>
      <c r="J32" s="106"/>
      <c r="K32" s="166"/>
    </row>
    <row r="33" s="1" customFormat="1" ht="14.4" customHeight="1">
      <c r="B33" s="46"/>
      <c r="C33" s="47"/>
      <c r="D33" s="47"/>
      <c r="E33" s="47"/>
      <c r="F33" s="52" t="s">
        <v>45</v>
      </c>
      <c r="G33" s="47"/>
      <c r="H33" s="47"/>
      <c r="I33" s="169" t="s">
        <v>44</v>
      </c>
      <c r="J33" s="52" t="s">
        <v>46</v>
      </c>
      <c r="K33" s="51"/>
    </row>
    <row r="34" s="1" customFormat="1" ht="14.4" customHeight="1">
      <c r="B34" s="46"/>
      <c r="C34" s="47"/>
      <c r="D34" s="55" t="s">
        <v>47</v>
      </c>
      <c r="E34" s="55" t="s">
        <v>48</v>
      </c>
      <c r="F34" s="170">
        <f>ROUND(SUM(BE97:BE139), 2)</f>
        <v>0</v>
      </c>
      <c r="G34" s="47"/>
      <c r="H34" s="47"/>
      <c r="I34" s="171">
        <v>0.20999999999999999</v>
      </c>
      <c r="J34" s="170">
        <f>ROUND(ROUND((SUM(BE97:BE139)), 2)*I34, 2)</f>
        <v>0</v>
      </c>
      <c r="K34" s="51"/>
    </row>
    <row r="35" s="1" customFormat="1" ht="14.4" customHeight="1">
      <c r="B35" s="46"/>
      <c r="C35" s="47"/>
      <c r="D35" s="47"/>
      <c r="E35" s="55" t="s">
        <v>49</v>
      </c>
      <c r="F35" s="170">
        <f>ROUND(SUM(BF97:BF139), 2)</f>
        <v>0</v>
      </c>
      <c r="G35" s="47"/>
      <c r="H35" s="47"/>
      <c r="I35" s="171">
        <v>0.14999999999999999</v>
      </c>
      <c r="J35" s="170">
        <f>ROUND(ROUND((SUM(BF97:BF139)), 2)*I35, 2)</f>
        <v>0</v>
      </c>
      <c r="K35" s="51"/>
    </row>
    <row r="36" hidden="1" s="1" customFormat="1" ht="14.4" customHeight="1">
      <c r="B36" s="46"/>
      <c r="C36" s="47"/>
      <c r="D36" s="47"/>
      <c r="E36" s="55" t="s">
        <v>50</v>
      </c>
      <c r="F36" s="170">
        <f>ROUND(SUM(BG97:BG139), 2)</f>
        <v>0</v>
      </c>
      <c r="G36" s="47"/>
      <c r="H36" s="47"/>
      <c r="I36" s="171">
        <v>0.20999999999999999</v>
      </c>
      <c r="J36" s="170">
        <v>0</v>
      </c>
      <c r="K36" s="51"/>
    </row>
    <row r="37" hidden="1" s="1" customFormat="1" ht="14.4" customHeight="1">
      <c r="B37" s="46"/>
      <c r="C37" s="47"/>
      <c r="D37" s="47"/>
      <c r="E37" s="55" t="s">
        <v>51</v>
      </c>
      <c r="F37" s="170">
        <f>ROUND(SUM(BH97:BH139), 2)</f>
        <v>0</v>
      </c>
      <c r="G37" s="47"/>
      <c r="H37" s="47"/>
      <c r="I37" s="171">
        <v>0.14999999999999999</v>
      </c>
      <c r="J37" s="170">
        <v>0</v>
      </c>
      <c r="K37" s="51"/>
    </row>
    <row r="38" hidden="1" s="1" customFormat="1" ht="14.4" customHeight="1">
      <c r="B38" s="46"/>
      <c r="C38" s="47"/>
      <c r="D38" s="47"/>
      <c r="E38" s="55" t="s">
        <v>52</v>
      </c>
      <c r="F38" s="170">
        <f>ROUND(SUM(BI97:BI139), 2)</f>
        <v>0</v>
      </c>
      <c r="G38" s="47"/>
      <c r="H38" s="47"/>
      <c r="I38" s="171">
        <v>0</v>
      </c>
      <c r="J38" s="170">
        <v>0</v>
      </c>
      <c r="K38" s="51"/>
    </row>
    <row r="39" s="1" customFormat="1" ht="6.96" customHeight="1">
      <c r="B39" s="46"/>
      <c r="C39" s="47"/>
      <c r="D39" s="47"/>
      <c r="E39" s="47"/>
      <c r="F39" s="47"/>
      <c r="G39" s="47"/>
      <c r="H39" s="47"/>
      <c r="I39" s="157"/>
      <c r="J39" s="47"/>
      <c r="K39" s="51"/>
    </row>
    <row r="40" s="1" customFormat="1" ht="25.44" customHeight="1">
      <c r="B40" s="46"/>
      <c r="C40" s="172"/>
      <c r="D40" s="173" t="s">
        <v>53</v>
      </c>
      <c r="E40" s="98"/>
      <c r="F40" s="98"/>
      <c r="G40" s="174" t="s">
        <v>54</v>
      </c>
      <c r="H40" s="175" t="s">
        <v>55</v>
      </c>
      <c r="I40" s="176"/>
      <c r="J40" s="177">
        <f>SUM(J31:J38)</f>
        <v>0</v>
      </c>
      <c r="K40" s="178"/>
    </row>
    <row r="41" s="1" customFormat="1" ht="14.4" customHeight="1">
      <c r="B41" s="67"/>
      <c r="C41" s="68"/>
      <c r="D41" s="68"/>
      <c r="E41" s="68"/>
      <c r="F41" s="68"/>
      <c r="G41" s="68"/>
      <c r="H41" s="68"/>
      <c r="I41" s="179"/>
      <c r="J41" s="68"/>
      <c r="K41" s="69"/>
    </row>
    <row r="45" s="1" customFormat="1" ht="6.96" customHeight="1">
      <c r="B45" s="180"/>
      <c r="C45" s="181"/>
      <c r="D45" s="181"/>
      <c r="E45" s="181"/>
      <c r="F45" s="181"/>
      <c r="G45" s="181"/>
      <c r="H45" s="181"/>
      <c r="I45" s="182"/>
      <c r="J45" s="181"/>
      <c r="K45" s="183"/>
    </row>
    <row r="46" s="1" customFormat="1" ht="36.96" customHeight="1">
      <c r="B46" s="46"/>
      <c r="C46" s="30" t="s">
        <v>512</v>
      </c>
      <c r="D46" s="47"/>
      <c r="E46" s="47"/>
      <c r="F46" s="47"/>
      <c r="G46" s="47"/>
      <c r="H46" s="47"/>
      <c r="I46" s="157"/>
      <c r="J46" s="47"/>
      <c r="K46" s="51"/>
    </row>
    <row r="47" s="1" customFormat="1" ht="6.96" customHeight="1">
      <c r="B47" s="46"/>
      <c r="C47" s="47"/>
      <c r="D47" s="47"/>
      <c r="E47" s="47"/>
      <c r="F47" s="47"/>
      <c r="G47" s="47"/>
      <c r="H47" s="47"/>
      <c r="I47" s="157"/>
      <c r="J47" s="47"/>
      <c r="K47" s="51"/>
    </row>
    <row r="48" s="1" customFormat="1" ht="14.4" customHeight="1">
      <c r="B48" s="46"/>
      <c r="C48" s="40" t="s">
        <v>18</v>
      </c>
      <c r="D48" s="47"/>
      <c r="E48" s="47"/>
      <c r="F48" s="47"/>
      <c r="G48" s="47"/>
      <c r="H48" s="47"/>
      <c r="I48" s="157"/>
      <c r="J48" s="47"/>
      <c r="K48" s="51"/>
    </row>
    <row r="49" s="1" customFormat="1" ht="16.5" customHeight="1">
      <c r="B49" s="46"/>
      <c r="C49" s="47"/>
      <c r="D49" s="47"/>
      <c r="E49" s="156" t="str">
        <f>E7</f>
        <v>Celkové opravy zastávek na koridorové trati Vraňany - Děčín - státní hranice_ZMĚNA č. 1</v>
      </c>
      <c r="F49" s="40"/>
      <c r="G49" s="40"/>
      <c r="H49" s="40"/>
      <c r="I49" s="157"/>
      <c r="J49" s="47"/>
      <c r="K49" s="51"/>
    </row>
    <row r="50">
      <c r="B50" s="28"/>
      <c r="C50" s="40" t="s">
        <v>506</v>
      </c>
      <c r="D50" s="29"/>
      <c r="E50" s="29"/>
      <c r="F50" s="29"/>
      <c r="G50" s="29"/>
      <c r="H50" s="29"/>
      <c r="I50" s="155"/>
      <c r="J50" s="29"/>
      <c r="K50" s="31"/>
    </row>
    <row r="51" ht="16.5" customHeight="1">
      <c r="B51" s="28"/>
      <c r="C51" s="29"/>
      <c r="D51" s="29"/>
      <c r="E51" s="156" t="s">
        <v>1506</v>
      </c>
      <c r="F51" s="29"/>
      <c r="G51" s="29"/>
      <c r="H51" s="29"/>
      <c r="I51" s="155"/>
      <c r="J51" s="29"/>
      <c r="K51" s="31"/>
    </row>
    <row r="52">
      <c r="B52" s="28"/>
      <c r="C52" s="40" t="s">
        <v>508</v>
      </c>
      <c r="D52" s="29"/>
      <c r="E52" s="29"/>
      <c r="F52" s="29"/>
      <c r="G52" s="29"/>
      <c r="H52" s="29"/>
      <c r="I52" s="155"/>
      <c r="J52" s="29"/>
      <c r="K52" s="31"/>
    </row>
    <row r="53" s="1" customFormat="1" ht="16.5" customHeight="1">
      <c r="B53" s="46"/>
      <c r="C53" s="47"/>
      <c r="D53" s="47"/>
      <c r="E53" s="55" t="s">
        <v>1514</v>
      </c>
      <c r="F53" s="47"/>
      <c r="G53" s="47"/>
      <c r="H53" s="47"/>
      <c r="I53" s="157"/>
      <c r="J53" s="47"/>
      <c r="K53" s="51"/>
    </row>
    <row r="54" s="1" customFormat="1" ht="14.4" customHeight="1">
      <c r="B54" s="46"/>
      <c r="C54" s="40" t="s">
        <v>510</v>
      </c>
      <c r="D54" s="47"/>
      <c r="E54" s="47"/>
      <c r="F54" s="47"/>
      <c r="G54" s="47"/>
      <c r="H54" s="47"/>
      <c r="I54" s="157"/>
      <c r="J54" s="47"/>
      <c r="K54" s="51"/>
    </row>
    <row r="55" s="1" customFormat="1" ht="17.25" customHeight="1">
      <c r="B55" s="46"/>
      <c r="C55" s="47"/>
      <c r="D55" s="47"/>
      <c r="E55" s="158" t="str">
        <f>E13</f>
        <v>SO-24-05.1 - km 526,423 - Povrly</v>
      </c>
      <c r="F55" s="47"/>
      <c r="G55" s="47"/>
      <c r="H55" s="47"/>
      <c r="I55" s="157"/>
      <c r="J55" s="47"/>
      <c r="K55" s="51"/>
    </row>
    <row r="56" s="1" customFormat="1" ht="6.96" customHeight="1">
      <c r="B56" s="46"/>
      <c r="C56" s="47"/>
      <c r="D56" s="47"/>
      <c r="E56" s="47"/>
      <c r="F56" s="47"/>
      <c r="G56" s="47"/>
      <c r="H56" s="47"/>
      <c r="I56" s="157"/>
      <c r="J56" s="47"/>
      <c r="K56" s="51"/>
    </row>
    <row r="57" s="1" customFormat="1" ht="18" customHeight="1">
      <c r="B57" s="46"/>
      <c r="C57" s="40" t="s">
        <v>25</v>
      </c>
      <c r="D57" s="47"/>
      <c r="E57" s="47"/>
      <c r="F57" s="35" t="str">
        <f>F16</f>
        <v xml:space="preserve"> </v>
      </c>
      <c r="G57" s="47"/>
      <c r="H57" s="47"/>
      <c r="I57" s="159" t="s">
        <v>27</v>
      </c>
      <c r="J57" s="160" t="str">
        <f>IF(J16="","",J16)</f>
        <v>19. 9. 2018</v>
      </c>
      <c r="K57" s="51"/>
    </row>
    <row r="58" s="1" customFormat="1" ht="6.96" customHeight="1">
      <c r="B58" s="46"/>
      <c r="C58" s="47"/>
      <c r="D58" s="47"/>
      <c r="E58" s="47"/>
      <c r="F58" s="47"/>
      <c r="G58" s="47"/>
      <c r="H58" s="47"/>
      <c r="I58" s="157"/>
      <c r="J58" s="47"/>
      <c r="K58" s="51"/>
    </row>
    <row r="59" s="1" customFormat="1">
      <c r="B59" s="46"/>
      <c r="C59" s="40" t="s">
        <v>31</v>
      </c>
      <c r="D59" s="47"/>
      <c r="E59" s="47"/>
      <c r="F59" s="35" t="str">
        <f>E19</f>
        <v>SŽDC s.o., OŘ Ústí n.L., ST Ústí n.L.</v>
      </c>
      <c r="G59" s="47"/>
      <c r="H59" s="47"/>
      <c r="I59" s="159" t="s">
        <v>39</v>
      </c>
      <c r="J59" s="44" t="str">
        <f>E25</f>
        <v xml:space="preserve"> </v>
      </c>
      <c r="K59" s="51"/>
    </row>
    <row r="60" s="1" customFormat="1" ht="14.4" customHeight="1">
      <c r="B60" s="46"/>
      <c r="C60" s="40" t="s">
        <v>37</v>
      </c>
      <c r="D60" s="47"/>
      <c r="E60" s="47"/>
      <c r="F60" s="35" t="str">
        <f>IF(E22="","",E22)</f>
        <v/>
      </c>
      <c r="G60" s="47"/>
      <c r="H60" s="47"/>
      <c r="I60" s="157"/>
      <c r="J60" s="184"/>
      <c r="K60" s="51"/>
    </row>
    <row r="61" s="1" customFormat="1" ht="10.32" customHeight="1">
      <c r="B61" s="46"/>
      <c r="C61" s="47"/>
      <c r="D61" s="47"/>
      <c r="E61" s="47"/>
      <c r="F61" s="47"/>
      <c r="G61" s="47"/>
      <c r="H61" s="47"/>
      <c r="I61" s="157"/>
      <c r="J61" s="47"/>
      <c r="K61" s="51"/>
    </row>
    <row r="62" s="1" customFormat="1" ht="29.28" customHeight="1">
      <c r="B62" s="46"/>
      <c r="C62" s="185" t="s">
        <v>513</v>
      </c>
      <c r="D62" s="172"/>
      <c r="E62" s="172"/>
      <c r="F62" s="172"/>
      <c r="G62" s="172"/>
      <c r="H62" s="172"/>
      <c r="I62" s="186"/>
      <c r="J62" s="187" t="s">
        <v>514</v>
      </c>
      <c r="K62" s="188"/>
    </row>
    <row r="63" s="1" customFormat="1" ht="10.32" customHeight="1">
      <c r="B63" s="46"/>
      <c r="C63" s="47"/>
      <c r="D63" s="47"/>
      <c r="E63" s="47"/>
      <c r="F63" s="47"/>
      <c r="G63" s="47"/>
      <c r="H63" s="47"/>
      <c r="I63" s="157"/>
      <c r="J63" s="47"/>
      <c r="K63" s="51"/>
    </row>
    <row r="64" s="1" customFormat="1" ht="29.28" customHeight="1">
      <c r="B64" s="46"/>
      <c r="C64" s="189" t="s">
        <v>515</v>
      </c>
      <c r="D64" s="47"/>
      <c r="E64" s="47"/>
      <c r="F64" s="47"/>
      <c r="G64" s="47"/>
      <c r="H64" s="47"/>
      <c r="I64" s="157"/>
      <c r="J64" s="168">
        <f>J97</f>
        <v>0</v>
      </c>
      <c r="K64" s="51"/>
      <c r="AU64" s="24" t="s">
        <v>516</v>
      </c>
    </row>
    <row r="65" s="8" customFormat="1" ht="24.96" customHeight="1">
      <c r="B65" s="190"/>
      <c r="C65" s="191"/>
      <c r="D65" s="192" t="s">
        <v>517</v>
      </c>
      <c r="E65" s="193"/>
      <c r="F65" s="193"/>
      <c r="G65" s="193"/>
      <c r="H65" s="193"/>
      <c r="I65" s="194"/>
      <c r="J65" s="195">
        <f>J98</f>
        <v>0</v>
      </c>
      <c r="K65" s="196"/>
    </row>
    <row r="66" s="9" customFormat="1" ht="19.92" customHeight="1">
      <c r="B66" s="197"/>
      <c r="C66" s="198"/>
      <c r="D66" s="199" t="s">
        <v>519</v>
      </c>
      <c r="E66" s="200"/>
      <c r="F66" s="200"/>
      <c r="G66" s="200"/>
      <c r="H66" s="200"/>
      <c r="I66" s="201"/>
      <c r="J66" s="202">
        <f>J99</f>
        <v>0</v>
      </c>
      <c r="K66" s="203"/>
    </row>
    <row r="67" s="9" customFormat="1" ht="19.92" customHeight="1">
      <c r="B67" s="197"/>
      <c r="C67" s="198"/>
      <c r="D67" s="199" t="s">
        <v>520</v>
      </c>
      <c r="E67" s="200"/>
      <c r="F67" s="200"/>
      <c r="G67" s="200"/>
      <c r="H67" s="200"/>
      <c r="I67" s="201"/>
      <c r="J67" s="202">
        <f>J108</f>
        <v>0</v>
      </c>
      <c r="K67" s="203"/>
    </row>
    <row r="68" s="9" customFormat="1" ht="19.92" customHeight="1">
      <c r="B68" s="197"/>
      <c r="C68" s="198"/>
      <c r="D68" s="199" t="s">
        <v>522</v>
      </c>
      <c r="E68" s="200"/>
      <c r="F68" s="200"/>
      <c r="G68" s="200"/>
      <c r="H68" s="200"/>
      <c r="I68" s="201"/>
      <c r="J68" s="202">
        <f>J115</f>
        <v>0</v>
      </c>
      <c r="K68" s="203"/>
    </row>
    <row r="69" s="8" customFormat="1" ht="24.96" customHeight="1">
      <c r="B69" s="190"/>
      <c r="C69" s="191"/>
      <c r="D69" s="192" t="s">
        <v>523</v>
      </c>
      <c r="E69" s="193"/>
      <c r="F69" s="193"/>
      <c r="G69" s="193"/>
      <c r="H69" s="193"/>
      <c r="I69" s="194"/>
      <c r="J69" s="195">
        <f>J118</f>
        <v>0</v>
      </c>
      <c r="K69" s="196"/>
    </row>
    <row r="70" s="9" customFormat="1" ht="19.92" customHeight="1">
      <c r="B70" s="197"/>
      <c r="C70" s="198"/>
      <c r="D70" s="199" t="s">
        <v>678</v>
      </c>
      <c r="E70" s="200"/>
      <c r="F70" s="200"/>
      <c r="G70" s="200"/>
      <c r="H70" s="200"/>
      <c r="I70" s="201"/>
      <c r="J70" s="202">
        <f>J119</f>
        <v>0</v>
      </c>
      <c r="K70" s="203"/>
    </row>
    <row r="71" s="9" customFormat="1" ht="19.92" customHeight="1">
      <c r="B71" s="197"/>
      <c r="C71" s="198"/>
      <c r="D71" s="199" t="s">
        <v>679</v>
      </c>
      <c r="E71" s="200"/>
      <c r="F71" s="200"/>
      <c r="G71" s="200"/>
      <c r="H71" s="200"/>
      <c r="I71" s="201"/>
      <c r="J71" s="202">
        <f>J121</f>
        <v>0</v>
      </c>
      <c r="K71" s="203"/>
    </row>
    <row r="72" s="9" customFormat="1" ht="19.92" customHeight="1">
      <c r="B72" s="197"/>
      <c r="C72" s="198"/>
      <c r="D72" s="199" t="s">
        <v>680</v>
      </c>
      <c r="E72" s="200"/>
      <c r="F72" s="200"/>
      <c r="G72" s="200"/>
      <c r="H72" s="200"/>
      <c r="I72" s="201"/>
      <c r="J72" s="202">
        <f>J129</f>
        <v>0</v>
      </c>
      <c r="K72" s="203"/>
    </row>
    <row r="73" s="9" customFormat="1" ht="19.92" customHeight="1">
      <c r="B73" s="197"/>
      <c r="C73" s="198"/>
      <c r="D73" s="199" t="s">
        <v>681</v>
      </c>
      <c r="E73" s="200"/>
      <c r="F73" s="200"/>
      <c r="G73" s="200"/>
      <c r="H73" s="200"/>
      <c r="I73" s="201"/>
      <c r="J73" s="202">
        <f>J137</f>
        <v>0</v>
      </c>
      <c r="K73" s="203"/>
    </row>
    <row r="74" s="1" customFormat="1" ht="21.84" customHeight="1">
      <c r="B74" s="46"/>
      <c r="C74" s="47"/>
      <c r="D74" s="47"/>
      <c r="E74" s="47"/>
      <c r="F74" s="47"/>
      <c r="G74" s="47"/>
      <c r="H74" s="47"/>
      <c r="I74" s="157"/>
      <c r="J74" s="47"/>
      <c r="K74" s="51"/>
    </row>
    <row r="75" s="1" customFormat="1" ht="6.96" customHeight="1">
      <c r="B75" s="67"/>
      <c r="C75" s="68"/>
      <c r="D75" s="68"/>
      <c r="E75" s="68"/>
      <c r="F75" s="68"/>
      <c r="G75" s="68"/>
      <c r="H75" s="68"/>
      <c r="I75" s="179"/>
      <c r="J75" s="68"/>
      <c r="K75" s="69"/>
    </row>
    <row r="79" s="1" customFormat="1" ht="6.96" customHeight="1">
      <c r="B79" s="70"/>
      <c r="C79" s="71"/>
      <c r="D79" s="71"/>
      <c r="E79" s="71"/>
      <c r="F79" s="71"/>
      <c r="G79" s="71"/>
      <c r="H79" s="71"/>
      <c r="I79" s="182"/>
      <c r="J79" s="71"/>
      <c r="K79" s="71"/>
      <c r="L79" s="72"/>
    </row>
    <row r="80" s="1" customFormat="1" ht="36.96" customHeight="1">
      <c r="B80" s="46"/>
      <c r="C80" s="73" t="s">
        <v>525</v>
      </c>
      <c r="D80" s="74"/>
      <c r="E80" s="74"/>
      <c r="F80" s="74"/>
      <c r="G80" s="74"/>
      <c r="H80" s="74"/>
      <c r="I80" s="204"/>
      <c r="J80" s="74"/>
      <c r="K80" s="74"/>
      <c r="L80" s="72"/>
    </row>
    <row r="81" s="1" customFormat="1" ht="6.96" customHeight="1">
      <c r="B81" s="46"/>
      <c r="C81" s="74"/>
      <c r="D81" s="74"/>
      <c r="E81" s="74"/>
      <c r="F81" s="74"/>
      <c r="G81" s="74"/>
      <c r="H81" s="74"/>
      <c r="I81" s="204"/>
      <c r="J81" s="74"/>
      <c r="K81" s="74"/>
      <c r="L81" s="72"/>
    </row>
    <row r="82" s="1" customFormat="1" ht="14.4" customHeight="1">
      <c r="B82" s="46"/>
      <c r="C82" s="76" t="s">
        <v>18</v>
      </c>
      <c r="D82" s="74"/>
      <c r="E82" s="74"/>
      <c r="F82" s="74"/>
      <c r="G82" s="74"/>
      <c r="H82" s="74"/>
      <c r="I82" s="204"/>
      <c r="J82" s="74"/>
      <c r="K82" s="74"/>
      <c r="L82" s="72"/>
    </row>
    <row r="83" s="1" customFormat="1" ht="16.5" customHeight="1">
      <c r="B83" s="46"/>
      <c r="C83" s="74"/>
      <c r="D83" s="74"/>
      <c r="E83" s="205" t="str">
        <f>E7</f>
        <v>Celkové opravy zastávek na koridorové trati Vraňany - Děčín - státní hranice_ZMĚNA č. 1</v>
      </c>
      <c r="F83" s="76"/>
      <c r="G83" s="76"/>
      <c r="H83" s="76"/>
      <c r="I83" s="204"/>
      <c r="J83" s="74"/>
      <c r="K83" s="74"/>
      <c r="L83" s="72"/>
    </row>
    <row r="84">
      <c r="B84" s="28"/>
      <c r="C84" s="76" t="s">
        <v>506</v>
      </c>
      <c r="D84" s="206"/>
      <c r="E84" s="206"/>
      <c r="F84" s="206"/>
      <c r="G84" s="206"/>
      <c r="H84" s="206"/>
      <c r="I84" s="149"/>
      <c r="J84" s="206"/>
      <c r="K84" s="206"/>
      <c r="L84" s="207"/>
    </row>
    <row r="85" ht="16.5" customHeight="1">
      <c r="B85" s="28"/>
      <c r="C85" s="206"/>
      <c r="D85" s="206"/>
      <c r="E85" s="205" t="s">
        <v>1506</v>
      </c>
      <c r="F85" s="206"/>
      <c r="G85" s="206"/>
      <c r="H85" s="206"/>
      <c r="I85" s="149"/>
      <c r="J85" s="206"/>
      <c r="K85" s="206"/>
      <c r="L85" s="207"/>
    </row>
    <row r="86">
      <c r="B86" s="28"/>
      <c r="C86" s="76" t="s">
        <v>508</v>
      </c>
      <c r="D86" s="206"/>
      <c r="E86" s="206"/>
      <c r="F86" s="206"/>
      <c r="G86" s="206"/>
      <c r="H86" s="206"/>
      <c r="I86" s="149"/>
      <c r="J86" s="206"/>
      <c r="K86" s="206"/>
      <c r="L86" s="207"/>
    </row>
    <row r="87" s="1" customFormat="1" ht="16.5" customHeight="1">
      <c r="B87" s="46"/>
      <c r="C87" s="74"/>
      <c r="D87" s="74"/>
      <c r="E87" s="208" t="s">
        <v>1514</v>
      </c>
      <c r="F87" s="74"/>
      <c r="G87" s="74"/>
      <c r="H87" s="74"/>
      <c r="I87" s="204"/>
      <c r="J87" s="74"/>
      <c r="K87" s="74"/>
      <c r="L87" s="72"/>
    </row>
    <row r="88" s="1" customFormat="1" ht="14.4" customHeight="1">
      <c r="B88" s="46"/>
      <c r="C88" s="76" t="s">
        <v>510</v>
      </c>
      <c r="D88" s="74"/>
      <c r="E88" s="74"/>
      <c r="F88" s="74"/>
      <c r="G88" s="74"/>
      <c r="H88" s="74"/>
      <c r="I88" s="204"/>
      <c r="J88" s="74"/>
      <c r="K88" s="74"/>
      <c r="L88" s="72"/>
    </row>
    <row r="89" s="1" customFormat="1" ht="17.25" customHeight="1">
      <c r="B89" s="46"/>
      <c r="C89" s="74"/>
      <c r="D89" s="74"/>
      <c r="E89" s="82" t="str">
        <f>E13</f>
        <v>SO-24-05.1 - km 526,423 - Povrly</v>
      </c>
      <c r="F89" s="74"/>
      <c r="G89" s="74"/>
      <c r="H89" s="74"/>
      <c r="I89" s="204"/>
      <c r="J89" s="74"/>
      <c r="K89" s="74"/>
      <c r="L89" s="72"/>
    </row>
    <row r="90" s="1" customFormat="1" ht="6.96" customHeight="1">
      <c r="B90" s="46"/>
      <c r="C90" s="74"/>
      <c r="D90" s="74"/>
      <c r="E90" s="74"/>
      <c r="F90" s="74"/>
      <c r="G90" s="74"/>
      <c r="H90" s="74"/>
      <c r="I90" s="204"/>
      <c r="J90" s="74"/>
      <c r="K90" s="74"/>
      <c r="L90" s="72"/>
    </row>
    <row r="91" s="1" customFormat="1" ht="18" customHeight="1">
      <c r="B91" s="46"/>
      <c r="C91" s="76" t="s">
        <v>25</v>
      </c>
      <c r="D91" s="74"/>
      <c r="E91" s="74"/>
      <c r="F91" s="209" t="str">
        <f>F16</f>
        <v xml:space="preserve"> </v>
      </c>
      <c r="G91" s="74"/>
      <c r="H91" s="74"/>
      <c r="I91" s="210" t="s">
        <v>27</v>
      </c>
      <c r="J91" s="85" t="str">
        <f>IF(J16="","",J16)</f>
        <v>19. 9. 2018</v>
      </c>
      <c r="K91" s="74"/>
      <c r="L91" s="72"/>
    </row>
    <row r="92" s="1" customFormat="1" ht="6.96" customHeight="1">
      <c r="B92" s="46"/>
      <c r="C92" s="74"/>
      <c r="D92" s="74"/>
      <c r="E92" s="74"/>
      <c r="F92" s="74"/>
      <c r="G92" s="74"/>
      <c r="H92" s="74"/>
      <c r="I92" s="204"/>
      <c r="J92" s="74"/>
      <c r="K92" s="74"/>
      <c r="L92" s="72"/>
    </row>
    <row r="93" s="1" customFormat="1">
      <c r="B93" s="46"/>
      <c r="C93" s="76" t="s">
        <v>31</v>
      </c>
      <c r="D93" s="74"/>
      <c r="E93" s="74"/>
      <c r="F93" s="209" t="str">
        <f>E19</f>
        <v>SŽDC s.o., OŘ Ústí n.L., ST Ústí n.L.</v>
      </c>
      <c r="G93" s="74"/>
      <c r="H93" s="74"/>
      <c r="I93" s="210" t="s">
        <v>39</v>
      </c>
      <c r="J93" s="209" t="str">
        <f>E25</f>
        <v xml:space="preserve"> </v>
      </c>
      <c r="K93" s="74"/>
      <c r="L93" s="72"/>
    </row>
    <row r="94" s="1" customFormat="1" ht="14.4" customHeight="1">
      <c r="B94" s="46"/>
      <c r="C94" s="76" t="s">
        <v>37</v>
      </c>
      <c r="D94" s="74"/>
      <c r="E94" s="74"/>
      <c r="F94" s="209" t="str">
        <f>IF(E22="","",E22)</f>
        <v/>
      </c>
      <c r="G94" s="74"/>
      <c r="H94" s="74"/>
      <c r="I94" s="204"/>
      <c r="J94" s="74"/>
      <c r="K94" s="74"/>
      <c r="L94" s="72"/>
    </row>
    <row r="95" s="1" customFormat="1" ht="10.32" customHeight="1">
      <c r="B95" s="46"/>
      <c r="C95" s="74"/>
      <c r="D95" s="74"/>
      <c r="E95" s="74"/>
      <c r="F95" s="74"/>
      <c r="G95" s="74"/>
      <c r="H95" s="74"/>
      <c r="I95" s="204"/>
      <c r="J95" s="74"/>
      <c r="K95" s="74"/>
      <c r="L95" s="72"/>
    </row>
    <row r="96" s="10" customFormat="1" ht="29.28" customHeight="1">
      <c r="B96" s="211"/>
      <c r="C96" s="212" t="s">
        <v>526</v>
      </c>
      <c r="D96" s="213" t="s">
        <v>62</v>
      </c>
      <c r="E96" s="213" t="s">
        <v>58</v>
      </c>
      <c r="F96" s="213" t="s">
        <v>527</v>
      </c>
      <c r="G96" s="213" t="s">
        <v>528</v>
      </c>
      <c r="H96" s="213" t="s">
        <v>529</v>
      </c>
      <c r="I96" s="214" t="s">
        <v>530</v>
      </c>
      <c r="J96" s="213" t="s">
        <v>514</v>
      </c>
      <c r="K96" s="215" t="s">
        <v>531</v>
      </c>
      <c r="L96" s="216"/>
      <c r="M96" s="102" t="s">
        <v>532</v>
      </c>
      <c r="N96" s="103" t="s">
        <v>47</v>
      </c>
      <c r="O96" s="103" t="s">
        <v>533</v>
      </c>
      <c r="P96" s="103" t="s">
        <v>534</v>
      </c>
      <c r="Q96" s="103" t="s">
        <v>535</v>
      </c>
      <c r="R96" s="103" t="s">
        <v>536</v>
      </c>
      <c r="S96" s="103" t="s">
        <v>537</v>
      </c>
      <c r="T96" s="104" t="s">
        <v>538</v>
      </c>
    </row>
    <row r="97" s="1" customFormat="1" ht="29.28" customHeight="1">
      <c r="B97" s="46"/>
      <c r="C97" s="108" t="s">
        <v>515</v>
      </c>
      <c r="D97" s="74"/>
      <c r="E97" s="74"/>
      <c r="F97" s="74"/>
      <c r="G97" s="74"/>
      <c r="H97" s="74"/>
      <c r="I97" s="204"/>
      <c r="J97" s="217">
        <f>BK97</f>
        <v>0</v>
      </c>
      <c r="K97" s="74"/>
      <c r="L97" s="72"/>
      <c r="M97" s="105"/>
      <c r="N97" s="106"/>
      <c r="O97" s="106"/>
      <c r="P97" s="218">
        <f>P98+P118</f>
        <v>0</v>
      </c>
      <c r="Q97" s="106"/>
      <c r="R97" s="218">
        <f>R98+R118</f>
        <v>2.5517239886889995</v>
      </c>
      <c r="S97" s="106"/>
      <c r="T97" s="219">
        <f>T98+T118</f>
        <v>0.22352999999999998</v>
      </c>
      <c r="AT97" s="24" t="s">
        <v>76</v>
      </c>
      <c r="AU97" s="24" t="s">
        <v>516</v>
      </c>
      <c r="BK97" s="220">
        <f>BK98+BK118</f>
        <v>0</v>
      </c>
    </row>
    <row r="98" s="11" customFormat="1" ht="37.44" customHeight="1">
      <c r="B98" s="221"/>
      <c r="C98" s="222"/>
      <c r="D98" s="223" t="s">
        <v>76</v>
      </c>
      <c r="E98" s="224" t="s">
        <v>539</v>
      </c>
      <c r="F98" s="224" t="s">
        <v>540</v>
      </c>
      <c r="G98" s="222"/>
      <c r="H98" s="222"/>
      <c r="I98" s="225"/>
      <c r="J98" s="226">
        <f>BK98</f>
        <v>0</v>
      </c>
      <c r="K98" s="222"/>
      <c r="L98" s="227"/>
      <c r="M98" s="228"/>
      <c r="N98" s="229"/>
      <c r="O98" s="229"/>
      <c r="P98" s="230">
        <f>P99+P108+P115</f>
        <v>0</v>
      </c>
      <c r="Q98" s="229"/>
      <c r="R98" s="230">
        <f>R99+R108+R115</f>
        <v>1.5472338356679998</v>
      </c>
      <c r="S98" s="229"/>
      <c r="T98" s="231">
        <f>T99+T108+T115</f>
        <v>0.022249999999999999</v>
      </c>
      <c r="AR98" s="232" t="s">
        <v>24</v>
      </c>
      <c r="AT98" s="233" t="s">
        <v>76</v>
      </c>
      <c r="AU98" s="233" t="s">
        <v>77</v>
      </c>
      <c r="AY98" s="232" t="s">
        <v>541</v>
      </c>
      <c r="BK98" s="234">
        <f>BK99+BK108+BK115</f>
        <v>0</v>
      </c>
    </row>
    <row r="99" s="11" customFormat="1" ht="19.92" customHeight="1">
      <c r="B99" s="221"/>
      <c r="C99" s="222"/>
      <c r="D99" s="223" t="s">
        <v>76</v>
      </c>
      <c r="E99" s="235" t="s">
        <v>552</v>
      </c>
      <c r="F99" s="235" t="s">
        <v>553</v>
      </c>
      <c r="G99" s="222"/>
      <c r="H99" s="222"/>
      <c r="I99" s="225"/>
      <c r="J99" s="236">
        <f>BK99</f>
        <v>0</v>
      </c>
      <c r="K99" s="222"/>
      <c r="L99" s="227"/>
      <c r="M99" s="228"/>
      <c r="N99" s="229"/>
      <c r="O99" s="229"/>
      <c r="P99" s="230">
        <f>SUM(P100:P107)</f>
        <v>0</v>
      </c>
      <c r="Q99" s="229"/>
      <c r="R99" s="230">
        <f>SUM(R100:R107)</f>
        <v>1.5230092856679998</v>
      </c>
      <c r="S99" s="229"/>
      <c r="T99" s="231">
        <f>SUM(T100:T107)</f>
        <v>0</v>
      </c>
      <c r="AR99" s="232" t="s">
        <v>24</v>
      </c>
      <c r="AT99" s="233" t="s">
        <v>76</v>
      </c>
      <c r="AU99" s="233" t="s">
        <v>24</v>
      </c>
      <c r="AY99" s="232" t="s">
        <v>541</v>
      </c>
      <c r="BK99" s="234">
        <f>SUM(BK100:BK107)</f>
        <v>0</v>
      </c>
    </row>
    <row r="100" s="1" customFormat="1" ht="25.5" customHeight="1">
      <c r="B100" s="46"/>
      <c r="C100" s="237" t="s">
        <v>24</v>
      </c>
      <c r="D100" s="237" t="s">
        <v>544</v>
      </c>
      <c r="E100" s="238" t="s">
        <v>682</v>
      </c>
      <c r="F100" s="239" t="s">
        <v>683</v>
      </c>
      <c r="G100" s="240" t="s">
        <v>547</v>
      </c>
      <c r="H100" s="241">
        <v>67.954999999999998</v>
      </c>
      <c r="I100" s="242"/>
      <c r="J100" s="243">
        <f>ROUND(I100*H100,2)</f>
        <v>0</v>
      </c>
      <c r="K100" s="239" t="s">
        <v>684</v>
      </c>
      <c r="L100" s="72"/>
      <c r="M100" s="244" t="s">
        <v>22</v>
      </c>
      <c r="N100" s="245" t="s">
        <v>48</v>
      </c>
      <c r="O100" s="47"/>
      <c r="P100" s="246">
        <f>O100*H100</f>
        <v>0</v>
      </c>
      <c r="Q100" s="246">
        <v>0.0041799999999999997</v>
      </c>
      <c r="R100" s="246">
        <f>Q100*H100</f>
        <v>0.28405189999999997</v>
      </c>
      <c r="S100" s="246">
        <v>0</v>
      </c>
      <c r="T100" s="247">
        <f>S100*H100</f>
        <v>0</v>
      </c>
      <c r="AR100" s="24" t="s">
        <v>542</v>
      </c>
      <c r="AT100" s="24" t="s">
        <v>544</v>
      </c>
      <c r="AU100" s="24" t="s">
        <v>85</v>
      </c>
      <c r="AY100" s="24" t="s">
        <v>541</v>
      </c>
      <c r="BE100" s="248">
        <f>IF(N100="základní",J100,0)</f>
        <v>0</v>
      </c>
      <c r="BF100" s="248">
        <f>IF(N100="snížená",J100,0)</f>
        <v>0</v>
      </c>
      <c r="BG100" s="248">
        <f>IF(N100="zákl. přenesená",J100,0)</f>
        <v>0</v>
      </c>
      <c r="BH100" s="248">
        <f>IF(N100="sníž. přenesená",J100,0)</f>
        <v>0</v>
      </c>
      <c r="BI100" s="248">
        <f>IF(N100="nulová",J100,0)</f>
        <v>0</v>
      </c>
      <c r="BJ100" s="24" t="s">
        <v>24</v>
      </c>
      <c r="BK100" s="248">
        <f>ROUND(I100*H100,2)</f>
        <v>0</v>
      </c>
      <c r="BL100" s="24" t="s">
        <v>542</v>
      </c>
      <c r="BM100" s="24" t="s">
        <v>818</v>
      </c>
    </row>
    <row r="101" s="1" customFormat="1" ht="25.5" customHeight="1">
      <c r="B101" s="46"/>
      <c r="C101" s="237" t="s">
        <v>85</v>
      </c>
      <c r="D101" s="237" t="s">
        <v>544</v>
      </c>
      <c r="E101" s="238" t="s">
        <v>687</v>
      </c>
      <c r="F101" s="239" t="s">
        <v>688</v>
      </c>
      <c r="G101" s="240" t="s">
        <v>547</v>
      </c>
      <c r="H101" s="241">
        <v>221.18799999999999</v>
      </c>
      <c r="I101" s="242"/>
      <c r="J101" s="243">
        <f>ROUND(I101*H101,2)</f>
        <v>0</v>
      </c>
      <c r="K101" s="239" t="s">
        <v>684</v>
      </c>
      <c r="L101" s="72"/>
      <c r="M101" s="244" t="s">
        <v>22</v>
      </c>
      <c r="N101" s="245" t="s">
        <v>48</v>
      </c>
      <c r="O101" s="47"/>
      <c r="P101" s="246">
        <f>O101*H101</f>
        <v>0</v>
      </c>
      <c r="Q101" s="246">
        <v>0.0041799999999999997</v>
      </c>
      <c r="R101" s="246">
        <f>Q101*H101</f>
        <v>0.92456583999999986</v>
      </c>
      <c r="S101" s="246">
        <v>0</v>
      </c>
      <c r="T101" s="247">
        <f>S101*H101</f>
        <v>0</v>
      </c>
      <c r="AR101" s="24" t="s">
        <v>542</v>
      </c>
      <c r="AT101" s="24" t="s">
        <v>544</v>
      </c>
      <c r="AU101" s="24" t="s">
        <v>85</v>
      </c>
      <c r="AY101" s="24" t="s">
        <v>541</v>
      </c>
      <c r="BE101" s="248">
        <f>IF(N101="základní",J101,0)</f>
        <v>0</v>
      </c>
      <c r="BF101" s="248">
        <f>IF(N101="snížená",J101,0)</f>
        <v>0</v>
      </c>
      <c r="BG101" s="248">
        <f>IF(N101="zákl. přenesená",J101,0)</f>
        <v>0</v>
      </c>
      <c r="BH101" s="248">
        <f>IF(N101="sníž. přenesená",J101,0)</f>
        <v>0</v>
      </c>
      <c r="BI101" s="248">
        <f>IF(N101="nulová",J101,0)</f>
        <v>0</v>
      </c>
      <c r="BJ101" s="24" t="s">
        <v>24</v>
      </c>
      <c r="BK101" s="248">
        <f>ROUND(I101*H101,2)</f>
        <v>0</v>
      </c>
      <c r="BL101" s="24" t="s">
        <v>542</v>
      </c>
      <c r="BM101" s="24" t="s">
        <v>820</v>
      </c>
    </row>
    <row r="102" s="12" customFormat="1">
      <c r="B102" s="249"/>
      <c r="C102" s="250"/>
      <c r="D102" s="251" t="s">
        <v>549</v>
      </c>
      <c r="E102" s="252" t="s">
        <v>22</v>
      </c>
      <c r="F102" s="253" t="s">
        <v>1516</v>
      </c>
      <c r="G102" s="250"/>
      <c r="H102" s="254">
        <v>221.18799999999999</v>
      </c>
      <c r="I102" s="255"/>
      <c r="J102" s="250"/>
      <c r="K102" s="250"/>
      <c r="L102" s="256"/>
      <c r="M102" s="257"/>
      <c r="N102" s="258"/>
      <c r="O102" s="258"/>
      <c r="P102" s="258"/>
      <c r="Q102" s="258"/>
      <c r="R102" s="258"/>
      <c r="S102" s="258"/>
      <c r="T102" s="259"/>
      <c r="AT102" s="260" t="s">
        <v>549</v>
      </c>
      <c r="AU102" s="260" t="s">
        <v>85</v>
      </c>
      <c r="AV102" s="12" t="s">
        <v>85</v>
      </c>
      <c r="AW102" s="12" t="s">
        <v>41</v>
      </c>
      <c r="AX102" s="12" t="s">
        <v>24</v>
      </c>
      <c r="AY102" s="260" t="s">
        <v>541</v>
      </c>
    </row>
    <row r="103" s="1" customFormat="1" ht="25.5" customHeight="1">
      <c r="B103" s="46"/>
      <c r="C103" s="237" t="s">
        <v>93</v>
      </c>
      <c r="D103" s="237" t="s">
        <v>544</v>
      </c>
      <c r="E103" s="238" t="s">
        <v>691</v>
      </c>
      <c r="F103" s="239" t="s">
        <v>692</v>
      </c>
      <c r="G103" s="240" t="s">
        <v>547</v>
      </c>
      <c r="H103" s="241">
        <v>289.14299999999997</v>
      </c>
      <c r="I103" s="242"/>
      <c r="J103" s="243">
        <f>ROUND(I103*H103,2)</f>
        <v>0</v>
      </c>
      <c r="K103" s="239" t="s">
        <v>684</v>
      </c>
      <c r="L103" s="72"/>
      <c r="M103" s="244" t="s">
        <v>22</v>
      </c>
      <c r="N103" s="245" t="s">
        <v>48</v>
      </c>
      <c r="O103" s="47"/>
      <c r="P103" s="246">
        <f>O103*H103</f>
        <v>0</v>
      </c>
      <c r="Q103" s="246">
        <v>0.0010198399999999999</v>
      </c>
      <c r="R103" s="246">
        <f>Q103*H103</f>
        <v>0.29487959711999995</v>
      </c>
      <c r="S103" s="246">
        <v>0</v>
      </c>
      <c r="T103" s="247">
        <f>S103*H103</f>
        <v>0</v>
      </c>
      <c r="AR103" s="24" t="s">
        <v>542</v>
      </c>
      <c r="AT103" s="24" t="s">
        <v>544</v>
      </c>
      <c r="AU103" s="24" t="s">
        <v>85</v>
      </c>
      <c r="AY103" s="24" t="s">
        <v>541</v>
      </c>
      <c r="BE103" s="248">
        <f>IF(N103="základní",J103,0)</f>
        <v>0</v>
      </c>
      <c r="BF103" s="248">
        <f>IF(N103="snížená",J103,0)</f>
        <v>0</v>
      </c>
      <c r="BG103" s="248">
        <f>IF(N103="zákl. přenesená",J103,0)</f>
        <v>0</v>
      </c>
      <c r="BH103" s="248">
        <f>IF(N103="sníž. přenesená",J103,0)</f>
        <v>0</v>
      </c>
      <c r="BI103" s="248">
        <f>IF(N103="nulová",J103,0)</f>
        <v>0</v>
      </c>
      <c r="BJ103" s="24" t="s">
        <v>24</v>
      </c>
      <c r="BK103" s="248">
        <f>ROUND(I103*H103,2)</f>
        <v>0</v>
      </c>
      <c r="BL103" s="24" t="s">
        <v>542</v>
      </c>
      <c r="BM103" s="24" t="s">
        <v>822</v>
      </c>
    </row>
    <row r="104" s="1" customFormat="1" ht="25.5" customHeight="1">
      <c r="B104" s="46"/>
      <c r="C104" s="237" t="s">
        <v>542</v>
      </c>
      <c r="D104" s="237" t="s">
        <v>544</v>
      </c>
      <c r="E104" s="238" t="s">
        <v>554</v>
      </c>
      <c r="F104" s="239" t="s">
        <v>555</v>
      </c>
      <c r="G104" s="240" t="s">
        <v>547</v>
      </c>
      <c r="H104" s="241">
        <v>9.657</v>
      </c>
      <c r="I104" s="242"/>
      <c r="J104" s="243">
        <f>ROUND(I104*H104,2)</f>
        <v>0</v>
      </c>
      <c r="K104" s="239" t="s">
        <v>684</v>
      </c>
      <c r="L104" s="72"/>
      <c r="M104" s="244" t="s">
        <v>22</v>
      </c>
      <c r="N104" s="245" t="s">
        <v>48</v>
      </c>
      <c r="O104" s="47"/>
      <c r="P104" s="246">
        <f>O104*H104</f>
        <v>0</v>
      </c>
      <c r="Q104" s="246">
        <v>0.001110364</v>
      </c>
      <c r="R104" s="246">
        <f>Q104*H104</f>
        <v>0.010722785148</v>
      </c>
      <c r="S104" s="246">
        <v>0</v>
      </c>
      <c r="T104" s="247">
        <f>S104*H104</f>
        <v>0</v>
      </c>
      <c r="AR104" s="24" t="s">
        <v>542</v>
      </c>
      <c r="AT104" s="24" t="s">
        <v>544</v>
      </c>
      <c r="AU104" s="24" t="s">
        <v>85</v>
      </c>
      <c r="AY104" s="24" t="s">
        <v>541</v>
      </c>
      <c r="BE104" s="248">
        <f>IF(N104="základní",J104,0)</f>
        <v>0</v>
      </c>
      <c r="BF104" s="248">
        <f>IF(N104="snížená",J104,0)</f>
        <v>0</v>
      </c>
      <c r="BG104" s="248">
        <f>IF(N104="zákl. přenesená",J104,0)</f>
        <v>0</v>
      </c>
      <c r="BH104" s="248">
        <f>IF(N104="sníž. přenesená",J104,0)</f>
        <v>0</v>
      </c>
      <c r="BI104" s="248">
        <f>IF(N104="nulová",J104,0)</f>
        <v>0</v>
      </c>
      <c r="BJ104" s="24" t="s">
        <v>24</v>
      </c>
      <c r="BK104" s="248">
        <f>ROUND(I104*H104,2)</f>
        <v>0</v>
      </c>
      <c r="BL104" s="24" t="s">
        <v>542</v>
      </c>
      <c r="BM104" s="24" t="s">
        <v>823</v>
      </c>
    </row>
    <row r="105" s="13" customFormat="1">
      <c r="B105" s="282"/>
      <c r="C105" s="283"/>
      <c r="D105" s="251" t="s">
        <v>549</v>
      </c>
      <c r="E105" s="284" t="s">
        <v>22</v>
      </c>
      <c r="F105" s="285" t="s">
        <v>695</v>
      </c>
      <c r="G105" s="283"/>
      <c r="H105" s="284" t="s">
        <v>22</v>
      </c>
      <c r="I105" s="286"/>
      <c r="J105" s="283"/>
      <c r="K105" s="283"/>
      <c r="L105" s="287"/>
      <c r="M105" s="288"/>
      <c r="N105" s="289"/>
      <c r="O105" s="289"/>
      <c r="P105" s="289"/>
      <c r="Q105" s="289"/>
      <c r="R105" s="289"/>
      <c r="S105" s="289"/>
      <c r="T105" s="290"/>
      <c r="AT105" s="291" t="s">
        <v>549</v>
      </c>
      <c r="AU105" s="291" t="s">
        <v>85</v>
      </c>
      <c r="AV105" s="13" t="s">
        <v>24</v>
      </c>
      <c r="AW105" s="13" t="s">
        <v>41</v>
      </c>
      <c r="AX105" s="13" t="s">
        <v>77</v>
      </c>
      <c r="AY105" s="291" t="s">
        <v>541</v>
      </c>
    </row>
    <row r="106" s="12" customFormat="1">
      <c r="B106" s="249"/>
      <c r="C106" s="250"/>
      <c r="D106" s="251" t="s">
        <v>549</v>
      </c>
      <c r="E106" s="252" t="s">
        <v>22</v>
      </c>
      <c r="F106" s="253" t="s">
        <v>1517</v>
      </c>
      <c r="G106" s="250"/>
      <c r="H106" s="254">
        <v>9.657</v>
      </c>
      <c r="I106" s="255"/>
      <c r="J106" s="250"/>
      <c r="K106" s="250"/>
      <c r="L106" s="256"/>
      <c r="M106" s="257"/>
      <c r="N106" s="258"/>
      <c r="O106" s="258"/>
      <c r="P106" s="258"/>
      <c r="Q106" s="258"/>
      <c r="R106" s="258"/>
      <c r="S106" s="258"/>
      <c r="T106" s="259"/>
      <c r="AT106" s="260" t="s">
        <v>549</v>
      </c>
      <c r="AU106" s="260" t="s">
        <v>85</v>
      </c>
      <c r="AV106" s="12" t="s">
        <v>85</v>
      </c>
      <c r="AW106" s="12" t="s">
        <v>41</v>
      </c>
      <c r="AX106" s="12" t="s">
        <v>24</v>
      </c>
      <c r="AY106" s="260" t="s">
        <v>541</v>
      </c>
    </row>
    <row r="107" s="1" customFormat="1" ht="51" customHeight="1">
      <c r="B107" s="46"/>
      <c r="C107" s="237" t="s">
        <v>562</v>
      </c>
      <c r="D107" s="237" t="s">
        <v>544</v>
      </c>
      <c r="E107" s="238" t="s">
        <v>697</v>
      </c>
      <c r="F107" s="239" t="s">
        <v>698</v>
      </c>
      <c r="G107" s="240" t="s">
        <v>651</v>
      </c>
      <c r="H107" s="241">
        <v>12.4</v>
      </c>
      <c r="I107" s="242"/>
      <c r="J107" s="243">
        <f>ROUND(I107*H107,2)</f>
        <v>0</v>
      </c>
      <c r="K107" s="239" t="s">
        <v>684</v>
      </c>
      <c r="L107" s="72"/>
      <c r="M107" s="244" t="s">
        <v>22</v>
      </c>
      <c r="N107" s="245" t="s">
        <v>48</v>
      </c>
      <c r="O107" s="47"/>
      <c r="P107" s="246">
        <f>O107*H107</f>
        <v>0</v>
      </c>
      <c r="Q107" s="246">
        <v>0.00070880349999999999</v>
      </c>
      <c r="R107" s="246">
        <f>Q107*H107</f>
        <v>0.0087891633999999993</v>
      </c>
      <c r="S107" s="246">
        <v>0</v>
      </c>
      <c r="T107" s="247">
        <f>S107*H107</f>
        <v>0</v>
      </c>
      <c r="AR107" s="24" t="s">
        <v>542</v>
      </c>
      <c r="AT107" s="24" t="s">
        <v>544</v>
      </c>
      <c r="AU107" s="24" t="s">
        <v>85</v>
      </c>
      <c r="AY107" s="24" t="s">
        <v>541</v>
      </c>
      <c r="BE107" s="248">
        <f>IF(N107="základní",J107,0)</f>
        <v>0</v>
      </c>
      <c r="BF107" s="248">
        <f>IF(N107="snížená",J107,0)</f>
        <v>0</v>
      </c>
      <c r="BG107" s="248">
        <f>IF(N107="zákl. přenesená",J107,0)</f>
        <v>0</v>
      </c>
      <c r="BH107" s="248">
        <f>IF(N107="sníž. přenesená",J107,0)</f>
        <v>0</v>
      </c>
      <c r="BI107" s="248">
        <f>IF(N107="nulová",J107,0)</f>
        <v>0</v>
      </c>
      <c r="BJ107" s="24" t="s">
        <v>24</v>
      </c>
      <c r="BK107" s="248">
        <f>ROUND(I107*H107,2)</f>
        <v>0</v>
      </c>
      <c r="BL107" s="24" t="s">
        <v>542</v>
      </c>
      <c r="BM107" s="24" t="s">
        <v>825</v>
      </c>
    </row>
    <row r="108" s="11" customFormat="1" ht="29.88" customHeight="1">
      <c r="B108" s="221"/>
      <c r="C108" s="222"/>
      <c r="D108" s="223" t="s">
        <v>76</v>
      </c>
      <c r="E108" s="235" t="s">
        <v>557</v>
      </c>
      <c r="F108" s="235" t="s">
        <v>558</v>
      </c>
      <c r="G108" s="222"/>
      <c r="H108" s="222"/>
      <c r="I108" s="225"/>
      <c r="J108" s="236">
        <f>BK108</f>
        <v>0</v>
      </c>
      <c r="K108" s="222"/>
      <c r="L108" s="227"/>
      <c r="M108" s="228"/>
      <c r="N108" s="229"/>
      <c r="O108" s="229"/>
      <c r="P108" s="230">
        <f>SUM(P109:P114)</f>
        <v>0</v>
      </c>
      <c r="Q108" s="229"/>
      <c r="R108" s="230">
        <f>SUM(R109:R114)</f>
        <v>0.024224550000000001</v>
      </c>
      <c r="S108" s="229"/>
      <c r="T108" s="231">
        <f>SUM(T109:T114)</f>
        <v>0.022249999999999999</v>
      </c>
      <c r="AR108" s="232" t="s">
        <v>24</v>
      </c>
      <c r="AT108" s="233" t="s">
        <v>76</v>
      </c>
      <c r="AU108" s="233" t="s">
        <v>24</v>
      </c>
      <c r="AY108" s="232" t="s">
        <v>541</v>
      </c>
      <c r="BK108" s="234">
        <f>SUM(BK109:BK114)</f>
        <v>0</v>
      </c>
    </row>
    <row r="109" s="1" customFormat="1" ht="25.5" customHeight="1">
      <c r="B109" s="46"/>
      <c r="C109" s="237" t="s">
        <v>552</v>
      </c>
      <c r="D109" s="237" t="s">
        <v>544</v>
      </c>
      <c r="E109" s="238" t="s">
        <v>700</v>
      </c>
      <c r="F109" s="239" t="s">
        <v>701</v>
      </c>
      <c r="G109" s="240" t="s">
        <v>547</v>
      </c>
      <c r="H109" s="241">
        <v>115.355</v>
      </c>
      <c r="I109" s="242"/>
      <c r="J109" s="243">
        <f>ROUND(I109*H109,2)</f>
        <v>0</v>
      </c>
      <c r="K109" s="239" t="s">
        <v>684</v>
      </c>
      <c r="L109" s="72"/>
      <c r="M109" s="244" t="s">
        <v>22</v>
      </c>
      <c r="N109" s="245" t="s">
        <v>48</v>
      </c>
      <c r="O109" s="47"/>
      <c r="P109" s="246">
        <f>O109*H109</f>
        <v>0</v>
      </c>
      <c r="Q109" s="246">
        <v>0.00021000000000000001</v>
      </c>
      <c r="R109" s="246">
        <f>Q109*H109</f>
        <v>0.024224550000000001</v>
      </c>
      <c r="S109" s="246">
        <v>0</v>
      </c>
      <c r="T109" s="247">
        <f>S109*H109</f>
        <v>0</v>
      </c>
      <c r="AR109" s="24" t="s">
        <v>542</v>
      </c>
      <c r="AT109" s="24" t="s">
        <v>544</v>
      </c>
      <c r="AU109" s="24" t="s">
        <v>85</v>
      </c>
      <c r="AY109" s="24" t="s">
        <v>541</v>
      </c>
      <c r="BE109" s="248">
        <f>IF(N109="základní",J109,0)</f>
        <v>0</v>
      </c>
      <c r="BF109" s="248">
        <f>IF(N109="snížená",J109,0)</f>
        <v>0</v>
      </c>
      <c r="BG109" s="248">
        <f>IF(N109="zákl. přenesená",J109,0)</f>
        <v>0</v>
      </c>
      <c r="BH109" s="248">
        <f>IF(N109="sníž. přenesená",J109,0)</f>
        <v>0</v>
      </c>
      <c r="BI109" s="248">
        <f>IF(N109="nulová",J109,0)</f>
        <v>0</v>
      </c>
      <c r="BJ109" s="24" t="s">
        <v>24</v>
      </c>
      <c r="BK109" s="248">
        <f>ROUND(I109*H109,2)</f>
        <v>0</v>
      </c>
      <c r="BL109" s="24" t="s">
        <v>542</v>
      </c>
      <c r="BM109" s="24" t="s">
        <v>826</v>
      </c>
    </row>
    <row r="110" s="1" customFormat="1">
      <c r="B110" s="46"/>
      <c r="C110" s="74"/>
      <c r="D110" s="251" t="s">
        <v>703</v>
      </c>
      <c r="E110" s="74"/>
      <c r="F110" s="274" t="s">
        <v>704</v>
      </c>
      <c r="G110" s="74"/>
      <c r="H110" s="74"/>
      <c r="I110" s="204"/>
      <c r="J110" s="74"/>
      <c r="K110" s="74"/>
      <c r="L110" s="72"/>
      <c r="M110" s="275"/>
      <c r="N110" s="47"/>
      <c r="O110" s="47"/>
      <c r="P110" s="47"/>
      <c r="Q110" s="47"/>
      <c r="R110" s="47"/>
      <c r="S110" s="47"/>
      <c r="T110" s="95"/>
      <c r="AT110" s="24" t="s">
        <v>703</v>
      </c>
      <c r="AU110" s="24" t="s">
        <v>85</v>
      </c>
    </row>
    <row r="111" s="1" customFormat="1" ht="16.5" customHeight="1">
      <c r="B111" s="46"/>
      <c r="C111" s="237" t="s">
        <v>571</v>
      </c>
      <c r="D111" s="237" t="s">
        <v>544</v>
      </c>
      <c r="E111" s="238" t="s">
        <v>705</v>
      </c>
      <c r="F111" s="239" t="s">
        <v>706</v>
      </c>
      <c r="G111" s="240" t="s">
        <v>651</v>
      </c>
      <c r="H111" s="241">
        <v>44.5</v>
      </c>
      <c r="I111" s="242"/>
      <c r="J111" s="243">
        <f>ROUND(I111*H111,2)</f>
        <v>0</v>
      </c>
      <c r="K111" s="239" t="s">
        <v>684</v>
      </c>
      <c r="L111" s="72"/>
      <c r="M111" s="244" t="s">
        <v>22</v>
      </c>
      <c r="N111" s="245" t="s">
        <v>48</v>
      </c>
      <c r="O111" s="47"/>
      <c r="P111" s="246">
        <f>O111*H111</f>
        <v>0</v>
      </c>
      <c r="Q111" s="246">
        <v>0</v>
      </c>
      <c r="R111" s="246">
        <f>Q111*H111</f>
        <v>0</v>
      </c>
      <c r="S111" s="246">
        <v>0.00050000000000000001</v>
      </c>
      <c r="T111" s="247">
        <f>S111*H111</f>
        <v>0.022249999999999999</v>
      </c>
      <c r="AR111" s="24" t="s">
        <v>542</v>
      </c>
      <c r="AT111" s="24" t="s">
        <v>544</v>
      </c>
      <c r="AU111" s="24" t="s">
        <v>85</v>
      </c>
      <c r="AY111" s="24" t="s">
        <v>541</v>
      </c>
      <c r="BE111" s="248">
        <f>IF(N111="základní",J111,0)</f>
        <v>0</v>
      </c>
      <c r="BF111" s="248">
        <f>IF(N111="snížená",J111,0)</f>
        <v>0</v>
      </c>
      <c r="BG111" s="248">
        <f>IF(N111="zákl. přenesená",J111,0)</f>
        <v>0</v>
      </c>
      <c r="BH111" s="248">
        <f>IF(N111="sníž. přenesená",J111,0)</f>
        <v>0</v>
      </c>
      <c r="BI111" s="248">
        <f>IF(N111="nulová",J111,0)</f>
        <v>0</v>
      </c>
      <c r="BJ111" s="24" t="s">
        <v>24</v>
      </c>
      <c r="BK111" s="248">
        <f>ROUND(I111*H111,2)</f>
        <v>0</v>
      </c>
      <c r="BL111" s="24" t="s">
        <v>542</v>
      </c>
      <c r="BM111" s="24" t="s">
        <v>827</v>
      </c>
    </row>
    <row r="112" s="1" customFormat="1">
      <c r="B112" s="46"/>
      <c r="C112" s="74"/>
      <c r="D112" s="251" t="s">
        <v>703</v>
      </c>
      <c r="E112" s="74"/>
      <c r="F112" s="274" t="s">
        <v>708</v>
      </c>
      <c r="G112" s="74"/>
      <c r="H112" s="74"/>
      <c r="I112" s="204"/>
      <c r="J112" s="74"/>
      <c r="K112" s="74"/>
      <c r="L112" s="72"/>
      <c r="M112" s="275"/>
      <c r="N112" s="47"/>
      <c r="O112" s="47"/>
      <c r="P112" s="47"/>
      <c r="Q112" s="47"/>
      <c r="R112" s="47"/>
      <c r="S112" s="47"/>
      <c r="T112" s="95"/>
      <c r="AT112" s="24" t="s">
        <v>703</v>
      </c>
      <c r="AU112" s="24" t="s">
        <v>85</v>
      </c>
    </row>
    <row r="113" s="12" customFormat="1">
      <c r="B113" s="249"/>
      <c r="C113" s="250"/>
      <c r="D113" s="251" t="s">
        <v>549</v>
      </c>
      <c r="E113" s="252" t="s">
        <v>22</v>
      </c>
      <c r="F113" s="253" t="s">
        <v>1518</v>
      </c>
      <c r="G113" s="250"/>
      <c r="H113" s="254">
        <v>44.5</v>
      </c>
      <c r="I113" s="255"/>
      <c r="J113" s="250"/>
      <c r="K113" s="250"/>
      <c r="L113" s="256"/>
      <c r="M113" s="257"/>
      <c r="N113" s="258"/>
      <c r="O113" s="258"/>
      <c r="P113" s="258"/>
      <c r="Q113" s="258"/>
      <c r="R113" s="258"/>
      <c r="S113" s="258"/>
      <c r="T113" s="259"/>
      <c r="AT113" s="260" t="s">
        <v>549</v>
      </c>
      <c r="AU113" s="260" t="s">
        <v>85</v>
      </c>
      <c r="AV113" s="12" t="s">
        <v>85</v>
      </c>
      <c r="AW113" s="12" t="s">
        <v>41</v>
      </c>
      <c r="AX113" s="12" t="s">
        <v>77</v>
      </c>
      <c r="AY113" s="260" t="s">
        <v>541</v>
      </c>
    </row>
    <row r="114" s="14" customFormat="1">
      <c r="B114" s="292"/>
      <c r="C114" s="293"/>
      <c r="D114" s="251" t="s">
        <v>549</v>
      </c>
      <c r="E114" s="294" t="s">
        <v>22</v>
      </c>
      <c r="F114" s="295" t="s">
        <v>710</v>
      </c>
      <c r="G114" s="293"/>
      <c r="H114" s="296">
        <v>44.5</v>
      </c>
      <c r="I114" s="297"/>
      <c r="J114" s="293"/>
      <c r="K114" s="293"/>
      <c r="L114" s="298"/>
      <c r="M114" s="299"/>
      <c r="N114" s="300"/>
      <c r="O114" s="300"/>
      <c r="P114" s="300"/>
      <c r="Q114" s="300"/>
      <c r="R114" s="300"/>
      <c r="S114" s="300"/>
      <c r="T114" s="301"/>
      <c r="AT114" s="302" t="s">
        <v>549</v>
      </c>
      <c r="AU114" s="302" t="s">
        <v>85</v>
      </c>
      <c r="AV114" s="14" t="s">
        <v>542</v>
      </c>
      <c r="AW114" s="14" t="s">
        <v>41</v>
      </c>
      <c r="AX114" s="14" t="s">
        <v>24</v>
      </c>
      <c r="AY114" s="302" t="s">
        <v>541</v>
      </c>
    </row>
    <row r="115" s="11" customFormat="1" ht="29.88" customHeight="1">
      <c r="B115" s="221"/>
      <c r="C115" s="222"/>
      <c r="D115" s="223" t="s">
        <v>76</v>
      </c>
      <c r="E115" s="235" t="s">
        <v>581</v>
      </c>
      <c r="F115" s="235" t="s">
        <v>582</v>
      </c>
      <c r="G115" s="222"/>
      <c r="H115" s="222"/>
      <c r="I115" s="225"/>
      <c r="J115" s="236">
        <f>BK115</f>
        <v>0</v>
      </c>
      <c r="K115" s="222"/>
      <c r="L115" s="227"/>
      <c r="M115" s="228"/>
      <c r="N115" s="229"/>
      <c r="O115" s="229"/>
      <c r="P115" s="230">
        <f>SUM(P116:P117)</f>
        <v>0</v>
      </c>
      <c r="Q115" s="229"/>
      <c r="R115" s="230">
        <f>SUM(R116:R117)</f>
        <v>0</v>
      </c>
      <c r="S115" s="229"/>
      <c r="T115" s="231">
        <f>SUM(T116:T117)</f>
        <v>0</v>
      </c>
      <c r="AR115" s="232" t="s">
        <v>24</v>
      </c>
      <c r="AT115" s="233" t="s">
        <v>76</v>
      </c>
      <c r="AU115" s="233" t="s">
        <v>24</v>
      </c>
      <c r="AY115" s="232" t="s">
        <v>541</v>
      </c>
      <c r="BK115" s="234">
        <f>SUM(BK116:BK117)</f>
        <v>0</v>
      </c>
    </row>
    <row r="116" s="1" customFormat="1" ht="38.25" customHeight="1">
      <c r="B116" s="46"/>
      <c r="C116" s="237" t="s">
        <v>561</v>
      </c>
      <c r="D116" s="237" t="s">
        <v>544</v>
      </c>
      <c r="E116" s="238" t="s">
        <v>583</v>
      </c>
      <c r="F116" s="239" t="s">
        <v>711</v>
      </c>
      <c r="G116" s="240" t="s">
        <v>569</v>
      </c>
      <c r="H116" s="241">
        <v>1.5469999999999999</v>
      </c>
      <c r="I116" s="242"/>
      <c r="J116" s="243">
        <f>ROUND(I116*H116,2)</f>
        <v>0</v>
      </c>
      <c r="K116" s="239" t="s">
        <v>684</v>
      </c>
      <c r="L116" s="72"/>
      <c r="M116" s="244" t="s">
        <v>22</v>
      </c>
      <c r="N116" s="245" t="s">
        <v>48</v>
      </c>
      <c r="O116" s="47"/>
      <c r="P116" s="246">
        <f>O116*H116</f>
        <v>0</v>
      </c>
      <c r="Q116" s="246">
        <v>0</v>
      </c>
      <c r="R116" s="246">
        <f>Q116*H116</f>
        <v>0</v>
      </c>
      <c r="S116" s="246">
        <v>0</v>
      </c>
      <c r="T116" s="247">
        <f>S116*H116</f>
        <v>0</v>
      </c>
      <c r="AR116" s="24" t="s">
        <v>542</v>
      </c>
      <c r="AT116" s="24" t="s">
        <v>544</v>
      </c>
      <c r="AU116" s="24" t="s">
        <v>85</v>
      </c>
      <c r="AY116" s="24" t="s">
        <v>541</v>
      </c>
      <c r="BE116" s="248">
        <f>IF(N116="základní",J116,0)</f>
        <v>0</v>
      </c>
      <c r="BF116" s="248">
        <f>IF(N116="snížená",J116,0)</f>
        <v>0</v>
      </c>
      <c r="BG116" s="248">
        <f>IF(N116="zákl. přenesená",J116,0)</f>
        <v>0</v>
      </c>
      <c r="BH116" s="248">
        <f>IF(N116="sníž. přenesená",J116,0)</f>
        <v>0</v>
      </c>
      <c r="BI116" s="248">
        <f>IF(N116="nulová",J116,0)</f>
        <v>0</v>
      </c>
      <c r="BJ116" s="24" t="s">
        <v>24</v>
      </c>
      <c r="BK116" s="248">
        <f>ROUND(I116*H116,2)</f>
        <v>0</v>
      </c>
      <c r="BL116" s="24" t="s">
        <v>542</v>
      </c>
      <c r="BM116" s="24" t="s">
        <v>1519</v>
      </c>
    </row>
    <row r="117" s="1" customFormat="1">
      <c r="B117" s="46"/>
      <c r="C117" s="74"/>
      <c r="D117" s="251" t="s">
        <v>703</v>
      </c>
      <c r="E117" s="74"/>
      <c r="F117" s="274" t="s">
        <v>713</v>
      </c>
      <c r="G117" s="74"/>
      <c r="H117" s="74"/>
      <c r="I117" s="204"/>
      <c r="J117" s="74"/>
      <c r="K117" s="74"/>
      <c r="L117" s="72"/>
      <c r="M117" s="275"/>
      <c r="N117" s="47"/>
      <c r="O117" s="47"/>
      <c r="P117" s="47"/>
      <c r="Q117" s="47"/>
      <c r="R117" s="47"/>
      <c r="S117" s="47"/>
      <c r="T117" s="95"/>
      <c r="AT117" s="24" t="s">
        <v>703</v>
      </c>
      <c r="AU117" s="24" t="s">
        <v>85</v>
      </c>
    </row>
    <row r="118" s="11" customFormat="1" ht="37.44" customHeight="1">
      <c r="B118" s="221"/>
      <c r="C118" s="222"/>
      <c r="D118" s="223" t="s">
        <v>76</v>
      </c>
      <c r="E118" s="224" t="s">
        <v>586</v>
      </c>
      <c r="F118" s="224" t="s">
        <v>587</v>
      </c>
      <c r="G118" s="222"/>
      <c r="H118" s="222"/>
      <c r="I118" s="225"/>
      <c r="J118" s="226">
        <f>BK118</f>
        <v>0</v>
      </c>
      <c r="K118" s="222"/>
      <c r="L118" s="227"/>
      <c r="M118" s="228"/>
      <c r="N118" s="229"/>
      <c r="O118" s="229"/>
      <c r="P118" s="230">
        <f>P119+P121+P129+P137</f>
        <v>0</v>
      </c>
      <c r="Q118" s="229"/>
      <c r="R118" s="230">
        <f>R119+R121+R129+R137</f>
        <v>1.0044901530209998</v>
      </c>
      <c r="S118" s="229"/>
      <c r="T118" s="231">
        <f>T119+T121+T129+T137</f>
        <v>0.20127999999999999</v>
      </c>
      <c r="AR118" s="232" t="s">
        <v>85</v>
      </c>
      <c r="AT118" s="233" t="s">
        <v>76</v>
      </c>
      <c r="AU118" s="233" t="s">
        <v>77</v>
      </c>
      <c r="AY118" s="232" t="s">
        <v>541</v>
      </c>
      <c r="BK118" s="234">
        <f>BK119+BK121+BK129+BK137</f>
        <v>0</v>
      </c>
    </row>
    <row r="119" s="11" customFormat="1" ht="19.92" customHeight="1">
      <c r="B119" s="221"/>
      <c r="C119" s="222"/>
      <c r="D119" s="223" t="s">
        <v>76</v>
      </c>
      <c r="E119" s="235" t="s">
        <v>714</v>
      </c>
      <c r="F119" s="235" t="s">
        <v>715</v>
      </c>
      <c r="G119" s="222"/>
      <c r="H119" s="222"/>
      <c r="I119" s="225"/>
      <c r="J119" s="236">
        <f>BK119</f>
        <v>0</v>
      </c>
      <c r="K119" s="222"/>
      <c r="L119" s="227"/>
      <c r="M119" s="228"/>
      <c r="N119" s="229"/>
      <c r="O119" s="229"/>
      <c r="P119" s="230">
        <f>P120</f>
        <v>0</v>
      </c>
      <c r="Q119" s="229"/>
      <c r="R119" s="230">
        <f>R120</f>
        <v>0.00064000000000000005</v>
      </c>
      <c r="S119" s="229"/>
      <c r="T119" s="231">
        <f>T120</f>
        <v>0</v>
      </c>
      <c r="AR119" s="232" t="s">
        <v>85</v>
      </c>
      <c r="AT119" s="233" t="s">
        <v>76</v>
      </c>
      <c r="AU119" s="233" t="s">
        <v>24</v>
      </c>
      <c r="AY119" s="232" t="s">
        <v>541</v>
      </c>
      <c r="BK119" s="234">
        <f>BK120</f>
        <v>0</v>
      </c>
    </row>
    <row r="120" s="1" customFormat="1" ht="16.5" customHeight="1">
      <c r="B120" s="46"/>
      <c r="C120" s="237" t="s">
        <v>557</v>
      </c>
      <c r="D120" s="237" t="s">
        <v>544</v>
      </c>
      <c r="E120" s="238" t="s">
        <v>716</v>
      </c>
      <c r="F120" s="239" t="s">
        <v>717</v>
      </c>
      <c r="G120" s="240" t="s">
        <v>651</v>
      </c>
      <c r="H120" s="241">
        <v>8</v>
      </c>
      <c r="I120" s="242"/>
      <c r="J120" s="243">
        <f>ROUND(I120*H120,2)</f>
        <v>0</v>
      </c>
      <c r="K120" s="239" t="s">
        <v>22</v>
      </c>
      <c r="L120" s="72"/>
      <c r="M120" s="244" t="s">
        <v>22</v>
      </c>
      <c r="N120" s="245" t="s">
        <v>48</v>
      </c>
      <c r="O120" s="47"/>
      <c r="P120" s="246">
        <f>O120*H120</f>
        <v>0</v>
      </c>
      <c r="Q120" s="246">
        <v>8.0000000000000007E-05</v>
      </c>
      <c r="R120" s="246">
        <f>Q120*H120</f>
        <v>0.00064000000000000005</v>
      </c>
      <c r="S120" s="246">
        <v>0</v>
      </c>
      <c r="T120" s="247">
        <f>S120*H120</f>
        <v>0</v>
      </c>
      <c r="AR120" s="24" t="s">
        <v>577</v>
      </c>
      <c r="AT120" s="24" t="s">
        <v>544</v>
      </c>
      <c r="AU120" s="24" t="s">
        <v>85</v>
      </c>
      <c r="AY120" s="24" t="s">
        <v>541</v>
      </c>
      <c r="BE120" s="248">
        <f>IF(N120="základní",J120,0)</f>
        <v>0</v>
      </c>
      <c r="BF120" s="248">
        <f>IF(N120="snížená",J120,0)</f>
        <v>0</v>
      </c>
      <c r="BG120" s="248">
        <f>IF(N120="zákl. přenesená",J120,0)</f>
        <v>0</v>
      </c>
      <c r="BH120" s="248">
        <f>IF(N120="sníž. přenesená",J120,0)</f>
        <v>0</v>
      </c>
      <c r="BI120" s="248">
        <f>IF(N120="nulová",J120,0)</f>
        <v>0</v>
      </c>
      <c r="BJ120" s="24" t="s">
        <v>24</v>
      </c>
      <c r="BK120" s="248">
        <f>ROUND(I120*H120,2)</f>
        <v>0</v>
      </c>
      <c r="BL120" s="24" t="s">
        <v>577</v>
      </c>
      <c r="BM120" s="24" t="s">
        <v>1520</v>
      </c>
    </row>
    <row r="121" s="11" customFormat="1" ht="29.88" customHeight="1">
      <c r="B121" s="221"/>
      <c r="C121" s="222"/>
      <c r="D121" s="223" t="s">
        <v>76</v>
      </c>
      <c r="E121" s="235" t="s">
        <v>719</v>
      </c>
      <c r="F121" s="235" t="s">
        <v>720</v>
      </c>
      <c r="G121" s="222"/>
      <c r="H121" s="222"/>
      <c r="I121" s="225"/>
      <c r="J121" s="236">
        <f>BK121</f>
        <v>0</v>
      </c>
      <c r="K121" s="222"/>
      <c r="L121" s="227"/>
      <c r="M121" s="228"/>
      <c r="N121" s="229"/>
      <c r="O121" s="229"/>
      <c r="P121" s="230">
        <f>SUM(P122:P128)</f>
        <v>0</v>
      </c>
      <c r="Q121" s="229"/>
      <c r="R121" s="230">
        <f>SUM(R122:R128)</f>
        <v>0.18852240000000001</v>
      </c>
      <c r="S121" s="229"/>
      <c r="T121" s="231">
        <f>SUM(T122:T128)</f>
        <v>0.20127999999999999</v>
      </c>
      <c r="AR121" s="232" t="s">
        <v>85</v>
      </c>
      <c r="AT121" s="233" t="s">
        <v>76</v>
      </c>
      <c r="AU121" s="233" t="s">
        <v>24</v>
      </c>
      <c r="AY121" s="232" t="s">
        <v>541</v>
      </c>
      <c r="BK121" s="234">
        <f>SUM(BK122:BK128)</f>
        <v>0</v>
      </c>
    </row>
    <row r="122" s="1" customFormat="1" ht="25.5" customHeight="1">
      <c r="B122" s="46"/>
      <c r="C122" s="237" t="s">
        <v>29</v>
      </c>
      <c r="D122" s="237" t="s">
        <v>544</v>
      </c>
      <c r="E122" s="238" t="s">
        <v>721</v>
      </c>
      <c r="F122" s="239" t="s">
        <v>722</v>
      </c>
      <c r="G122" s="240" t="s">
        <v>547</v>
      </c>
      <c r="H122" s="241">
        <v>7.4000000000000004</v>
      </c>
      <c r="I122" s="242"/>
      <c r="J122" s="243">
        <f>ROUND(I122*H122,2)</f>
        <v>0</v>
      </c>
      <c r="K122" s="239" t="s">
        <v>684</v>
      </c>
      <c r="L122" s="72"/>
      <c r="M122" s="244" t="s">
        <v>22</v>
      </c>
      <c r="N122" s="245" t="s">
        <v>48</v>
      </c>
      <c r="O122" s="47"/>
      <c r="P122" s="246">
        <f>O122*H122</f>
        <v>0</v>
      </c>
      <c r="Q122" s="246">
        <v>0.0030000000000000001</v>
      </c>
      <c r="R122" s="246">
        <f>Q122*H122</f>
        <v>0.022200000000000001</v>
      </c>
      <c r="S122" s="246">
        <v>0</v>
      </c>
      <c r="T122" s="247">
        <f>S122*H122</f>
        <v>0</v>
      </c>
      <c r="AR122" s="24" t="s">
        <v>577</v>
      </c>
      <c r="AT122" s="24" t="s">
        <v>544</v>
      </c>
      <c r="AU122" s="24" t="s">
        <v>85</v>
      </c>
      <c r="AY122" s="24" t="s">
        <v>541</v>
      </c>
      <c r="BE122" s="248">
        <f>IF(N122="základní",J122,0)</f>
        <v>0</v>
      </c>
      <c r="BF122" s="248">
        <f>IF(N122="snížená",J122,0)</f>
        <v>0</v>
      </c>
      <c r="BG122" s="248">
        <f>IF(N122="zákl. přenesená",J122,0)</f>
        <v>0</v>
      </c>
      <c r="BH122" s="248">
        <f>IF(N122="sníž. přenesená",J122,0)</f>
        <v>0</v>
      </c>
      <c r="BI122" s="248">
        <f>IF(N122="nulová",J122,0)</f>
        <v>0</v>
      </c>
      <c r="BJ122" s="24" t="s">
        <v>24</v>
      </c>
      <c r="BK122" s="248">
        <f>ROUND(I122*H122,2)</f>
        <v>0</v>
      </c>
      <c r="BL122" s="24" t="s">
        <v>577</v>
      </c>
      <c r="BM122" s="24" t="s">
        <v>831</v>
      </c>
    </row>
    <row r="123" s="1" customFormat="1" ht="25.5" customHeight="1">
      <c r="B123" s="46"/>
      <c r="C123" s="264" t="s">
        <v>590</v>
      </c>
      <c r="D123" s="264" t="s">
        <v>622</v>
      </c>
      <c r="E123" s="265" t="s">
        <v>724</v>
      </c>
      <c r="F123" s="266" t="s">
        <v>725</v>
      </c>
      <c r="G123" s="267" t="s">
        <v>547</v>
      </c>
      <c r="H123" s="268">
        <v>8.5470000000000006</v>
      </c>
      <c r="I123" s="269"/>
      <c r="J123" s="270">
        <f>ROUND(I123*H123,2)</f>
        <v>0</v>
      </c>
      <c r="K123" s="266" t="s">
        <v>684</v>
      </c>
      <c r="L123" s="271"/>
      <c r="M123" s="272" t="s">
        <v>22</v>
      </c>
      <c r="N123" s="273" t="s">
        <v>48</v>
      </c>
      <c r="O123" s="47"/>
      <c r="P123" s="246">
        <f>O123*H123</f>
        <v>0</v>
      </c>
      <c r="Q123" s="246">
        <v>0.019199999999999998</v>
      </c>
      <c r="R123" s="246">
        <f>Q123*H123</f>
        <v>0.16410240000000001</v>
      </c>
      <c r="S123" s="246">
        <v>0</v>
      </c>
      <c r="T123" s="247">
        <f>S123*H123</f>
        <v>0</v>
      </c>
      <c r="AR123" s="24" t="s">
        <v>726</v>
      </c>
      <c r="AT123" s="24" t="s">
        <v>622</v>
      </c>
      <c r="AU123" s="24" t="s">
        <v>85</v>
      </c>
      <c r="AY123" s="24" t="s">
        <v>541</v>
      </c>
      <c r="BE123" s="248">
        <f>IF(N123="základní",J123,0)</f>
        <v>0</v>
      </c>
      <c r="BF123" s="248">
        <f>IF(N123="snížená",J123,0)</f>
        <v>0</v>
      </c>
      <c r="BG123" s="248">
        <f>IF(N123="zákl. přenesená",J123,0)</f>
        <v>0</v>
      </c>
      <c r="BH123" s="248">
        <f>IF(N123="sníž. přenesená",J123,0)</f>
        <v>0</v>
      </c>
      <c r="BI123" s="248">
        <f>IF(N123="nulová",J123,0)</f>
        <v>0</v>
      </c>
      <c r="BJ123" s="24" t="s">
        <v>24</v>
      </c>
      <c r="BK123" s="248">
        <f>ROUND(I123*H123,2)</f>
        <v>0</v>
      </c>
      <c r="BL123" s="24" t="s">
        <v>577</v>
      </c>
      <c r="BM123" s="24" t="s">
        <v>832</v>
      </c>
    </row>
    <row r="124" s="12" customFormat="1">
      <c r="B124" s="249"/>
      <c r="C124" s="250"/>
      <c r="D124" s="251" t="s">
        <v>549</v>
      </c>
      <c r="E124" s="252" t="s">
        <v>22</v>
      </c>
      <c r="F124" s="253" t="s">
        <v>1521</v>
      </c>
      <c r="G124" s="250"/>
      <c r="H124" s="254">
        <v>7.7699999999999996</v>
      </c>
      <c r="I124" s="255"/>
      <c r="J124" s="250"/>
      <c r="K124" s="250"/>
      <c r="L124" s="256"/>
      <c r="M124" s="257"/>
      <c r="N124" s="258"/>
      <c r="O124" s="258"/>
      <c r="P124" s="258"/>
      <c r="Q124" s="258"/>
      <c r="R124" s="258"/>
      <c r="S124" s="258"/>
      <c r="T124" s="259"/>
      <c r="AT124" s="260" t="s">
        <v>549</v>
      </c>
      <c r="AU124" s="260" t="s">
        <v>85</v>
      </c>
      <c r="AV124" s="12" t="s">
        <v>85</v>
      </c>
      <c r="AW124" s="12" t="s">
        <v>41</v>
      </c>
      <c r="AX124" s="12" t="s">
        <v>24</v>
      </c>
      <c r="AY124" s="260" t="s">
        <v>541</v>
      </c>
    </row>
    <row r="125" s="12" customFormat="1">
      <c r="B125" s="249"/>
      <c r="C125" s="250"/>
      <c r="D125" s="251" t="s">
        <v>549</v>
      </c>
      <c r="E125" s="250"/>
      <c r="F125" s="253" t="s">
        <v>1522</v>
      </c>
      <c r="G125" s="250"/>
      <c r="H125" s="254">
        <v>8.5470000000000006</v>
      </c>
      <c r="I125" s="255"/>
      <c r="J125" s="250"/>
      <c r="K125" s="250"/>
      <c r="L125" s="256"/>
      <c r="M125" s="257"/>
      <c r="N125" s="258"/>
      <c r="O125" s="258"/>
      <c r="P125" s="258"/>
      <c r="Q125" s="258"/>
      <c r="R125" s="258"/>
      <c r="S125" s="258"/>
      <c r="T125" s="259"/>
      <c r="AT125" s="260" t="s">
        <v>549</v>
      </c>
      <c r="AU125" s="260" t="s">
        <v>85</v>
      </c>
      <c r="AV125" s="12" t="s">
        <v>85</v>
      </c>
      <c r="AW125" s="12" t="s">
        <v>6</v>
      </c>
      <c r="AX125" s="12" t="s">
        <v>24</v>
      </c>
      <c r="AY125" s="260" t="s">
        <v>541</v>
      </c>
    </row>
    <row r="126" s="1" customFormat="1" ht="16.5" customHeight="1">
      <c r="B126" s="46"/>
      <c r="C126" s="237" t="s">
        <v>570</v>
      </c>
      <c r="D126" s="237" t="s">
        <v>544</v>
      </c>
      <c r="E126" s="238" t="s">
        <v>730</v>
      </c>
      <c r="F126" s="239" t="s">
        <v>731</v>
      </c>
      <c r="G126" s="240" t="s">
        <v>547</v>
      </c>
      <c r="H126" s="241">
        <v>7.4000000000000004</v>
      </c>
      <c r="I126" s="242"/>
      <c r="J126" s="243">
        <f>ROUND(I126*H126,2)</f>
        <v>0</v>
      </c>
      <c r="K126" s="239" t="s">
        <v>684</v>
      </c>
      <c r="L126" s="72"/>
      <c r="M126" s="244" t="s">
        <v>22</v>
      </c>
      <c r="N126" s="245" t="s">
        <v>48</v>
      </c>
      <c r="O126" s="47"/>
      <c r="P126" s="246">
        <f>O126*H126</f>
        <v>0</v>
      </c>
      <c r="Q126" s="246">
        <v>0</v>
      </c>
      <c r="R126" s="246">
        <f>Q126*H126</f>
        <v>0</v>
      </c>
      <c r="S126" s="246">
        <v>0.027199999999999998</v>
      </c>
      <c r="T126" s="247">
        <f>S126*H126</f>
        <v>0.20127999999999999</v>
      </c>
      <c r="AR126" s="24" t="s">
        <v>577</v>
      </c>
      <c r="AT126" s="24" t="s">
        <v>544</v>
      </c>
      <c r="AU126" s="24" t="s">
        <v>85</v>
      </c>
      <c r="AY126" s="24" t="s">
        <v>541</v>
      </c>
      <c r="BE126" s="248">
        <f>IF(N126="základní",J126,0)</f>
        <v>0</v>
      </c>
      <c r="BF126" s="248">
        <f>IF(N126="snížená",J126,0)</f>
        <v>0</v>
      </c>
      <c r="BG126" s="248">
        <f>IF(N126="zákl. přenesená",J126,0)</f>
        <v>0</v>
      </c>
      <c r="BH126" s="248">
        <f>IF(N126="sníž. přenesená",J126,0)</f>
        <v>0</v>
      </c>
      <c r="BI126" s="248">
        <f>IF(N126="nulová",J126,0)</f>
        <v>0</v>
      </c>
      <c r="BJ126" s="24" t="s">
        <v>24</v>
      </c>
      <c r="BK126" s="248">
        <f>ROUND(I126*H126,2)</f>
        <v>0</v>
      </c>
      <c r="BL126" s="24" t="s">
        <v>577</v>
      </c>
      <c r="BM126" s="24" t="s">
        <v>835</v>
      </c>
    </row>
    <row r="127" s="1" customFormat="1" ht="16.5" customHeight="1">
      <c r="B127" s="46"/>
      <c r="C127" s="237" t="s">
        <v>653</v>
      </c>
      <c r="D127" s="237" t="s">
        <v>544</v>
      </c>
      <c r="E127" s="238" t="s">
        <v>733</v>
      </c>
      <c r="F127" s="239" t="s">
        <v>734</v>
      </c>
      <c r="G127" s="240" t="s">
        <v>547</v>
      </c>
      <c r="H127" s="241">
        <v>7.4000000000000004</v>
      </c>
      <c r="I127" s="242"/>
      <c r="J127" s="243">
        <f>ROUND(I127*H127,2)</f>
        <v>0</v>
      </c>
      <c r="K127" s="239" t="s">
        <v>684</v>
      </c>
      <c r="L127" s="72"/>
      <c r="M127" s="244" t="s">
        <v>22</v>
      </c>
      <c r="N127" s="245" t="s">
        <v>48</v>
      </c>
      <c r="O127" s="47"/>
      <c r="P127" s="246">
        <f>O127*H127</f>
        <v>0</v>
      </c>
      <c r="Q127" s="246">
        <v>0.00029999999999999997</v>
      </c>
      <c r="R127" s="246">
        <f>Q127*H127</f>
        <v>0.0022199999999999998</v>
      </c>
      <c r="S127" s="246">
        <v>0</v>
      </c>
      <c r="T127" s="247">
        <f>S127*H127</f>
        <v>0</v>
      </c>
      <c r="AR127" s="24" t="s">
        <v>577</v>
      </c>
      <c r="AT127" s="24" t="s">
        <v>544</v>
      </c>
      <c r="AU127" s="24" t="s">
        <v>85</v>
      </c>
      <c r="AY127" s="24" t="s">
        <v>541</v>
      </c>
      <c r="BE127" s="248">
        <f>IF(N127="základní",J127,0)</f>
        <v>0</v>
      </c>
      <c r="BF127" s="248">
        <f>IF(N127="snížená",J127,0)</f>
        <v>0</v>
      </c>
      <c r="BG127" s="248">
        <f>IF(N127="zákl. přenesená",J127,0)</f>
        <v>0</v>
      </c>
      <c r="BH127" s="248">
        <f>IF(N127="sníž. přenesená",J127,0)</f>
        <v>0</v>
      </c>
      <c r="BI127" s="248">
        <f>IF(N127="nulová",J127,0)</f>
        <v>0</v>
      </c>
      <c r="BJ127" s="24" t="s">
        <v>24</v>
      </c>
      <c r="BK127" s="248">
        <f>ROUND(I127*H127,2)</f>
        <v>0</v>
      </c>
      <c r="BL127" s="24" t="s">
        <v>577</v>
      </c>
      <c r="BM127" s="24" t="s">
        <v>836</v>
      </c>
    </row>
    <row r="128" s="1" customFormat="1">
      <c r="B128" s="46"/>
      <c r="C128" s="74"/>
      <c r="D128" s="251" t="s">
        <v>703</v>
      </c>
      <c r="E128" s="74"/>
      <c r="F128" s="274" t="s">
        <v>736</v>
      </c>
      <c r="G128" s="74"/>
      <c r="H128" s="74"/>
      <c r="I128" s="204"/>
      <c r="J128" s="74"/>
      <c r="K128" s="74"/>
      <c r="L128" s="72"/>
      <c r="M128" s="275"/>
      <c r="N128" s="47"/>
      <c r="O128" s="47"/>
      <c r="P128" s="47"/>
      <c r="Q128" s="47"/>
      <c r="R128" s="47"/>
      <c r="S128" s="47"/>
      <c r="T128" s="95"/>
      <c r="AT128" s="24" t="s">
        <v>703</v>
      </c>
      <c r="AU128" s="24" t="s">
        <v>85</v>
      </c>
    </row>
    <row r="129" s="11" customFormat="1" ht="29.88" customHeight="1">
      <c r="B129" s="221"/>
      <c r="C129" s="222"/>
      <c r="D129" s="223" t="s">
        <v>76</v>
      </c>
      <c r="E129" s="235" t="s">
        <v>737</v>
      </c>
      <c r="F129" s="235" t="s">
        <v>738</v>
      </c>
      <c r="G129" s="222"/>
      <c r="H129" s="222"/>
      <c r="I129" s="225"/>
      <c r="J129" s="236">
        <f>BK129</f>
        <v>0</v>
      </c>
      <c r="K129" s="222"/>
      <c r="L129" s="227"/>
      <c r="M129" s="228"/>
      <c r="N129" s="229"/>
      <c r="O129" s="229"/>
      <c r="P129" s="230">
        <f>SUM(P130:P136)</f>
        <v>0</v>
      </c>
      <c r="Q129" s="229"/>
      <c r="R129" s="230">
        <f>SUM(R130:R136)</f>
        <v>0.81395791239599979</v>
      </c>
      <c r="S129" s="229"/>
      <c r="T129" s="231">
        <f>SUM(T130:T136)</f>
        <v>0</v>
      </c>
      <c r="AR129" s="232" t="s">
        <v>85</v>
      </c>
      <c r="AT129" s="233" t="s">
        <v>76</v>
      </c>
      <c r="AU129" s="233" t="s">
        <v>24</v>
      </c>
      <c r="AY129" s="232" t="s">
        <v>541</v>
      </c>
      <c r="BK129" s="234">
        <f>SUM(BK130:BK136)</f>
        <v>0</v>
      </c>
    </row>
    <row r="130" s="1" customFormat="1" ht="25.5" customHeight="1">
      <c r="B130" s="46"/>
      <c r="C130" s="237" t="s">
        <v>574</v>
      </c>
      <c r="D130" s="237" t="s">
        <v>544</v>
      </c>
      <c r="E130" s="238" t="s">
        <v>739</v>
      </c>
      <c r="F130" s="239" t="s">
        <v>740</v>
      </c>
      <c r="G130" s="240" t="s">
        <v>547</v>
      </c>
      <c r="H130" s="241">
        <v>115.355</v>
      </c>
      <c r="I130" s="242"/>
      <c r="J130" s="243">
        <f>ROUND(I130*H130,2)</f>
        <v>0</v>
      </c>
      <c r="K130" s="239" t="s">
        <v>684</v>
      </c>
      <c r="L130" s="72"/>
      <c r="M130" s="244" t="s">
        <v>22</v>
      </c>
      <c r="N130" s="245" t="s">
        <v>48</v>
      </c>
      <c r="O130" s="47"/>
      <c r="P130" s="246">
        <f>O130*H130</f>
        <v>0</v>
      </c>
      <c r="Q130" s="246">
        <v>0</v>
      </c>
      <c r="R130" s="246">
        <f>Q130*H130</f>
        <v>0</v>
      </c>
      <c r="S130" s="246">
        <v>0</v>
      </c>
      <c r="T130" s="247">
        <f>S130*H130</f>
        <v>0</v>
      </c>
      <c r="AR130" s="24" t="s">
        <v>577</v>
      </c>
      <c r="AT130" s="24" t="s">
        <v>544</v>
      </c>
      <c r="AU130" s="24" t="s">
        <v>85</v>
      </c>
      <c r="AY130" s="24" t="s">
        <v>541</v>
      </c>
      <c r="BE130" s="248">
        <f>IF(N130="základní",J130,0)</f>
        <v>0</v>
      </c>
      <c r="BF130" s="248">
        <f>IF(N130="snížená",J130,0)</f>
        <v>0</v>
      </c>
      <c r="BG130" s="248">
        <f>IF(N130="zákl. přenesená",J130,0)</f>
        <v>0</v>
      </c>
      <c r="BH130" s="248">
        <f>IF(N130="sníž. přenesená",J130,0)</f>
        <v>0</v>
      </c>
      <c r="BI130" s="248">
        <f>IF(N130="nulová",J130,0)</f>
        <v>0</v>
      </c>
      <c r="BJ130" s="24" t="s">
        <v>24</v>
      </c>
      <c r="BK130" s="248">
        <f>ROUND(I130*H130,2)</f>
        <v>0</v>
      </c>
      <c r="BL130" s="24" t="s">
        <v>577</v>
      </c>
      <c r="BM130" s="24" t="s">
        <v>837</v>
      </c>
    </row>
    <row r="131" s="1" customFormat="1">
      <c r="B131" s="46"/>
      <c r="C131" s="74"/>
      <c r="D131" s="251" t="s">
        <v>703</v>
      </c>
      <c r="E131" s="74"/>
      <c r="F131" s="274" t="s">
        <v>742</v>
      </c>
      <c r="G131" s="74"/>
      <c r="H131" s="74"/>
      <c r="I131" s="204"/>
      <c r="J131" s="74"/>
      <c r="K131" s="74"/>
      <c r="L131" s="72"/>
      <c r="M131" s="275"/>
      <c r="N131" s="47"/>
      <c r="O131" s="47"/>
      <c r="P131" s="47"/>
      <c r="Q131" s="47"/>
      <c r="R131" s="47"/>
      <c r="S131" s="47"/>
      <c r="T131" s="95"/>
      <c r="AT131" s="24" t="s">
        <v>703</v>
      </c>
      <c r="AU131" s="24" t="s">
        <v>85</v>
      </c>
    </row>
    <row r="132" s="1" customFormat="1" ht="16.5" customHeight="1">
      <c r="B132" s="46"/>
      <c r="C132" s="264" t="s">
        <v>10</v>
      </c>
      <c r="D132" s="264" t="s">
        <v>622</v>
      </c>
      <c r="E132" s="265" t="s">
        <v>743</v>
      </c>
      <c r="F132" s="266" t="s">
        <v>744</v>
      </c>
      <c r="G132" s="267" t="s">
        <v>547</v>
      </c>
      <c r="H132" s="268">
        <v>121.12300000000001</v>
      </c>
      <c r="I132" s="269"/>
      <c r="J132" s="270">
        <f>ROUND(I132*H132,2)</f>
        <v>0</v>
      </c>
      <c r="K132" s="266" t="s">
        <v>684</v>
      </c>
      <c r="L132" s="271"/>
      <c r="M132" s="272" t="s">
        <v>22</v>
      </c>
      <c r="N132" s="273" t="s">
        <v>48</v>
      </c>
      <c r="O132" s="47"/>
      <c r="P132" s="246">
        <f>O132*H132</f>
        <v>0</v>
      </c>
      <c r="Q132" s="246">
        <v>0</v>
      </c>
      <c r="R132" s="246">
        <f>Q132*H132</f>
        <v>0</v>
      </c>
      <c r="S132" s="246">
        <v>0</v>
      </c>
      <c r="T132" s="247">
        <f>S132*H132</f>
        <v>0</v>
      </c>
      <c r="AR132" s="24" t="s">
        <v>726</v>
      </c>
      <c r="AT132" s="24" t="s">
        <v>622</v>
      </c>
      <c r="AU132" s="24" t="s">
        <v>85</v>
      </c>
      <c r="AY132" s="24" t="s">
        <v>541</v>
      </c>
      <c r="BE132" s="248">
        <f>IF(N132="základní",J132,0)</f>
        <v>0</v>
      </c>
      <c r="BF132" s="248">
        <f>IF(N132="snížená",J132,0)</f>
        <v>0</v>
      </c>
      <c r="BG132" s="248">
        <f>IF(N132="zákl. přenesená",J132,0)</f>
        <v>0</v>
      </c>
      <c r="BH132" s="248">
        <f>IF(N132="sníž. přenesená",J132,0)</f>
        <v>0</v>
      </c>
      <c r="BI132" s="248">
        <f>IF(N132="nulová",J132,0)</f>
        <v>0</v>
      </c>
      <c r="BJ132" s="24" t="s">
        <v>24</v>
      </c>
      <c r="BK132" s="248">
        <f>ROUND(I132*H132,2)</f>
        <v>0</v>
      </c>
      <c r="BL132" s="24" t="s">
        <v>577</v>
      </c>
      <c r="BM132" s="24" t="s">
        <v>838</v>
      </c>
    </row>
    <row r="133" s="12" customFormat="1">
      <c r="B133" s="249"/>
      <c r="C133" s="250"/>
      <c r="D133" s="251" t="s">
        <v>549</v>
      </c>
      <c r="E133" s="250"/>
      <c r="F133" s="253" t="s">
        <v>1523</v>
      </c>
      <c r="G133" s="250"/>
      <c r="H133" s="254">
        <v>121.12300000000001</v>
      </c>
      <c r="I133" s="255"/>
      <c r="J133" s="250"/>
      <c r="K133" s="250"/>
      <c r="L133" s="256"/>
      <c r="M133" s="257"/>
      <c r="N133" s="258"/>
      <c r="O133" s="258"/>
      <c r="P133" s="258"/>
      <c r="Q133" s="258"/>
      <c r="R133" s="258"/>
      <c r="S133" s="258"/>
      <c r="T133" s="259"/>
      <c r="AT133" s="260" t="s">
        <v>549</v>
      </c>
      <c r="AU133" s="260" t="s">
        <v>85</v>
      </c>
      <c r="AV133" s="12" t="s">
        <v>85</v>
      </c>
      <c r="AW133" s="12" t="s">
        <v>6</v>
      </c>
      <c r="AX133" s="12" t="s">
        <v>24</v>
      </c>
      <c r="AY133" s="260" t="s">
        <v>541</v>
      </c>
    </row>
    <row r="134" s="1" customFormat="1" ht="16.5" customHeight="1">
      <c r="B134" s="46"/>
      <c r="C134" s="237" t="s">
        <v>577</v>
      </c>
      <c r="D134" s="237" t="s">
        <v>544</v>
      </c>
      <c r="E134" s="238" t="s">
        <v>747</v>
      </c>
      <c r="F134" s="239" t="s">
        <v>748</v>
      </c>
      <c r="G134" s="240" t="s">
        <v>547</v>
      </c>
      <c r="H134" s="241">
        <v>9.657</v>
      </c>
      <c r="I134" s="242"/>
      <c r="J134" s="243">
        <f>ROUND(I134*H134,2)</f>
        <v>0</v>
      </c>
      <c r="K134" s="239" t="s">
        <v>684</v>
      </c>
      <c r="L134" s="72"/>
      <c r="M134" s="244" t="s">
        <v>22</v>
      </c>
      <c r="N134" s="245" t="s">
        <v>48</v>
      </c>
      <c r="O134" s="47"/>
      <c r="P134" s="246">
        <f>O134*H134</f>
        <v>0</v>
      </c>
      <c r="Q134" s="246">
        <v>6.0528000000000001E-05</v>
      </c>
      <c r="R134" s="246">
        <f>Q134*H134</f>
        <v>0.00058451889600000001</v>
      </c>
      <c r="S134" s="246">
        <v>0</v>
      </c>
      <c r="T134" s="247">
        <f>S134*H134</f>
        <v>0</v>
      </c>
      <c r="AR134" s="24" t="s">
        <v>577</v>
      </c>
      <c r="AT134" s="24" t="s">
        <v>544</v>
      </c>
      <c r="AU134" s="24" t="s">
        <v>85</v>
      </c>
      <c r="AY134" s="24" t="s">
        <v>541</v>
      </c>
      <c r="BE134" s="248">
        <f>IF(N134="základní",J134,0)</f>
        <v>0</v>
      </c>
      <c r="BF134" s="248">
        <f>IF(N134="snížená",J134,0)</f>
        <v>0</v>
      </c>
      <c r="BG134" s="248">
        <f>IF(N134="zákl. přenesená",J134,0)</f>
        <v>0</v>
      </c>
      <c r="BH134" s="248">
        <f>IF(N134="sníž. přenesená",J134,0)</f>
        <v>0</v>
      </c>
      <c r="BI134" s="248">
        <f>IF(N134="nulová",J134,0)</f>
        <v>0</v>
      </c>
      <c r="BJ134" s="24" t="s">
        <v>24</v>
      </c>
      <c r="BK134" s="248">
        <f>ROUND(I134*H134,2)</f>
        <v>0</v>
      </c>
      <c r="BL134" s="24" t="s">
        <v>577</v>
      </c>
      <c r="BM134" s="24" t="s">
        <v>840</v>
      </c>
    </row>
    <row r="135" s="1" customFormat="1" ht="38.25" customHeight="1">
      <c r="B135" s="46"/>
      <c r="C135" s="237" t="s">
        <v>750</v>
      </c>
      <c r="D135" s="237" t="s">
        <v>544</v>
      </c>
      <c r="E135" s="238" t="s">
        <v>751</v>
      </c>
      <c r="F135" s="239" t="s">
        <v>752</v>
      </c>
      <c r="G135" s="240" t="s">
        <v>547</v>
      </c>
      <c r="H135" s="241">
        <v>32.799999999999997</v>
      </c>
      <c r="I135" s="242"/>
      <c r="J135" s="243">
        <f>ROUND(I135*H135,2)</f>
        <v>0</v>
      </c>
      <c r="K135" s="239" t="s">
        <v>684</v>
      </c>
      <c r="L135" s="72"/>
      <c r="M135" s="244" t="s">
        <v>22</v>
      </c>
      <c r="N135" s="245" t="s">
        <v>48</v>
      </c>
      <c r="O135" s="47"/>
      <c r="P135" s="246">
        <f>O135*H135</f>
        <v>0</v>
      </c>
      <c r="Q135" s="246">
        <v>0.023435999999999998</v>
      </c>
      <c r="R135" s="246">
        <f>Q135*H135</f>
        <v>0.76870079999999985</v>
      </c>
      <c r="S135" s="246">
        <v>0</v>
      </c>
      <c r="T135" s="247">
        <f>S135*H135</f>
        <v>0</v>
      </c>
      <c r="AR135" s="24" t="s">
        <v>577</v>
      </c>
      <c r="AT135" s="24" t="s">
        <v>544</v>
      </c>
      <c r="AU135" s="24" t="s">
        <v>85</v>
      </c>
      <c r="AY135" s="24" t="s">
        <v>541</v>
      </c>
      <c r="BE135" s="248">
        <f>IF(N135="základní",J135,0)</f>
        <v>0</v>
      </c>
      <c r="BF135" s="248">
        <f>IF(N135="snížená",J135,0)</f>
        <v>0</v>
      </c>
      <c r="BG135" s="248">
        <f>IF(N135="zákl. přenesená",J135,0)</f>
        <v>0</v>
      </c>
      <c r="BH135" s="248">
        <f>IF(N135="sníž. přenesená",J135,0)</f>
        <v>0</v>
      </c>
      <c r="BI135" s="248">
        <f>IF(N135="nulová",J135,0)</f>
        <v>0</v>
      </c>
      <c r="BJ135" s="24" t="s">
        <v>24</v>
      </c>
      <c r="BK135" s="248">
        <f>ROUND(I135*H135,2)</f>
        <v>0</v>
      </c>
      <c r="BL135" s="24" t="s">
        <v>577</v>
      </c>
      <c r="BM135" s="24" t="s">
        <v>842</v>
      </c>
    </row>
    <row r="136" s="1" customFormat="1" ht="25.5" customHeight="1">
      <c r="B136" s="46"/>
      <c r="C136" s="237" t="s">
        <v>580</v>
      </c>
      <c r="D136" s="237" t="s">
        <v>544</v>
      </c>
      <c r="E136" s="238" t="s">
        <v>754</v>
      </c>
      <c r="F136" s="239" t="s">
        <v>755</v>
      </c>
      <c r="G136" s="240" t="s">
        <v>547</v>
      </c>
      <c r="H136" s="241">
        <v>289.14299999999997</v>
      </c>
      <c r="I136" s="242"/>
      <c r="J136" s="243">
        <f>ROUND(I136*H136,2)</f>
        <v>0</v>
      </c>
      <c r="K136" s="239" t="s">
        <v>684</v>
      </c>
      <c r="L136" s="72"/>
      <c r="M136" s="244" t="s">
        <v>22</v>
      </c>
      <c r="N136" s="245" t="s">
        <v>48</v>
      </c>
      <c r="O136" s="47"/>
      <c r="P136" s="246">
        <f>O136*H136</f>
        <v>0</v>
      </c>
      <c r="Q136" s="246">
        <v>0.00015449999999999999</v>
      </c>
      <c r="R136" s="246">
        <f>Q136*H136</f>
        <v>0.044672593499999989</v>
      </c>
      <c r="S136" s="246">
        <v>0</v>
      </c>
      <c r="T136" s="247">
        <f>S136*H136</f>
        <v>0</v>
      </c>
      <c r="AR136" s="24" t="s">
        <v>577</v>
      </c>
      <c r="AT136" s="24" t="s">
        <v>544</v>
      </c>
      <c r="AU136" s="24" t="s">
        <v>85</v>
      </c>
      <c r="AY136" s="24" t="s">
        <v>541</v>
      </c>
      <c r="BE136" s="248">
        <f>IF(N136="základní",J136,0)</f>
        <v>0</v>
      </c>
      <c r="BF136" s="248">
        <f>IF(N136="snížená",J136,0)</f>
        <v>0</v>
      </c>
      <c r="BG136" s="248">
        <f>IF(N136="zákl. přenesená",J136,0)</f>
        <v>0</v>
      </c>
      <c r="BH136" s="248">
        <f>IF(N136="sníž. přenesená",J136,0)</f>
        <v>0</v>
      </c>
      <c r="BI136" s="248">
        <f>IF(N136="nulová",J136,0)</f>
        <v>0</v>
      </c>
      <c r="BJ136" s="24" t="s">
        <v>24</v>
      </c>
      <c r="BK136" s="248">
        <f>ROUND(I136*H136,2)</f>
        <v>0</v>
      </c>
      <c r="BL136" s="24" t="s">
        <v>577</v>
      </c>
      <c r="BM136" s="24" t="s">
        <v>1524</v>
      </c>
    </row>
    <row r="137" s="11" customFormat="1" ht="29.88" customHeight="1">
      <c r="B137" s="221"/>
      <c r="C137" s="222"/>
      <c r="D137" s="223" t="s">
        <v>76</v>
      </c>
      <c r="E137" s="235" t="s">
        <v>757</v>
      </c>
      <c r="F137" s="235" t="s">
        <v>758</v>
      </c>
      <c r="G137" s="222"/>
      <c r="H137" s="222"/>
      <c r="I137" s="225"/>
      <c r="J137" s="236">
        <f>BK137</f>
        <v>0</v>
      </c>
      <c r="K137" s="222"/>
      <c r="L137" s="227"/>
      <c r="M137" s="228"/>
      <c r="N137" s="229"/>
      <c r="O137" s="229"/>
      <c r="P137" s="230">
        <f>SUM(P138:P139)</f>
        <v>0</v>
      </c>
      <c r="Q137" s="229"/>
      <c r="R137" s="230">
        <f>SUM(R138:R139)</f>
        <v>0.0013698406250000001</v>
      </c>
      <c r="S137" s="229"/>
      <c r="T137" s="231">
        <f>SUM(T138:T139)</f>
        <v>0</v>
      </c>
      <c r="AR137" s="232" t="s">
        <v>85</v>
      </c>
      <c r="AT137" s="233" t="s">
        <v>76</v>
      </c>
      <c r="AU137" s="233" t="s">
        <v>24</v>
      </c>
      <c r="AY137" s="232" t="s">
        <v>541</v>
      </c>
      <c r="BK137" s="234">
        <f>SUM(BK138:BK139)</f>
        <v>0</v>
      </c>
    </row>
    <row r="138" s="1" customFormat="1" ht="16.5" customHeight="1">
      <c r="B138" s="46"/>
      <c r="C138" s="237" t="s">
        <v>585</v>
      </c>
      <c r="D138" s="237" t="s">
        <v>544</v>
      </c>
      <c r="E138" s="238" t="s">
        <v>760</v>
      </c>
      <c r="F138" s="239" t="s">
        <v>761</v>
      </c>
      <c r="G138" s="240" t="s">
        <v>547</v>
      </c>
      <c r="H138" s="241">
        <v>289.14299999999997</v>
      </c>
      <c r="I138" s="242"/>
      <c r="J138" s="243">
        <f>ROUND(I138*H138,2)</f>
        <v>0</v>
      </c>
      <c r="K138" s="239" t="s">
        <v>684</v>
      </c>
      <c r="L138" s="72"/>
      <c r="M138" s="244" t="s">
        <v>22</v>
      </c>
      <c r="N138" s="245" t="s">
        <v>48</v>
      </c>
      <c r="O138" s="47"/>
      <c r="P138" s="246">
        <f>O138*H138</f>
        <v>0</v>
      </c>
      <c r="Q138" s="246">
        <v>0</v>
      </c>
      <c r="R138" s="246">
        <f>Q138*H138</f>
        <v>0</v>
      </c>
      <c r="S138" s="246">
        <v>0</v>
      </c>
      <c r="T138" s="247">
        <f>S138*H138</f>
        <v>0</v>
      </c>
      <c r="AR138" s="24" t="s">
        <v>577</v>
      </c>
      <c r="AT138" s="24" t="s">
        <v>544</v>
      </c>
      <c r="AU138" s="24" t="s">
        <v>85</v>
      </c>
      <c r="AY138" s="24" t="s">
        <v>541</v>
      </c>
      <c r="BE138" s="248">
        <f>IF(N138="základní",J138,0)</f>
        <v>0</v>
      </c>
      <c r="BF138" s="248">
        <f>IF(N138="snížená",J138,0)</f>
        <v>0</v>
      </c>
      <c r="BG138" s="248">
        <f>IF(N138="zákl. přenesená",J138,0)</f>
        <v>0</v>
      </c>
      <c r="BH138" s="248">
        <f>IF(N138="sníž. přenesená",J138,0)</f>
        <v>0</v>
      </c>
      <c r="BI138" s="248">
        <f>IF(N138="nulová",J138,0)</f>
        <v>0</v>
      </c>
      <c r="BJ138" s="24" t="s">
        <v>24</v>
      </c>
      <c r="BK138" s="248">
        <f>ROUND(I138*H138,2)</f>
        <v>0</v>
      </c>
      <c r="BL138" s="24" t="s">
        <v>577</v>
      </c>
      <c r="BM138" s="24" t="s">
        <v>844</v>
      </c>
    </row>
    <row r="139" s="1" customFormat="1" ht="25.5" customHeight="1">
      <c r="B139" s="46"/>
      <c r="C139" s="237" t="s">
        <v>9</v>
      </c>
      <c r="D139" s="237" t="s">
        <v>544</v>
      </c>
      <c r="E139" s="238" t="s">
        <v>763</v>
      </c>
      <c r="F139" s="239" t="s">
        <v>764</v>
      </c>
      <c r="G139" s="240" t="s">
        <v>547</v>
      </c>
      <c r="H139" s="241">
        <v>115.355</v>
      </c>
      <c r="I139" s="242"/>
      <c r="J139" s="243">
        <f>ROUND(I139*H139,2)</f>
        <v>0</v>
      </c>
      <c r="K139" s="239" t="s">
        <v>684</v>
      </c>
      <c r="L139" s="72"/>
      <c r="M139" s="244" t="s">
        <v>22</v>
      </c>
      <c r="N139" s="281" t="s">
        <v>48</v>
      </c>
      <c r="O139" s="277"/>
      <c r="P139" s="278">
        <f>O139*H139</f>
        <v>0</v>
      </c>
      <c r="Q139" s="278">
        <v>1.1875000000000001E-05</v>
      </c>
      <c r="R139" s="278">
        <f>Q139*H139</f>
        <v>0.0013698406250000001</v>
      </c>
      <c r="S139" s="278">
        <v>0</v>
      </c>
      <c r="T139" s="279">
        <f>S139*H139</f>
        <v>0</v>
      </c>
      <c r="AR139" s="24" t="s">
        <v>577</v>
      </c>
      <c r="AT139" s="24" t="s">
        <v>544</v>
      </c>
      <c r="AU139" s="24" t="s">
        <v>85</v>
      </c>
      <c r="AY139" s="24" t="s">
        <v>541</v>
      </c>
      <c r="BE139" s="248">
        <f>IF(N139="základní",J139,0)</f>
        <v>0</v>
      </c>
      <c r="BF139" s="248">
        <f>IF(N139="snížená",J139,0)</f>
        <v>0</v>
      </c>
      <c r="BG139" s="248">
        <f>IF(N139="zákl. přenesená",J139,0)</f>
        <v>0</v>
      </c>
      <c r="BH139" s="248">
        <f>IF(N139="sníž. přenesená",J139,0)</f>
        <v>0</v>
      </c>
      <c r="BI139" s="248">
        <f>IF(N139="nulová",J139,0)</f>
        <v>0</v>
      </c>
      <c r="BJ139" s="24" t="s">
        <v>24</v>
      </c>
      <c r="BK139" s="248">
        <f>ROUND(I139*H139,2)</f>
        <v>0</v>
      </c>
      <c r="BL139" s="24" t="s">
        <v>577</v>
      </c>
      <c r="BM139" s="24" t="s">
        <v>845</v>
      </c>
    </row>
    <row r="140" s="1" customFormat="1" ht="6.96" customHeight="1">
      <c r="B140" s="67"/>
      <c r="C140" s="68"/>
      <c r="D140" s="68"/>
      <c r="E140" s="68"/>
      <c r="F140" s="68"/>
      <c r="G140" s="68"/>
      <c r="H140" s="68"/>
      <c r="I140" s="179"/>
      <c r="J140" s="68"/>
      <c r="K140" s="68"/>
      <c r="L140" s="72"/>
    </row>
  </sheetData>
  <sheetProtection sheet="1" autoFilter="0" formatColumns="0" formatRows="0" objects="1" scenarios="1" spinCount="100000" saltValue="wopwYq59wd4bbhBYN2YEF7QbEr1MOJaudfkot0tZqSIxT5hyf/ACjlq4a8N5IwYFbKDD/9Sxz5A6p6CAgmSqlQ==" hashValue="RrrVnnCcsxKEM3+X4ZoiDsoG3FpZOGSkCaARwsfk7hu+YXWkkFhn0YPN/0PB9ClR2aznFq6o2rAnx4a38V+RcA==" algorithmName="SHA-512" password="CC35"/>
  <autoFilter ref="C96:K139"/>
  <mergeCells count="16">
    <mergeCell ref="E7:H7"/>
    <mergeCell ref="E11:H11"/>
    <mergeCell ref="E9:H9"/>
    <mergeCell ref="E13:H13"/>
    <mergeCell ref="E28:H28"/>
    <mergeCell ref="E49:H49"/>
    <mergeCell ref="E53:H53"/>
    <mergeCell ref="E51:H51"/>
    <mergeCell ref="E55:H55"/>
    <mergeCell ref="J59:J60"/>
    <mergeCell ref="E83:H83"/>
    <mergeCell ref="E87:H87"/>
    <mergeCell ref="E85:H85"/>
    <mergeCell ref="E89:H89"/>
    <mergeCell ref="G1:H1"/>
    <mergeCell ref="L2:V2"/>
  </mergeCells>
  <hyperlinks>
    <hyperlink ref="F1:G1" location="C2" display="1) Krycí list soupisu"/>
    <hyperlink ref="G1:H1" location="C62" display="2) Rekapitulace"/>
    <hyperlink ref="J1" location="C96"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53.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323</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ht="16.5" customHeight="1">
      <c r="B9" s="28"/>
      <c r="C9" s="29"/>
      <c r="D9" s="29"/>
      <c r="E9" s="156" t="s">
        <v>1506</v>
      </c>
      <c r="F9" s="29"/>
      <c r="G9" s="29"/>
      <c r="H9" s="29"/>
      <c r="I9" s="155"/>
      <c r="J9" s="29"/>
      <c r="K9" s="31"/>
    </row>
    <row r="10">
      <c r="B10" s="28"/>
      <c r="C10" s="29"/>
      <c r="D10" s="40" t="s">
        <v>508</v>
      </c>
      <c r="E10" s="29"/>
      <c r="F10" s="29"/>
      <c r="G10" s="29"/>
      <c r="H10" s="29"/>
      <c r="I10" s="155"/>
      <c r="J10" s="29"/>
      <c r="K10" s="31"/>
    </row>
    <row r="11" s="1" customFormat="1" ht="16.5" customHeight="1">
      <c r="B11" s="46"/>
      <c r="C11" s="47"/>
      <c r="D11" s="47"/>
      <c r="E11" s="55" t="s">
        <v>1514</v>
      </c>
      <c r="F11" s="47"/>
      <c r="G11" s="47"/>
      <c r="H11" s="47"/>
      <c r="I11" s="157"/>
      <c r="J11" s="47"/>
      <c r="K11" s="51"/>
    </row>
    <row r="12" s="1" customFormat="1">
      <c r="B12" s="46"/>
      <c r="C12" s="47"/>
      <c r="D12" s="40" t="s">
        <v>510</v>
      </c>
      <c r="E12" s="47"/>
      <c r="F12" s="47"/>
      <c r="G12" s="47"/>
      <c r="H12" s="47"/>
      <c r="I12" s="157"/>
      <c r="J12" s="47"/>
      <c r="K12" s="51"/>
    </row>
    <row r="13" s="1" customFormat="1" ht="36.96" customHeight="1">
      <c r="B13" s="46"/>
      <c r="C13" s="47"/>
      <c r="D13" s="47"/>
      <c r="E13" s="158" t="s">
        <v>1525</v>
      </c>
      <c r="F13" s="47"/>
      <c r="G13" s="47"/>
      <c r="H13" s="47"/>
      <c r="I13" s="157"/>
      <c r="J13" s="47"/>
      <c r="K13" s="51"/>
    </row>
    <row r="14" s="1" customFormat="1">
      <c r="B14" s="46"/>
      <c r="C14" s="47"/>
      <c r="D14" s="47"/>
      <c r="E14" s="47"/>
      <c r="F14" s="47"/>
      <c r="G14" s="47"/>
      <c r="H14" s="47"/>
      <c r="I14" s="157"/>
      <c r="J14" s="47"/>
      <c r="K14" s="51"/>
    </row>
    <row r="15" s="1" customFormat="1" ht="14.4" customHeight="1">
      <c r="B15" s="46"/>
      <c r="C15" s="47"/>
      <c r="D15" s="40" t="s">
        <v>21</v>
      </c>
      <c r="E15" s="47"/>
      <c r="F15" s="35" t="s">
        <v>22</v>
      </c>
      <c r="G15" s="47"/>
      <c r="H15" s="47"/>
      <c r="I15" s="159" t="s">
        <v>23</v>
      </c>
      <c r="J15" s="35" t="s">
        <v>22</v>
      </c>
      <c r="K15" s="51"/>
    </row>
    <row r="16" s="1" customFormat="1" ht="14.4" customHeight="1">
      <c r="B16" s="46"/>
      <c r="C16" s="47"/>
      <c r="D16" s="40" t="s">
        <v>25</v>
      </c>
      <c r="E16" s="47"/>
      <c r="F16" s="35" t="s">
        <v>40</v>
      </c>
      <c r="G16" s="47"/>
      <c r="H16" s="47"/>
      <c r="I16" s="159" t="s">
        <v>27</v>
      </c>
      <c r="J16" s="160" t="str">
        <f>'Rekapitulace stavby'!AN8</f>
        <v>19. 9. 2018</v>
      </c>
      <c r="K16" s="51"/>
    </row>
    <row r="17" s="1" customFormat="1" ht="10.8" customHeight="1">
      <c r="B17" s="46"/>
      <c r="C17" s="47"/>
      <c r="D17" s="47"/>
      <c r="E17" s="47"/>
      <c r="F17" s="47"/>
      <c r="G17" s="47"/>
      <c r="H17" s="47"/>
      <c r="I17" s="157"/>
      <c r="J17" s="47"/>
      <c r="K17" s="51"/>
    </row>
    <row r="18" s="1" customFormat="1" ht="14.4" customHeight="1">
      <c r="B18" s="46"/>
      <c r="C18" s="47"/>
      <c r="D18" s="40" t="s">
        <v>31</v>
      </c>
      <c r="E18" s="47"/>
      <c r="F18" s="47"/>
      <c r="G18" s="47"/>
      <c r="H18" s="47"/>
      <c r="I18" s="159" t="s">
        <v>32</v>
      </c>
      <c r="J18" s="35" t="str">
        <f>IF('Rekapitulace stavby'!AN10="","",'Rekapitulace stavby'!AN10)</f>
        <v>70994234</v>
      </c>
      <c r="K18" s="51"/>
    </row>
    <row r="19" s="1" customFormat="1" ht="18" customHeight="1">
      <c r="B19" s="46"/>
      <c r="C19" s="47"/>
      <c r="D19" s="47"/>
      <c r="E19" s="35" t="str">
        <f>IF('Rekapitulace stavby'!E11="","",'Rekapitulace stavby'!E11)</f>
        <v>SŽDC s.o., OŘ Ústí n.L., ST Ústí n.L.</v>
      </c>
      <c r="F19" s="47"/>
      <c r="G19" s="47"/>
      <c r="H19" s="47"/>
      <c r="I19" s="159" t="s">
        <v>35</v>
      </c>
      <c r="J19" s="35" t="str">
        <f>IF('Rekapitulace stavby'!AN11="","",'Rekapitulace stavby'!AN11)</f>
        <v>CZ70994234</v>
      </c>
      <c r="K19" s="51"/>
    </row>
    <row r="20" s="1" customFormat="1" ht="6.96" customHeight="1">
      <c r="B20" s="46"/>
      <c r="C20" s="47"/>
      <c r="D20" s="47"/>
      <c r="E20" s="47"/>
      <c r="F20" s="47"/>
      <c r="G20" s="47"/>
      <c r="H20" s="47"/>
      <c r="I20" s="157"/>
      <c r="J20" s="47"/>
      <c r="K20" s="51"/>
    </row>
    <row r="21" s="1" customFormat="1" ht="14.4" customHeight="1">
      <c r="B21" s="46"/>
      <c r="C21" s="47"/>
      <c r="D21" s="40" t="s">
        <v>37</v>
      </c>
      <c r="E21" s="47"/>
      <c r="F21" s="47"/>
      <c r="G21" s="47"/>
      <c r="H21" s="47"/>
      <c r="I21" s="159" t="s">
        <v>32</v>
      </c>
      <c r="J21" s="35" t="str">
        <f>IF('Rekapitulace stavby'!AN13="Vyplň údaj","",IF('Rekapitulace stavby'!AN13="","",'Rekapitulace stavby'!AN13))</f>
        <v/>
      </c>
      <c r="K21" s="51"/>
    </row>
    <row r="22" s="1" customFormat="1" ht="18" customHeight="1">
      <c r="B22" s="46"/>
      <c r="C22" s="47"/>
      <c r="D22" s="47"/>
      <c r="E22" s="35" t="str">
        <f>IF('Rekapitulace stavby'!E14="Vyplň údaj","",IF('Rekapitulace stavby'!E14="","",'Rekapitulace stavby'!E14))</f>
        <v/>
      </c>
      <c r="F22" s="47"/>
      <c r="G22" s="47"/>
      <c r="H22" s="47"/>
      <c r="I22" s="159" t="s">
        <v>35</v>
      </c>
      <c r="J22" s="35" t="str">
        <f>IF('Rekapitulace stavby'!AN14="Vyplň údaj","",IF('Rekapitulace stavby'!AN14="","",'Rekapitulace stavby'!AN14))</f>
        <v/>
      </c>
      <c r="K22" s="51"/>
    </row>
    <row r="23" s="1" customFormat="1" ht="6.96" customHeight="1">
      <c r="B23" s="46"/>
      <c r="C23" s="47"/>
      <c r="D23" s="47"/>
      <c r="E23" s="47"/>
      <c r="F23" s="47"/>
      <c r="G23" s="47"/>
      <c r="H23" s="47"/>
      <c r="I23" s="157"/>
      <c r="J23" s="47"/>
      <c r="K23" s="51"/>
    </row>
    <row r="24" s="1" customFormat="1" ht="14.4" customHeight="1">
      <c r="B24" s="46"/>
      <c r="C24" s="47"/>
      <c r="D24" s="40" t="s">
        <v>39</v>
      </c>
      <c r="E24" s="47"/>
      <c r="F24" s="47"/>
      <c r="G24" s="47"/>
      <c r="H24" s="47"/>
      <c r="I24" s="159" t="s">
        <v>32</v>
      </c>
      <c r="J24" s="35" t="str">
        <f>IF('Rekapitulace stavby'!AN16="","",'Rekapitulace stavby'!AN16)</f>
        <v/>
      </c>
      <c r="K24" s="51"/>
    </row>
    <row r="25" s="1" customFormat="1" ht="18" customHeight="1">
      <c r="B25" s="46"/>
      <c r="C25" s="47"/>
      <c r="D25" s="47"/>
      <c r="E25" s="35" t="str">
        <f>IF('Rekapitulace stavby'!E17="","",'Rekapitulace stavby'!E17)</f>
        <v xml:space="preserve"> </v>
      </c>
      <c r="F25" s="47"/>
      <c r="G25" s="47"/>
      <c r="H25" s="47"/>
      <c r="I25" s="159" t="s">
        <v>35</v>
      </c>
      <c r="J25" s="35" t="str">
        <f>IF('Rekapitulace stavby'!AN17="","",'Rekapitulace stavby'!AN17)</f>
        <v/>
      </c>
      <c r="K25" s="51"/>
    </row>
    <row r="26" s="1" customFormat="1" ht="6.96" customHeight="1">
      <c r="B26" s="46"/>
      <c r="C26" s="47"/>
      <c r="D26" s="47"/>
      <c r="E26" s="47"/>
      <c r="F26" s="47"/>
      <c r="G26" s="47"/>
      <c r="H26" s="47"/>
      <c r="I26" s="157"/>
      <c r="J26" s="47"/>
      <c r="K26" s="51"/>
    </row>
    <row r="27" s="1" customFormat="1" ht="14.4" customHeight="1">
      <c r="B27" s="46"/>
      <c r="C27" s="47"/>
      <c r="D27" s="40" t="s">
        <v>42</v>
      </c>
      <c r="E27" s="47"/>
      <c r="F27" s="47"/>
      <c r="G27" s="47"/>
      <c r="H27" s="47"/>
      <c r="I27" s="157"/>
      <c r="J27" s="47"/>
      <c r="K27" s="51"/>
    </row>
    <row r="28" s="7" customFormat="1" ht="16.5" customHeight="1">
      <c r="B28" s="161"/>
      <c r="C28" s="162"/>
      <c r="D28" s="162"/>
      <c r="E28" s="44" t="s">
        <v>22</v>
      </c>
      <c r="F28" s="44"/>
      <c r="G28" s="44"/>
      <c r="H28" s="44"/>
      <c r="I28" s="163"/>
      <c r="J28" s="162"/>
      <c r="K28" s="164"/>
    </row>
    <row r="29" s="1" customFormat="1" ht="6.96" customHeight="1">
      <c r="B29" s="46"/>
      <c r="C29" s="47"/>
      <c r="D29" s="47"/>
      <c r="E29" s="47"/>
      <c r="F29" s="47"/>
      <c r="G29" s="47"/>
      <c r="H29" s="47"/>
      <c r="I29" s="157"/>
      <c r="J29" s="47"/>
      <c r="K29" s="51"/>
    </row>
    <row r="30" s="1" customFormat="1" ht="6.96" customHeight="1">
      <c r="B30" s="46"/>
      <c r="C30" s="47"/>
      <c r="D30" s="106"/>
      <c r="E30" s="106"/>
      <c r="F30" s="106"/>
      <c r="G30" s="106"/>
      <c r="H30" s="106"/>
      <c r="I30" s="165"/>
      <c r="J30" s="106"/>
      <c r="K30" s="166"/>
    </row>
    <row r="31" s="1" customFormat="1" ht="25.44" customHeight="1">
      <c r="B31" s="46"/>
      <c r="C31" s="47"/>
      <c r="D31" s="167" t="s">
        <v>43</v>
      </c>
      <c r="E31" s="47"/>
      <c r="F31" s="47"/>
      <c r="G31" s="47"/>
      <c r="H31" s="47"/>
      <c r="I31" s="157"/>
      <c r="J31" s="168">
        <f>ROUND(J90,2)</f>
        <v>0</v>
      </c>
      <c r="K31" s="51"/>
    </row>
    <row r="32" s="1" customFormat="1" ht="6.96" customHeight="1">
      <c r="B32" s="46"/>
      <c r="C32" s="47"/>
      <c r="D32" s="106"/>
      <c r="E32" s="106"/>
      <c r="F32" s="106"/>
      <c r="G32" s="106"/>
      <c r="H32" s="106"/>
      <c r="I32" s="165"/>
      <c r="J32" s="106"/>
      <c r="K32" s="166"/>
    </row>
    <row r="33" s="1" customFormat="1" ht="14.4" customHeight="1">
      <c r="B33" s="46"/>
      <c r="C33" s="47"/>
      <c r="D33" s="47"/>
      <c r="E33" s="47"/>
      <c r="F33" s="52" t="s">
        <v>45</v>
      </c>
      <c r="G33" s="47"/>
      <c r="H33" s="47"/>
      <c r="I33" s="169" t="s">
        <v>44</v>
      </c>
      <c r="J33" s="52" t="s">
        <v>46</v>
      </c>
      <c r="K33" s="51"/>
    </row>
    <row r="34" s="1" customFormat="1" ht="14.4" customHeight="1">
      <c r="B34" s="46"/>
      <c r="C34" s="47"/>
      <c r="D34" s="55" t="s">
        <v>47</v>
      </c>
      <c r="E34" s="55" t="s">
        <v>48</v>
      </c>
      <c r="F34" s="170">
        <f>ROUND(SUM(BE90:BE94), 2)</f>
        <v>0</v>
      </c>
      <c r="G34" s="47"/>
      <c r="H34" s="47"/>
      <c r="I34" s="171">
        <v>0.20999999999999999</v>
      </c>
      <c r="J34" s="170">
        <f>ROUND(ROUND((SUM(BE90:BE94)), 2)*I34, 2)</f>
        <v>0</v>
      </c>
      <c r="K34" s="51"/>
    </row>
    <row r="35" s="1" customFormat="1" ht="14.4" customHeight="1">
      <c r="B35" s="46"/>
      <c r="C35" s="47"/>
      <c r="D35" s="47"/>
      <c r="E35" s="55" t="s">
        <v>49</v>
      </c>
      <c r="F35" s="170">
        <f>ROUND(SUM(BF90:BF94), 2)</f>
        <v>0</v>
      </c>
      <c r="G35" s="47"/>
      <c r="H35" s="47"/>
      <c r="I35" s="171">
        <v>0.14999999999999999</v>
      </c>
      <c r="J35" s="170">
        <f>ROUND(ROUND((SUM(BF90:BF94)), 2)*I35, 2)</f>
        <v>0</v>
      </c>
      <c r="K35" s="51"/>
    </row>
    <row r="36" hidden="1" s="1" customFormat="1" ht="14.4" customHeight="1">
      <c r="B36" s="46"/>
      <c r="C36" s="47"/>
      <c r="D36" s="47"/>
      <c r="E36" s="55" t="s">
        <v>50</v>
      </c>
      <c r="F36" s="170">
        <f>ROUND(SUM(BG90:BG94), 2)</f>
        <v>0</v>
      </c>
      <c r="G36" s="47"/>
      <c r="H36" s="47"/>
      <c r="I36" s="171">
        <v>0.20999999999999999</v>
      </c>
      <c r="J36" s="170">
        <v>0</v>
      </c>
      <c r="K36" s="51"/>
    </row>
    <row r="37" hidden="1" s="1" customFormat="1" ht="14.4" customHeight="1">
      <c r="B37" s="46"/>
      <c r="C37" s="47"/>
      <c r="D37" s="47"/>
      <c r="E37" s="55" t="s">
        <v>51</v>
      </c>
      <c r="F37" s="170">
        <f>ROUND(SUM(BH90:BH94), 2)</f>
        <v>0</v>
      </c>
      <c r="G37" s="47"/>
      <c r="H37" s="47"/>
      <c r="I37" s="171">
        <v>0.14999999999999999</v>
      </c>
      <c r="J37" s="170">
        <v>0</v>
      </c>
      <c r="K37" s="51"/>
    </row>
    <row r="38" hidden="1" s="1" customFormat="1" ht="14.4" customHeight="1">
      <c r="B38" s="46"/>
      <c r="C38" s="47"/>
      <c r="D38" s="47"/>
      <c r="E38" s="55" t="s">
        <v>52</v>
      </c>
      <c r="F38" s="170">
        <f>ROUND(SUM(BI90:BI94), 2)</f>
        <v>0</v>
      </c>
      <c r="G38" s="47"/>
      <c r="H38" s="47"/>
      <c r="I38" s="171">
        <v>0</v>
      </c>
      <c r="J38" s="170">
        <v>0</v>
      </c>
      <c r="K38" s="51"/>
    </row>
    <row r="39" s="1" customFormat="1" ht="6.96" customHeight="1">
      <c r="B39" s="46"/>
      <c r="C39" s="47"/>
      <c r="D39" s="47"/>
      <c r="E39" s="47"/>
      <c r="F39" s="47"/>
      <c r="G39" s="47"/>
      <c r="H39" s="47"/>
      <c r="I39" s="157"/>
      <c r="J39" s="47"/>
      <c r="K39" s="51"/>
    </row>
    <row r="40" s="1" customFormat="1" ht="25.44" customHeight="1">
      <c r="B40" s="46"/>
      <c r="C40" s="172"/>
      <c r="D40" s="173" t="s">
        <v>53</v>
      </c>
      <c r="E40" s="98"/>
      <c r="F40" s="98"/>
      <c r="G40" s="174" t="s">
        <v>54</v>
      </c>
      <c r="H40" s="175" t="s">
        <v>55</v>
      </c>
      <c r="I40" s="176"/>
      <c r="J40" s="177">
        <f>SUM(J31:J38)</f>
        <v>0</v>
      </c>
      <c r="K40" s="178"/>
    </row>
    <row r="41" s="1" customFormat="1" ht="14.4" customHeight="1">
      <c r="B41" s="67"/>
      <c r="C41" s="68"/>
      <c r="D41" s="68"/>
      <c r="E41" s="68"/>
      <c r="F41" s="68"/>
      <c r="G41" s="68"/>
      <c r="H41" s="68"/>
      <c r="I41" s="179"/>
      <c r="J41" s="68"/>
      <c r="K41" s="69"/>
    </row>
    <row r="45" s="1" customFormat="1" ht="6.96" customHeight="1">
      <c r="B45" s="180"/>
      <c r="C45" s="181"/>
      <c r="D45" s="181"/>
      <c r="E45" s="181"/>
      <c r="F45" s="181"/>
      <c r="G45" s="181"/>
      <c r="H45" s="181"/>
      <c r="I45" s="182"/>
      <c r="J45" s="181"/>
      <c r="K45" s="183"/>
    </row>
    <row r="46" s="1" customFormat="1" ht="36.96" customHeight="1">
      <c r="B46" s="46"/>
      <c r="C46" s="30" t="s">
        <v>512</v>
      </c>
      <c r="D46" s="47"/>
      <c r="E46" s="47"/>
      <c r="F46" s="47"/>
      <c r="G46" s="47"/>
      <c r="H46" s="47"/>
      <c r="I46" s="157"/>
      <c r="J46" s="47"/>
      <c r="K46" s="51"/>
    </row>
    <row r="47" s="1" customFormat="1" ht="6.96" customHeight="1">
      <c r="B47" s="46"/>
      <c r="C47" s="47"/>
      <c r="D47" s="47"/>
      <c r="E47" s="47"/>
      <c r="F47" s="47"/>
      <c r="G47" s="47"/>
      <c r="H47" s="47"/>
      <c r="I47" s="157"/>
      <c r="J47" s="47"/>
      <c r="K47" s="51"/>
    </row>
    <row r="48" s="1" customFormat="1" ht="14.4" customHeight="1">
      <c r="B48" s="46"/>
      <c r="C48" s="40" t="s">
        <v>18</v>
      </c>
      <c r="D48" s="47"/>
      <c r="E48" s="47"/>
      <c r="F48" s="47"/>
      <c r="G48" s="47"/>
      <c r="H48" s="47"/>
      <c r="I48" s="157"/>
      <c r="J48" s="47"/>
      <c r="K48" s="51"/>
    </row>
    <row r="49" s="1" customFormat="1" ht="16.5" customHeight="1">
      <c r="B49" s="46"/>
      <c r="C49" s="47"/>
      <c r="D49" s="47"/>
      <c r="E49" s="156" t="str">
        <f>E7</f>
        <v>Celkové opravy zastávek na koridorové trati Vraňany - Děčín - státní hranice_ZMĚNA č. 1</v>
      </c>
      <c r="F49" s="40"/>
      <c r="G49" s="40"/>
      <c r="H49" s="40"/>
      <c r="I49" s="157"/>
      <c r="J49" s="47"/>
      <c r="K49" s="51"/>
    </row>
    <row r="50">
      <c r="B50" s="28"/>
      <c r="C50" s="40" t="s">
        <v>506</v>
      </c>
      <c r="D50" s="29"/>
      <c r="E50" s="29"/>
      <c r="F50" s="29"/>
      <c r="G50" s="29"/>
      <c r="H50" s="29"/>
      <c r="I50" s="155"/>
      <c r="J50" s="29"/>
      <c r="K50" s="31"/>
    </row>
    <row r="51" ht="16.5" customHeight="1">
      <c r="B51" s="28"/>
      <c r="C51" s="29"/>
      <c r="D51" s="29"/>
      <c r="E51" s="156" t="s">
        <v>1506</v>
      </c>
      <c r="F51" s="29"/>
      <c r="G51" s="29"/>
      <c r="H51" s="29"/>
      <c r="I51" s="155"/>
      <c r="J51" s="29"/>
      <c r="K51" s="31"/>
    </row>
    <row r="52">
      <c r="B52" s="28"/>
      <c r="C52" s="40" t="s">
        <v>508</v>
      </c>
      <c r="D52" s="29"/>
      <c r="E52" s="29"/>
      <c r="F52" s="29"/>
      <c r="G52" s="29"/>
      <c r="H52" s="29"/>
      <c r="I52" s="155"/>
      <c r="J52" s="29"/>
      <c r="K52" s="31"/>
    </row>
    <row r="53" s="1" customFormat="1" ht="16.5" customHeight="1">
      <c r="B53" s="46"/>
      <c r="C53" s="47"/>
      <c r="D53" s="47"/>
      <c r="E53" s="55" t="s">
        <v>1514</v>
      </c>
      <c r="F53" s="47"/>
      <c r="G53" s="47"/>
      <c r="H53" s="47"/>
      <c r="I53" s="157"/>
      <c r="J53" s="47"/>
      <c r="K53" s="51"/>
    </row>
    <row r="54" s="1" customFormat="1" ht="14.4" customHeight="1">
      <c r="B54" s="46"/>
      <c r="C54" s="40" t="s">
        <v>510</v>
      </c>
      <c r="D54" s="47"/>
      <c r="E54" s="47"/>
      <c r="F54" s="47"/>
      <c r="G54" s="47"/>
      <c r="H54" s="47"/>
      <c r="I54" s="157"/>
      <c r="J54" s="47"/>
      <c r="K54" s="51"/>
    </row>
    <row r="55" s="1" customFormat="1" ht="17.25" customHeight="1">
      <c r="B55" s="46"/>
      <c r="C55" s="47"/>
      <c r="D55" s="47"/>
      <c r="E55" s="158" t="str">
        <f>E13</f>
        <v xml:space="preserve">SO-24-05.2 - VRN - Podchod v km 526,002 - Povrly    </v>
      </c>
      <c r="F55" s="47"/>
      <c r="G55" s="47"/>
      <c r="H55" s="47"/>
      <c r="I55" s="157"/>
      <c r="J55" s="47"/>
      <c r="K55" s="51"/>
    </row>
    <row r="56" s="1" customFormat="1" ht="6.96" customHeight="1">
      <c r="B56" s="46"/>
      <c r="C56" s="47"/>
      <c r="D56" s="47"/>
      <c r="E56" s="47"/>
      <c r="F56" s="47"/>
      <c r="G56" s="47"/>
      <c r="H56" s="47"/>
      <c r="I56" s="157"/>
      <c r="J56" s="47"/>
      <c r="K56" s="51"/>
    </row>
    <row r="57" s="1" customFormat="1" ht="18" customHeight="1">
      <c r="B57" s="46"/>
      <c r="C57" s="40" t="s">
        <v>25</v>
      </c>
      <c r="D57" s="47"/>
      <c r="E57" s="47"/>
      <c r="F57" s="35" t="str">
        <f>F16</f>
        <v xml:space="preserve"> </v>
      </c>
      <c r="G57" s="47"/>
      <c r="H57" s="47"/>
      <c r="I57" s="159" t="s">
        <v>27</v>
      </c>
      <c r="J57" s="160" t="str">
        <f>IF(J16="","",J16)</f>
        <v>19. 9. 2018</v>
      </c>
      <c r="K57" s="51"/>
    </row>
    <row r="58" s="1" customFormat="1" ht="6.96" customHeight="1">
      <c r="B58" s="46"/>
      <c r="C58" s="47"/>
      <c r="D58" s="47"/>
      <c r="E58" s="47"/>
      <c r="F58" s="47"/>
      <c r="G58" s="47"/>
      <c r="H58" s="47"/>
      <c r="I58" s="157"/>
      <c r="J58" s="47"/>
      <c r="K58" s="51"/>
    </row>
    <row r="59" s="1" customFormat="1">
      <c r="B59" s="46"/>
      <c r="C59" s="40" t="s">
        <v>31</v>
      </c>
      <c r="D59" s="47"/>
      <c r="E59" s="47"/>
      <c r="F59" s="35" t="str">
        <f>E19</f>
        <v>SŽDC s.o., OŘ Ústí n.L., ST Ústí n.L.</v>
      </c>
      <c r="G59" s="47"/>
      <c r="H59" s="47"/>
      <c r="I59" s="159" t="s">
        <v>39</v>
      </c>
      <c r="J59" s="44" t="str">
        <f>E25</f>
        <v xml:space="preserve"> </v>
      </c>
      <c r="K59" s="51"/>
    </row>
    <row r="60" s="1" customFormat="1" ht="14.4" customHeight="1">
      <c r="B60" s="46"/>
      <c r="C60" s="40" t="s">
        <v>37</v>
      </c>
      <c r="D60" s="47"/>
      <c r="E60" s="47"/>
      <c r="F60" s="35" t="str">
        <f>IF(E22="","",E22)</f>
        <v/>
      </c>
      <c r="G60" s="47"/>
      <c r="H60" s="47"/>
      <c r="I60" s="157"/>
      <c r="J60" s="184"/>
      <c r="K60" s="51"/>
    </row>
    <row r="61" s="1" customFormat="1" ht="10.32" customHeight="1">
      <c r="B61" s="46"/>
      <c r="C61" s="47"/>
      <c r="D61" s="47"/>
      <c r="E61" s="47"/>
      <c r="F61" s="47"/>
      <c r="G61" s="47"/>
      <c r="H61" s="47"/>
      <c r="I61" s="157"/>
      <c r="J61" s="47"/>
      <c r="K61" s="51"/>
    </row>
    <row r="62" s="1" customFormat="1" ht="29.28" customHeight="1">
      <c r="B62" s="46"/>
      <c r="C62" s="185" t="s">
        <v>513</v>
      </c>
      <c r="D62" s="172"/>
      <c r="E62" s="172"/>
      <c r="F62" s="172"/>
      <c r="G62" s="172"/>
      <c r="H62" s="172"/>
      <c r="I62" s="186"/>
      <c r="J62" s="187" t="s">
        <v>514</v>
      </c>
      <c r="K62" s="188"/>
    </row>
    <row r="63" s="1" customFormat="1" ht="10.32" customHeight="1">
      <c r="B63" s="46"/>
      <c r="C63" s="47"/>
      <c r="D63" s="47"/>
      <c r="E63" s="47"/>
      <c r="F63" s="47"/>
      <c r="G63" s="47"/>
      <c r="H63" s="47"/>
      <c r="I63" s="157"/>
      <c r="J63" s="47"/>
      <c r="K63" s="51"/>
    </row>
    <row r="64" s="1" customFormat="1" ht="29.28" customHeight="1">
      <c r="B64" s="46"/>
      <c r="C64" s="189" t="s">
        <v>515</v>
      </c>
      <c r="D64" s="47"/>
      <c r="E64" s="47"/>
      <c r="F64" s="47"/>
      <c r="G64" s="47"/>
      <c r="H64" s="47"/>
      <c r="I64" s="157"/>
      <c r="J64" s="168">
        <f>J90</f>
        <v>0</v>
      </c>
      <c r="K64" s="51"/>
      <c r="AU64" s="24" t="s">
        <v>516</v>
      </c>
    </row>
    <row r="65" s="8" customFormat="1" ht="24.96" customHeight="1">
      <c r="B65" s="190"/>
      <c r="C65" s="191"/>
      <c r="D65" s="192" t="s">
        <v>598</v>
      </c>
      <c r="E65" s="193"/>
      <c r="F65" s="193"/>
      <c r="G65" s="193"/>
      <c r="H65" s="193"/>
      <c r="I65" s="194"/>
      <c r="J65" s="195">
        <f>J91</f>
        <v>0</v>
      </c>
      <c r="K65" s="196"/>
    </row>
    <row r="66" s="9" customFormat="1" ht="19.92" customHeight="1">
      <c r="B66" s="197"/>
      <c r="C66" s="198"/>
      <c r="D66" s="199" t="s">
        <v>767</v>
      </c>
      <c r="E66" s="200"/>
      <c r="F66" s="200"/>
      <c r="G66" s="200"/>
      <c r="H66" s="200"/>
      <c r="I66" s="201"/>
      <c r="J66" s="202">
        <f>J92</f>
        <v>0</v>
      </c>
      <c r="K66" s="203"/>
    </row>
    <row r="67" s="1" customFormat="1" ht="21.84" customHeight="1">
      <c r="B67" s="46"/>
      <c r="C67" s="47"/>
      <c r="D67" s="47"/>
      <c r="E67" s="47"/>
      <c r="F67" s="47"/>
      <c r="G67" s="47"/>
      <c r="H67" s="47"/>
      <c r="I67" s="157"/>
      <c r="J67" s="47"/>
      <c r="K67" s="51"/>
    </row>
    <row r="68" s="1" customFormat="1" ht="6.96" customHeight="1">
      <c r="B68" s="67"/>
      <c r="C68" s="68"/>
      <c r="D68" s="68"/>
      <c r="E68" s="68"/>
      <c r="F68" s="68"/>
      <c r="G68" s="68"/>
      <c r="H68" s="68"/>
      <c r="I68" s="179"/>
      <c r="J68" s="68"/>
      <c r="K68" s="69"/>
    </row>
    <row r="72" s="1" customFormat="1" ht="6.96" customHeight="1">
      <c r="B72" s="70"/>
      <c r="C72" s="71"/>
      <c r="D72" s="71"/>
      <c r="E72" s="71"/>
      <c r="F72" s="71"/>
      <c r="G72" s="71"/>
      <c r="H72" s="71"/>
      <c r="I72" s="182"/>
      <c r="J72" s="71"/>
      <c r="K72" s="71"/>
      <c r="L72" s="72"/>
    </row>
    <row r="73" s="1" customFormat="1" ht="36.96" customHeight="1">
      <c r="B73" s="46"/>
      <c r="C73" s="73" t="s">
        <v>525</v>
      </c>
      <c r="D73" s="74"/>
      <c r="E73" s="74"/>
      <c r="F73" s="74"/>
      <c r="G73" s="74"/>
      <c r="H73" s="74"/>
      <c r="I73" s="204"/>
      <c r="J73" s="74"/>
      <c r="K73" s="74"/>
      <c r="L73" s="72"/>
    </row>
    <row r="74" s="1" customFormat="1" ht="6.96" customHeight="1">
      <c r="B74" s="46"/>
      <c r="C74" s="74"/>
      <c r="D74" s="74"/>
      <c r="E74" s="74"/>
      <c r="F74" s="74"/>
      <c r="G74" s="74"/>
      <c r="H74" s="74"/>
      <c r="I74" s="204"/>
      <c r="J74" s="74"/>
      <c r="K74" s="74"/>
      <c r="L74" s="72"/>
    </row>
    <row r="75" s="1" customFormat="1" ht="14.4" customHeight="1">
      <c r="B75" s="46"/>
      <c r="C75" s="76" t="s">
        <v>18</v>
      </c>
      <c r="D75" s="74"/>
      <c r="E75" s="74"/>
      <c r="F75" s="74"/>
      <c r="G75" s="74"/>
      <c r="H75" s="74"/>
      <c r="I75" s="204"/>
      <c r="J75" s="74"/>
      <c r="K75" s="74"/>
      <c r="L75" s="72"/>
    </row>
    <row r="76" s="1" customFormat="1" ht="16.5" customHeight="1">
      <c r="B76" s="46"/>
      <c r="C76" s="74"/>
      <c r="D76" s="74"/>
      <c r="E76" s="205" t="str">
        <f>E7</f>
        <v>Celkové opravy zastávek na koridorové trati Vraňany - Děčín - státní hranice_ZMĚNA č. 1</v>
      </c>
      <c r="F76" s="76"/>
      <c r="G76" s="76"/>
      <c r="H76" s="76"/>
      <c r="I76" s="204"/>
      <c r="J76" s="74"/>
      <c r="K76" s="74"/>
      <c r="L76" s="72"/>
    </row>
    <row r="77">
      <c r="B77" s="28"/>
      <c r="C77" s="76" t="s">
        <v>506</v>
      </c>
      <c r="D77" s="206"/>
      <c r="E77" s="206"/>
      <c r="F77" s="206"/>
      <c r="G77" s="206"/>
      <c r="H77" s="206"/>
      <c r="I77" s="149"/>
      <c r="J77" s="206"/>
      <c r="K77" s="206"/>
      <c r="L77" s="207"/>
    </row>
    <row r="78" ht="16.5" customHeight="1">
      <c r="B78" s="28"/>
      <c r="C78" s="206"/>
      <c r="D78" s="206"/>
      <c r="E78" s="205" t="s">
        <v>1506</v>
      </c>
      <c r="F78" s="206"/>
      <c r="G78" s="206"/>
      <c r="H78" s="206"/>
      <c r="I78" s="149"/>
      <c r="J78" s="206"/>
      <c r="K78" s="206"/>
      <c r="L78" s="207"/>
    </row>
    <row r="79">
      <c r="B79" s="28"/>
      <c r="C79" s="76" t="s">
        <v>508</v>
      </c>
      <c r="D79" s="206"/>
      <c r="E79" s="206"/>
      <c r="F79" s="206"/>
      <c r="G79" s="206"/>
      <c r="H79" s="206"/>
      <c r="I79" s="149"/>
      <c r="J79" s="206"/>
      <c r="K79" s="206"/>
      <c r="L79" s="207"/>
    </row>
    <row r="80" s="1" customFormat="1" ht="16.5" customHeight="1">
      <c r="B80" s="46"/>
      <c r="C80" s="74"/>
      <c r="D80" s="74"/>
      <c r="E80" s="208" t="s">
        <v>1514</v>
      </c>
      <c r="F80" s="74"/>
      <c r="G80" s="74"/>
      <c r="H80" s="74"/>
      <c r="I80" s="204"/>
      <c r="J80" s="74"/>
      <c r="K80" s="74"/>
      <c r="L80" s="72"/>
    </row>
    <row r="81" s="1" customFormat="1" ht="14.4" customHeight="1">
      <c r="B81" s="46"/>
      <c r="C81" s="76" t="s">
        <v>510</v>
      </c>
      <c r="D81" s="74"/>
      <c r="E81" s="74"/>
      <c r="F81" s="74"/>
      <c r="G81" s="74"/>
      <c r="H81" s="74"/>
      <c r="I81" s="204"/>
      <c r="J81" s="74"/>
      <c r="K81" s="74"/>
      <c r="L81" s="72"/>
    </row>
    <row r="82" s="1" customFormat="1" ht="17.25" customHeight="1">
      <c r="B82" s="46"/>
      <c r="C82" s="74"/>
      <c r="D82" s="74"/>
      <c r="E82" s="82" t="str">
        <f>E13</f>
        <v xml:space="preserve">SO-24-05.2 - VRN - Podchod v km 526,002 - Povrly    </v>
      </c>
      <c r="F82" s="74"/>
      <c r="G82" s="74"/>
      <c r="H82" s="74"/>
      <c r="I82" s="204"/>
      <c r="J82" s="74"/>
      <c r="K82" s="74"/>
      <c r="L82" s="72"/>
    </row>
    <row r="83" s="1" customFormat="1" ht="6.96" customHeight="1">
      <c r="B83" s="46"/>
      <c r="C83" s="74"/>
      <c r="D83" s="74"/>
      <c r="E83" s="74"/>
      <c r="F83" s="74"/>
      <c r="G83" s="74"/>
      <c r="H83" s="74"/>
      <c r="I83" s="204"/>
      <c r="J83" s="74"/>
      <c r="K83" s="74"/>
      <c r="L83" s="72"/>
    </row>
    <row r="84" s="1" customFormat="1" ht="18" customHeight="1">
      <c r="B84" s="46"/>
      <c r="C84" s="76" t="s">
        <v>25</v>
      </c>
      <c r="D84" s="74"/>
      <c r="E84" s="74"/>
      <c r="F84" s="209" t="str">
        <f>F16</f>
        <v xml:space="preserve"> </v>
      </c>
      <c r="G84" s="74"/>
      <c r="H84" s="74"/>
      <c r="I84" s="210" t="s">
        <v>27</v>
      </c>
      <c r="J84" s="85" t="str">
        <f>IF(J16="","",J16)</f>
        <v>19. 9. 2018</v>
      </c>
      <c r="K84" s="74"/>
      <c r="L84" s="72"/>
    </row>
    <row r="85" s="1" customFormat="1" ht="6.96" customHeight="1">
      <c r="B85" s="46"/>
      <c r="C85" s="74"/>
      <c r="D85" s="74"/>
      <c r="E85" s="74"/>
      <c r="F85" s="74"/>
      <c r="G85" s="74"/>
      <c r="H85" s="74"/>
      <c r="I85" s="204"/>
      <c r="J85" s="74"/>
      <c r="K85" s="74"/>
      <c r="L85" s="72"/>
    </row>
    <row r="86" s="1" customFormat="1">
      <c r="B86" s="46"/>
      <c r="C86" s="76" t="s">
        <v>31</v>
      </c>
      <c r="D86" s="74"/>
      <c r="E86" s="74"/>
      <c r="F86" s="209" t="str">
        <f>E19</f>
        <v>SŽDC s.o., OŘ Ústí n.L., ST Ústí n.L.</v>
      </c>
      <c r="G86" s="74"/>
      <c r="H86" s="74"/>
      <c r="I86" s="210" t="s">
        <v>39</v>
      </c>
      <c r="J86" s="209" t="str">
        <f>E25</f>
        <v xml:space="preserve"> </v>
      </c>
      <c r="K86" s="74"/>
      <c r="L86" s="72"/>
    </row>
    <row r="87" s="1" customFormat="1" ht="14.4" customHeight="1">
      <c r="B87" s="46"/>
      <c r="C87" s="76" t="s">
        <v>37</v>
      </c>
      <c r="D87" s="74"/>
      <c r="E87" s="74"/>
      <c r="F87" s="209" t="str">
        <f>IF(E22="","",E22)</f>
        <v/>
      </c>
      <c r="G87" s="74"/>
      <c r="H87" s="74"/>
      <c r="I87" s="204"/>
      <c r="J87" s="74"/>
      <c r="K87" s="74"/>
      <c r="L87" s="72"/>
    </row>
    <row r="88" s="1" customFormat="1" ht="10.32" customHeight="1">
      <c r="B88" s="46"/>
      <c r="C88" s="74"/>
      <c r="D88" s="74"/>
      <c r="E88" s="74"/>
      <c r="F88" s="74"/>
      <c r="G88" s="74"/>
      <c r="H88" s="74"/>
      <c r="I88" s="204"/>
      <c r="J88" s="74"/>
      <c r="K88" s="74"/>
      <c r="L88" s="72"/>
    </row>
    <row r="89" s="10" customFormat="1" ht="29.28" customHeight="1">
      <c r="B89" s="211"/>
      <c r="C89" s="212" t="s">
        <v>526</v>
      </c>
      <c r="D89" s="213" t="s">
        <v>62</v>
      </c>
      <c r="E89" s="213" t="s">
        <v>58</v>
      </c>
      <c r="F89" s="213" t="s">
        <v>527</v>
      </c>
      <c r="G89" s="213" t="s">
        <v>528</v>
      </c>
      <c r="H89" s="213" t="s">
        <v>529</v>
      </c>
      <c r="I89" s="214" t="s">
        <v>530</v>
      </c>
      <c r="J89" s="213" t="s">
        <v>514</v>
      </c>
      <c r="K89" s="215" t="s">
        <v>531</v>
      </c>
      <c r="L89" s="216"/>
      <c r="M89" s="102" t="s">
        <v>532</v>
      </c>
      <c r="N89" s="103" t="s">
        <v>47</v>
      </c>
      <c r="O89" s="103" t="s">
        <v>533</v>
      </c>
      <c r="P89" s="103" t="s">
        <v>534</v>
      </c>
      <c r="Q89" s="103" t="s">
        <v>535</v>
      </c>
      <c r="R89" s="103" t="s">
        <v>536</v>
      </c>
      <c r="S89" s="103" t="s">
        <v>537</v>
      </c>
      <c r="T89" s="104" t="s">
        <v>538</v>
      </c>
    </row>
    <row r="90" s="1" customFormat="1" ht="29.28" customHeight="1">
      <c r="B90" s="46"/>
      <c r="C90" s="108" t="s">
        <v>515</v>
      </c>
      <c r="D90" s="74"/>
      <c r="E90" s="74"/>
      <c r="F90" s="74"/>
      <c r="G90" s="74"/>
      <c r="H90" s="74"/>
      <c r="I90" s="204"/>
      <c r="J90" s="217">
        <f>BK90</f>
        <v>0</v>
      </c>
      <c r="K90" s="74"/>
      <c r="L90" s="72"/>
      <c r="M90" s="105"/>
      <c r="N90" s="106"/>
      <c r="O90" s="106"/>
      <c r="P90" s="218">
        <f>P91</f>
        <v>0</v>
      </c>
      <c r="Q90" s="106"/>
      <c r="R90" s="218">
        <f>R91</f>
        <v>0</v>
      </c>
      <c r="S90" s="106"/>
      <c r="T90" s="219">
        <f>T91</f>
        <v>0</v>
      </c>
      <c r="AT90" s="24" t="s">
        <v>76</v>
      </c>
      <c r="AU90" s="24" t="s">
        <v>516</v>
      </c>
      <c r="BK90" s="220">
        <f>BK91</f>
        <v>0</v>
      </c>
    </row>
    <row r="91" s="11" customFormat="1" ht="37.44" customHeight="1">
      <c r="B91" s="221"/>
      <c r="C91" s="222"/>
      <c r="D91" s="223" t="s">
        <v>76</v>
      </c>
      <c r="E91" s="224" t="s">
        <v>96</v>
      </c>
      <c r="F91" s="224" t="s">
        <v>599</v>
      </c>
      <c r="G91" s="222"/>
      <c r="H91" s="222"/>
      <c r="I91" s="225"/>
      <c r="J91" s="226">
        <f>BK91</f>
        <v>0</v>
      </c>
      <c r="K91" s="222"/>
      <c r="L91" s="227"/>
      <c r="M91" s="228"/>
      <c r="N91" s="229"/>
      <c r="O91" s="229"/>
      <c r="P91" s="230">
        <f>P92</f>
        <v>0</v>
      </c>
      <c r="Q91" s="229"/>
      <c r="R91" s="230">
        <f>R92</f>
        <v>0</v>
      </c>
      <c r="S91" s="229"/>
      <c r="T91" s="231">
        <f>T92</f>
        <v>0</v>
      </c>
      <c r="AR91" s="232" t="s">
        <v>562</v>
      </c>
      <c r="AT91" s="233" t="s">
        <v>76</v>
      </c>
      <c r="AU91" s="233" t="s">
        <v>77</v>
      </c>
      <c r="AY91" s="232" t="s">
        <v>541</v>
      </c>
      <c r="BK91" s="234">
        <f>BK92</f>
        <v>0</v>
      </c>
    </row>
    <row r="92" s="11" customFormat="1" ht="19.92" customHeight="1">
      <c r="B92" s="221"/>
      <c r="C92" s="222"/>
      <c r="D92" s="223" t="s">
        <v>76</v>
      </c>
      <c r="E92" s="235" t="s">
        <v>768</v>
      </c>
      <c r="F92" s="235" t="s">
        <v>769</v>
      </c>
      <c r="G92" s="222"/>
      <c r="H92" s="222"/>
      <c r="I92" s="225"/>
      <c r="J92" s="236">
        <f>BK92</f>
        <v>0</v>
      </c>
      <c r="K92" s="222"/>
      <c r="L92" s="227"/>
      <c r="M92" s="228"/>
      <c r="N92" s="229"/>
      <c r="O92" s="229"/>
      <c r="P92" s="230">
        <f>SUM(P93:P94)</f>
        <v>0</v>
      </c>
      <c r="Q92" s="229"/>
      <c r="R92" s="230">
        <f>SUM(R93:R94)</f>
        <v>0</v>
      </c>
      <c r="S92" s="229"/>
      <c r="T92" s="231">
        <f>SUM(T93:T94)</f>
        <v>0</v>
      </c>
      <c r="AR92" s="232" t="s">
        <v>562</v>
      </c>
      <c r="AT92" s="233" t="s">
        <v>76</v>
      </c>
      <c r="AU92" s="233" t="s">
        <v>24</v>
      </c>
      <c r="AY92" s="232" t="s">
        <v>541</v>
      </c>
      <c r="BK92" s="234">
        <f>SUM(BK93:BK94)</f>
        <v>0</v>
      </c>
    </row>
    <row r="93" s="1" customFormat="1" ht="16.5" customHeight="1">
      <c r="B93" s="46"/>
      <c r="C93" s="237" t="s">
        <v>24</v>
      </c>
      <c r="D93" s="237" t="s">
        <v>544</v>
      </c>
      <c r="E93" s="238" t="s">
        <v>770</v>
      </c>
      <c r="F93" s="239" t="s">
        <v>771</v>
      </c>
      <c r="G93" s="240" t="s">
        <v>602</v>
      </c>
      <c r="H93" s="241">
        <v>2004</v>
      </c>
      <c r="I93" s="242"/>
      <c r="J93" s="243">
        <f>ROUND(I93*H93,2)</f>
        <v>0</v>
      </c>
      <c r="K93" s="239" t="s">
        <v>772</v>
      </c>
      <c r="L93" s="72"/>
      <c r="M93" s="244" t="s">
        <v>22</v>
      </c>
      <c r="N93" s="245" t="s">
        <v>48</v>
      </c>
      <c r="O93" s="47"/>
      <c r="P93" s="246">
        <f>O93*H93</f>
        <v>0</v>
      </c>
      <c r="Q93" s="246">
        <v>0</v>
      </c>
      <c r="R93" s="246">
        <f>Q93*H93</f>
        <v>0</v>
      </c>
      <c r="S93" s="246">
        <v>0</v>
      </c>
      <c r="T93" s="247">
        <f>S93*H93</f>
        <v>0</v>
      </c>
      <c r="AR93" s="24" t="s">
        <v>674</v>
      </c>
      <c r="AT93" s="24" t="s">
        <v>544</v>
      </c>
      <c r="AU93" s="24" t="s">
        <v>85</v>
      </c>
      <c r="AY93" s="24" t="s">
        <v>541</v>
      </c>
      <c r="BE93" s="248">
        <f>IF(N93="základní",J93,0)</f>
        <v>0</v>
      </c>
      <c r="BF93" s="248">
        <f>IF(N93="snížená",J93,0)</f>
        <v>0</v>
      </c>
      <c r="BG93" s="248">
        <f>IF(N93="zákl. přenesená",J93,0)</f>
        <v>0</v>
      </c>
      <c r="BH93" s="248">
        <f>IF(N93="sníž. přenesená",J93,0)</f>
        <v>0</v>
      </c>
      <c r="BI93" s="248">
        <f>IF(N93="nulová",J93,0)</f>
        <v>0</v>
      </c>
      <c r="BJ93" s="24" t="s">
        <v>24</v>
      </c>
      <c r="BK93" s="248">
        <f>ROUND(I93*H93,2)</f>
        <v>0</v>
      </c>
      <c r="BL93" s="24" t="s">
        <v>674</v>
      </c>
      <c r="BM93" s="24" t="s">
        <v>773</v>
      </c>
    </row>
    <row r="94" s="1" customFormat="1">
      <c r="B94" s="46"/>
      <c r="C94" s="74"/>
      <c r="D94" s="251" t="s">
        <v>626</v>
      </c>
      <c r="E94" s="74"/>
      <c r="F94" s="274" t="s">
        <v>774</v>
      </c>
      <c r="G94" s="74"/>
      <c r="H94" s="74"/>
      <c r="I94" s="204"/>
      <c r="J94" s="74"/>
      <c r="K94" s="74"/>
      <c r="L94" s="72"/>
      <c r="M94" s="303"/>
      <c r="N94" s="277"/>
      <c r="O94" s="277"/>
      <c r="P94" s="277"/>
      <c r="Q94" s="277"/>
      <c r="R94" s="277"/>
      <c r="S94" s="277"/>
      <c r="T94" s="304"/>
      <c r="AT94" s="24" t="s">
        <v>626</v>
      </c>
      <c r="AU94" s="24" t="s">
        <v>85</v>
      </c>
    </row>
    <row r="95" s="1" customFormat="1" ht="6.96" customHeight="1">
      <c r="B95" s="67"/>
      <c r="C95" s="68"/>
      <c r="D95" s="68"/>
      <c r="E95" s="68"/>
      <c r="F95" s="68"/>
      <c r="G95" s="68"/>
      <c r="H95" s="68"/>
      <c r="I95" s="179"/>
      <c r="J95" s="68"/>
      <c r="K95" s="68"/>
      <c r="L95" s="72"/>
    </row>
  </sheetData>
  <sheetProtection sheet="1" autoFilter="0" formatColumns="0" formatRows="0" objects="1" scenarios="1" spinCount="100000" saltValue="4El6X/SaVHNUdv7XsRjOFJ3FiDctGYIFpt70dmfBIimg3JFh0YxrqzfO7wU53eV00esxHeriAz4VLwYzgUGMdw==" hashValue="YpJniJhps0IH0VQslkOhiRG0uvVpZLBl95fXPwTMB71oJvQ2S9PkbRObx+nmDyojeKe4tGaB4YC998iXuaK3Yw==" algorithmName="SHA-512" password="CC35"/>
  <autoFilter ref="C89:K94"/>
  <mergeCells count="16">
    <mergeCell ref="E7:H7"/>
    <mergeCell ref="E11:H11"/>
    <mergeCell ref="E9:H9"/>
    <mergeCell ref="E13:H13"/>
    <mergeCell ref="E28:H28"/>
    <mergeCell ref="E49:H49"/>
    <mergeCell ref="E53:H53"/>
    <mergeCell ref="E51:H51"/>
    <mergeCell ref="E55:H55"/>
    <mergeCell ref="J59:J60"/>
    <mergeCell ref="E76:H76"/>
    <mergeCell ref="E80:H80"/>
    <mergeCell ref="E78:H78"/>
    <mergeCell ref="E82:H82"/>
    <mergeCell ref="G1:H1"/>
    <mergeCell ref="L2:V2"/>
  </mergeCells>
  <hyperlinks>
    <hyperlink ref="F1:G1" location="C2" display="1) Krycí list soupisu"/>
    <hyperlink ref="G1:H1" location="C62" display="2) Rekapitulace"/>
    <hyperlink ref="J1" location="C89"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54.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330</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ht="16.5" customHeight="1">
      <c r="B9" s="28"/>
      <c r="C9" s="29"/>
      <c r="D9" s="29"/>
      <c r="E9" s="156" t="s">
        <v>1526</v>
      </c>
      <c r="F9" s="29"/>
      <c r="G9" s="29"/>
      <c r="H9" s="29"/>
      <c r="I9" s="155"/>
      <c r="J9" s="29"/>
      <c r="K9" s="31"/>
    </row>
    <row r="10">
      <c r="B10" s="28"/>
      <c r="C10" s="29"/>
      <c r="D10" s="40" t="s">
        <v>508</v>
      </c>
      <c r="E10" s="29"/>
      <c r="F10" s="29"/>
      <c r="G10" s="29"/>
      <c r="H10" s="29"/>
      <c r="I10" s="155"/>
      <c r="J10" s="29"/>
      <c r="K10" s="31"/>
    </row>
    <row r="11" s="1" customFormat="1" ht="16.5" customHeight="1">
      <c r="B11" s="46"/>
      <c r="C11" s="47"/>
      <c r="D11" s="47"/>
      <c r="E11" s="55" t="s">
        <v>1527</v>
      </c>
      <c r="F11" s="47"/>
      <c r="G11" s="47"/>
      <c r="H11" s="47"/>
      <c r="I11" s="157"/>
      <c r="J11" s="47"/>
      <c r="K11" s="51"/>
    </row>
    <row r="12" s="1" customFormat="1">
      <c r="B12" s="46"/>
      <c r="C12" s="47"/>
      <c r="D12" s="40" t="s">
        <v>510</v>
      </c>
      <c r="E12" s="47"/>
      <c r="F12" s="47"/>
      <c r="G12" s="47"/>
      <c r="H12" s="47"/>
      <c r="I12" s="157"/>
      <c r="J12" s="47"/>
      <c r="K12" s="51"/>
    </row>
    <row r="13" s="1" customFormat="1" ht="36.96" customHeight="1">
      <c r="B13" s="46"/>
      <c r="C13" s="47"/>
      <c r="D13" s="47"/>
      <c r="E13" s="158" t="s">
        <v>1528</v>
      </c>
      <c r="F13" s="47"/>
      <c r="G13" s="47"/>
      <c r="H13" s="47"/>
      <c r="I13" s="157"/>
      <c r="J13" s="47"/>
      <c r="K13" s="51"/>
    </row>
    <row r="14" s="1" customFormat="1">
      <c r="B14" s="46"/>
      <c r="C14" s="47"/>
      <c r="D14" s="47"/>
      <c r="E14" s="47"/>
      <c r="F14" s="47"/>
      <c r="G14" s="47"/>
      <c r="H14" s="47"/>
      <c r="I14" s="157"/>
      <c r="J14" s="47"/>
      <c r="K14" s="51"/>
    </row>
    <row r="15" s="1" customFormat="1" ht="14.4" customHeight="1">
      <c r="B15" s="46"/>
      <c r="C15" s="47"/>
      <c r="D15" s="40" t="s">
        <v>21</v>
      </c>
      <c r="E15" s="47"/>
      <c r="F15" s="35" t="s">
        <v>22</v>
      </c>
      <c r="G15" s="47"/>
      <c r="H15" s="47"/>
      <c r="I15" s="159" t="s">
        <v>23</v>
      </c>
      <c r="J15" s="35" t="s">
        <v>22</v>
      </c>
      <c r="K15" s="51"/>
    </row>
    <row r="16" s="1" customFormat="1" ht="14.4" customHeight="1">
      <c r="B16" s="46"/>
      <c r="C16" s="47"/>
      <c r="D16" s="40" t="s">
        <v>25</v>
      </c>
      <c r="E16" s="47"/>
      <c r="F16" s="35" t="s">
        <v>40</v>
      </c>
      <c r="G16" s="47"/>
      <c r="H16" s="47"/>
      <c r="I16" s="159" t="s">
        <v>27</v>
      </c>
      <c r="J16" s="160" t="str">
        <f>'Rekapitulace stavby'!AN8</f>
        <v>19. 9. 2018</v>
      </c>
      <c r="K16" s="51"/>
    </row>
    <row r="17" s="1" customFormat="1" ht="10.8" customHeight="1">
      <c r="B17" s="46"/>
      <c r="C17" s="47"/>
      <c r="D17" s="47"/>
      <c r="E17" s="47"/>
      <c r="F17" s="47"/>
      <c r="G17" s="47"/>
      <c r="H17" s="47"/>
      <c r="I17" s="157"/>
      <c r="J17" s="47"/>
      <c r="K17" s="51"/>
    </row>
    <row r="18" s="1" customFormat="1" ht="14.4" customHeight="1">
      <c r="B18" s="46"/>
      <c r="C18" s="47"/>
      <c r="D18" s="40" t="s">
        <v>31</v>
      </c>
      <c r="E18" s="47"/>
      <c r="F18" s="47"/>
      <c r="G18" s="47"/>
      <c r="H18" s="47"/>
      <c r="I18" s="159" t="s">
        <v>32</v>
      </c>
      <c r="J18" s="35" t="str">
        <f>IF('Rekapitulace stavby'!AN10="","",'Rekapitulace stavby'!AN10)</f>
        <v>70994234</v>
      </c>
      <c r="K18" s="51"/>
    </row>
    <row r="19" s="1" customFormat="1" ht="18" customHeight="1">
      <c r="B19" s="46"/>
      <c r="C19" s="47"/>
      <c r="D19" s="47"/>
      <c r="E19" s="35" t="str">
        <f>IF('Rekapitulace stavby'!E11="","",'Rekapitulace stavby'!E11)</f>
        <v>SŽDC s.o., OŘ Ústí n.L., ST Ústí n.L.</v>
      </c>
      <c r="F19" s="47"/>
      <c r="G19" s="47"/>
      <c r="H19" s="47"/>
      <c r="I19" s="159" t="s">
        <v>35</v>
      </c>
      <c r="J19" s="35" t="str">
        <f>IF('Rekapitulace stavby'!AN11="","",'Rekapitulace stavby'!AN11)</f>
        <v>CZ70994234</v>
      </c>
      <c r="K19" s="51"/>
    </row>
    <row r="20" s="1" customFormat="1" ht="6.96" customHeight="1">
      <c r="B20" s="46"/>
      <c r="C20" s="47"/>
      <c r="D20" s="47"/>
      <c r="E20" s="47"/>
      <c r="F20" s="47"/>
      <c r="G20" s="47"/>
      <c r="H20" s="47"/>
      <c r="I20" s="157"/>
      <c r="J20" s="47"/>
      <c r="K20" s="51"/>
    </row>
    <row r="21" s="1" customFormat="1" ht="14.4" customHeight="1">
      <c r="B21" s="46"/>
      <c r="C21" s="47"/>
      <c r="D21" s="40" t="s">
        <v>37</v>
      </c>
      <c r="E21" s="47"/>
      <c r="F21" s="47"/>
      <c r="G21" s="47"/>
      <c r="H21" s="47"/>
      <c r="I21" s="159" t="s">
        <v>32</v>
      </c>
      <c r="J21" s="35" t="str">
        <f>IF('Rekapitulace stavby'!AN13="Vyplň údaj","",IF('Rekapitulace stavby'!AN13="","",'Rekapitulace stavby'!AN13))</f>
        <v/>
      </c>
      <c r="K21" s="51"/>
    </row>
    <row r="22" s="1" customFormat="1" ht="18" customHeight="1">
      <c r="B22" s="46"/>
      <c r="C22" s="47"/>
      <c r="D22" s="47"/>
      <c r="E22" s="35" t="str">
        <f>IF('Rekapitulace stavby'!E14="Vyplň údaj","",IF('Rekapitulace stavby'!E14="","",'Rekapitulace stavby'!E14))</f>
        <v/>
      </c>
      <c r="F22" s="47"/>
      <c r="G22" s="47"/>
      <c r="H22" s="47"/>
      <c r="I22" s="159" t="s">
        <v>35</v>
      </c>
      <c r="J22" s="35" t="str">
        <f>IF('Rekapitulace stavby'!AN14="Vyplň údaj","",IF('Rekapitulace stavby'!AN14="","",'Rekapitulace stavby'!AN14))</f>
        <v/>
      </c>
      <c r="K22" s="51"/>
    </row>
    <row r="23" s="1" customFormat="1" ht="6.96" customHeight="1">
      <c r="B23" s="46"/>
      <c r="C23" s="47"/>
      <c r="D23" s="47"/>
      <c r="E23" s="47"/>
      <c r="F23" s="47"/>
      <c r="G23" s="47"/>
      <c r="H23" s="47"/>
      <c r="I23" s="157"/>
      <c r="J23" s="47"/>
      <c r="K23" s="51"/>
    </row>
    <row r="24" s="1" customFormat="1" ht="14.4" customHeight="1">
      <c r="B24" s="46"/>
      <c r="C24" s="47"/>
      <c r="D24" s="40" t="s">
        <v>39</v>
      </c>
      <c r="E24" s="47"/>
      <c r="F24" s="47"/>
      <c r="G24" s="47"/>
      <c r="H24" s="47"/>
      <c r="I24" s="159" t="s">
        <v>32</v>
      </c>
      <c r="J24" s="35" t="str">
        <f>IF('Rekapitulace stavby'!AN16="","",'Rekapitulace stavby'!AN16)</f>
        <v/>
      </c>
      <c r="K24" s="51"/>
    </row>
    <row r="25" s="1" customFormat="1" ht="18" customHeight="1">
      <c r="B25" s="46"/>
      <c r="C25" s="47"/>
      <c r="D25" s="47"/>
      <c r="E25" s="35" t="str">
        <f>IF('Rekapitulace stavby'!E17="","",'Rekapitulace stavby'!E17)</f>
        <v xml:space="preserve"> </v>
      </c>
      <c r="F25" s="47"/>
      <c r="G25" s="47"/>
      <c r="H25" s="47"/>
      <c r="I25" s="159" t="s">
        <v>35</v>
      </c>
      <c r="J25" s="35" t="str">
        <f>IF('Rekapitulace stavby'!AN17="","",'Rekapitulace stavby'!AN17)</f>
        <v/>
      </c>
      <c r="K25" s="51"/>
    </row>
    <row r="26" s="1" customFormat="1" ht="6.96" customHeight="1">
      <c r="B26" s="46"/>
      <c r="C26" s="47"/>
      <c r="D26" s="47"/>
      <c r="E26" s="47"/>
      <c r="F26" s="47"/>
      <c r="G26" s="47"/>
      <c r="H26" s="47"/>
      <c r="I26" s="157"/>
      <c r="J26" s="47"/>
      <c r="K26" s="51"/>
    </row>
    <row r="27" s="1" customFormat="1" ht="14.4" customHeight="1">
      <c r="B27" s="46"/>
      <c r="C27" s="47"/>
      <c r="D27" s="40" t="s">
        <v>42</v>
      </c>
      <c r="E27" s="47"/>
      <c r="F27" s="47"/>
      <c r="G27" s="47"/>
      <c r="H27" s="47"/>
      <c r="I27" s="157"/>
      <c r="J27" s="47"/>
      <c r="K27" s="51"/>
    </row>
    <row r="28" s="7" customFormat="1" ht="16.5" customHeight="1">
      <c r="B28" s="161"/>
      <c r="C28" s="162"/>
      <c r="D28" s="162"/>
      <c r="E28" s="44" t="s">
        <v>22</v>
      </c>
      <c r="F28" s="44"/>
      <c r="G28" s="44"/>
      <c r="H28" s="44"/>
      <c r="I28" s="163"/>
      <c r="J28" s="162"/>
      <c r="K28" s="164"/>
    </row>
    <row r="29" s="1" customFormat="1" ht="6.96" customHeight="1">
      <c r="B29" s="46"/>
      <c r="C29" s="47"/>
      <c r="D29" s="47"/>
      <c r="E29" s="47"/>
      <c r="F29" s="47"/>
      <c r="G29" s="47"/>
      <c r="H29" s="47"/>
      <c r="I29" s="157"/>
      <c r="J29" s="47"/>
      <c r="K29" s="51"/>
    </row>
    <row r="30" s="1" customFormat="1" ht="6.96" customHeight="1">
      <c r="B30" s="46"/>
      <c r="C30" s="47"/>
      <c r="D30" s="106"/>
      <c r="E30" s="106"/>
      <c r="F30" s="106"/>
      <c r="G30" s="106"/>
      <c r="H30" s="106"/>
      <c r="I30" s="165"/>
      <c r="J30" s="106"/>
      <c r="K30" s="166"/>
    </row>
    <row r="31" s="1" customFormat="1" ht="25.44" customHeight="1">
      <c r="B31" s="46"/>
      <c r="C31" s="47"/>
      <c r="D31" s="167" t="s">
        <v>43</v>
      </c>
      <c r="E31" s="47"/>
      <c r="F31" s="47"/>
      <c r="G31" s="47"/>
      <c r="H31" s="47"/>
      <c r="I31" s="157"/>
      <c r="J31" s="168">
        <f>ROUND(J89,2)</f>
        <v>0</v>
      </c>
      <c r="K31" s="51"/>
    </row>
    <row r="32" s="1" customFormat="1" ht="6.96" customHeight="1">
      <c r="B32" s="46"/>
      <c r="C32" s="47"/>
      <c r="D32" s="106"/>
      <c r="E32" s="106"/>
      <c r="F32" s="106"/>
      <c r="G32" s="106"/>
      <c r="H32" s="106"/>
      <c r="I32" s="165"/>
      <c r="J32" s="106"/>
      <c r="K32" s="166"/>
    </row>
    <row r="33" s="1" customFormat="1" ht="14.4" customHeight="1">
      <c r="B33" s="46"/>
      <c r="C33" s="47"/>
      <c r="D33" s="47"/>
      <c r="E33" s="47"/>
      <c r="F33" s="52" t="s">
        <v>45</v>
      </c>
      <c r="G33" s="47"/>
      <c r="H33" s="47"/>
      <c r="I33" s="169" t="s">
        <v>44</v>
      </c>
      <c r="J33" s="52" t="s">
        <v>46</v>
      </c>
      <c r="K33" s="51"/>
    </row>
    <row r="34" s="1" customFormat="1" ht="14.4" customHeight="1">
      <c r="B34" s="46"/>
      <c r="C34" s="47"/>
      <c r="D34" s="55" t="s">
        <v>47</v>
      </c>
      <c r="E34" s="55" t="s">
        <v>48</v>
      </c>
      <c r="F34" s="170">
        <f>ROUND(SUM(BE89:BE94), 2)</f>
        <v>0</v>
      </c>
      <c r="G34" s="47"/>
      <c r="H34" s="47"/>
      <c r="I34" s="171">
        <v>0.20999999999999999</v>
      </c>
      <c r="J34" s="170">
        <f>ROUND(ROUND((SUM(BE89:BE94)), 2)*I34, 2)</f>
        <v>0</v>
      </c>
      <c r="K34" s="51"/>
    </row>
    <row r="35" s="1" customFormat="1" ht="14.4" customHeight="1">
      <c r="B35" s="46"/>
      <c r="C35" s="47"/>
      <c r="D35" s="47"/>
      <c r="E35" s="55" t="s">
        <v>49</v>
      </c>
      <c r="F35" s="170">
        <f>ROUND(SUM(BF89:BF94), 2)</f>
        <v>0</v>
      </c>
      <c r="G35" s="47"/>
      <c r="H35" s="47"/>
      <c r="I35" s="171">
        <v>0.14999999999999999</v>
      </c>
      <c r="J35" s="170">
        <f>ROUND(ROUND((SUM(BF89:BF94)), 2)*I35, 2)</f>
        <v>0</v>
      </c>
      <c r="K35" s="51"/>
    </row>
    <row r="36" hidden="1" s="1" customFormat="1" ht="14.4" customHeight="1">
      <c r="B36" s="46"/>
      <c r="C36" s="47"/>
      <c r="D36" s="47"/>
      <c r="E36" s="55" t="s">
        <v>50</v>
      </c>
      <c r="F36" s="170">
        <f>ROUND(SUM(BG89:BG94), 2)</f>
        <v>0</v>
      </c>
      <c r="G36" s="47"/>
      <c r="H36" s="47"/>
      <c r="I36" s="171">
        <v>0.20999999999999999</v>
      </c>
      <c r="J36" s="170">
        <v>0</v>
      </c>
      <c r="K36" s="51"/>
    </row>
    <row r="37" hidden="1" s="1" customFormat="1" ht="14.4" customHeight="1">
      <c r="B37" s="46"/>
      <c r="C37" s="47"/>
      <c r="D37" s="47"/>
      <c r="E37" s="55" t="s">
        <v>51</v>
      </c>
      <c r="F37" s="170">
        <f>ROUND(SUM(BH89:BH94), 2)</f>
        <v>0</v>
      </c>
      <c r="G37" s="47"/>
      <c r="H37" s="47"/>
      <c r="I37" s="171">
        <v>0.14999999999999999</v>
      </c>
      <c r="J37" s="170">
        <v>0</v>
      </c>
      <c r="K37" s="51"/>
    </row>
    <row r="38" hidden="1" s="1" customFormat="1" ht="14.4" customHeight="1">
      <c r="B38" s="46"/>
      <c r="C38" s="47"/>
      <c r="D38" s="47"/>
      <c r="E38" s="55" t="s">
        <v>52</v>
      </c>
      <c r="F38" s="170">
        <f>ROUND(SUM(BI89:BI94), 2)</f>
        <v>0</v>
      </c>
      <c r="G38" s="47"/>
      <c r="H38" s="47"/>
      <c r="I38" s="171">
        <v>0</v>
      </c>
      <c r="J38" s="170">
        <v>0</v>
      </c>
      <c r="K38" s="51"/>
    </row>
    <row r="39" s="1" customFormat="1" ht="6.96" customHeight="1">
      <c r="B39" s="46"/>
      <c r="C39" s="47"/>
      <c r="D39" s="47"/>
      <c r="E39" s="47"/>
      <c r="F39" s="47"/>
      <c r="G39" s="47"/>
      <c r="H39" s="47"/>
      <c r="I39" s="157"/>
      <c r="J39" s="47"/>
      <c r="K39" s="51"/>
    </row>
    <row r="40" s="1" customFormat="1" ht="25.44" customHeight="1">
      <c r="B40" s="46"/>
      <c r="C40" s="172"/>
      <c r="D40" s="173" t="s">
        <v>53</v>
      </c>
      <c r="E40" s="98"/>
      <c r="F40" s="98"/>
      <c r="G40" s="174" t="s">
        <v>54</v>
      </c>
      <c r="H40" s="175" t="s">
        <v>55</v>
      </c>
      <c r="I40" s="176"/>
      <c r="J40" s="177">
        <f>SUM(J31:J38)</f>
        <v>0</v>
      </c>
      <c r="K40" s="178"/>
    </row>
    <row r="41" s="1" customFormat="1" ht="14.4" customHeight="1">
      <c r="B41" s="67"/>
      <c r="C41" s="68"/>
      <c r="D41" s="68"/>
      <c r="E41" s="68"/>
      <c r="F41" s="68"/>
      <c r="G41" s="68"/>
      <c r="H41" s="68"/>
      <c r="I41" s="179"/>
      <c r="J41" s="68"/>
      <c r="K41" s="69"/>
    </row>
    <row r="45" s="1" customFormat="1" ht="6.96" customHeight="1">
      <c r="B45" s="180"/>
      <c r="C45" s="181"/>
      <c r="D45" s="181"/>
      <c r="E45" s="181"/>
      <c r="F45" s="181"/>
      <c r="G45" s="181"/>
      <c r="H45" s="181"/>
      <c r="I45" s="182"/>
      <c r="J45" s="181"/>
      <c r="K45" s="183"/>
    </row>
    <row r="46" s="1" customFormat="1" ht="36.96" customHeight="1">
      <c r="B46" s="46"/>
      <c r="C46" s="30" t="s">
        <v>512</v>
      </c>
      <c r="D46" s="47"/>
      <c r="E46" s="47"/>
      <c r="F46" s="47"/>
      <c r="G46" s="47"/>
      <c r="H46" s="47"/>
      <c r="I46" s="157"/>
      <c r="J46" s="47"/>
      <c r="K46" s="51"/>
    </row>
    <row r="47" s="1" customFormat="1" ht="6.96" customHeight="1">
      <c r="B47" s="46"/>
      <c r="C47" s="47"/>
      <c r="D47" s="47"/>
      <c r="E47" s="47"/>
      <c r="F47" s="47"/>
      <c r="G47" s="47"/>
      <c r="H47" s="47"/>
      <c r="I47" s="157"/>
      <c r="J47" s="47"/>
      <c r="K47" s="51"/>
    </row>
    <row r="48" s="1" customFormat="1" ht="14.4" customHeight="1">
      <c r="B48" s="46"/>
      <c r="C48" s="40" t="s">
        <v>18</v>
      </c>
      <c r="D48" s="47"/>
      <c r="E48" s="47"/>
      <c r="F48" s="47"/>
      <c r="G48" s="47"/>
      <c r="H48" s="47"/>
      <c r="I48" s="157"/>
      <c r="J48" s="47"/>
      <c r="K48" s="51"/>
    </row>
    <row r="49" s="1" customFormat="1" ht="16.5" customHeight="1">
      <c r="B49" s="46"/>
      <c r="C49" s="47"/>
      <c r="D49" s="47"/>
      <c r="E49" s="156" t="str">
        <f>E7</f>
        <v>Celkové opravy zastávek na koridorové trati Vraňany - Děčín - státní hranice_ZMĚNA č. 1</v>
      </c>
      <c r="F49" s="40"/>
      <c r="G49" s="40"/>
      <c r="H49" s="40"/>
      <c r="I49" s="157"/>
      <c r="J49" s="47"/>
      <c r="K49" s="51"/>
    </row>
    <row r="50">
      <c r="B50" s="28"/>
      <c r="C50" s="40" t="s">
        <v>506</v>
      </c>
      <c r="D50" s="29"/>
      <c r="E50" s="29"/>
      <c r="F50" s="29"/>
      <c r="G50" s="29"/>
      <c r="H50" s="29"/>
      <c r="I50" s="155"/>
      <c r="J50" s="29"/>
      <c r="K50" s="31"/>
    </row>
    <row r="51" ht="16.5" customHeight="1">
      <c r="B51" s="28"/>
      <c r="C51" s="29"/>
      <c r="D51" s="29"/>
      <c r="E51" s="156" t="s">
        <v>1526</v>
      </c>
      <c r="F51" s="29"/>
      <c r="G51" s="29"/>
      <c r="H51" s="29"/>
      <c r="I51" s="155"/>
      <c r="J51" s="29"/>
      <c r="K51" s="31"/>
    </row>
    <row r="52">
      <c r="B52" s="28"/>
      <c r="C52" s="40" t="s">
        <v>508</v>
      </c>
      <c r="D52" s="29"/>
      <c r="E52" s="29"/>
      <c r="F52" s="29"/>
      <c r="G52" s="29"/>
      <c r="H52" s="29"/>
      <c r="I52" s="155"/>
      <c r="J52" s="29"/>
      <c r="K52" s="31"/>
    </row>
    <row r="53" s="1" customFormat="1" ht="16.5" customHeight="1">
      <c r="B53" s="46"/>
      <c r="C53" s="47"/>
      <c r="D53" s="47"/>
      <c r="E53" s="55" t="s">
        <v>1527</v>
      </c>
      <c r="F53" s="47"/>
      <c r="G53" s="47"/>
      <c r="H53" s="47"/>
      <c r="I53" s="157"/>
      <c r="J53" s="47"/>
      <c r="K53" s="51"/>
    </row>
    <row r="54" s="1" customFormat="1" ht="14.4" customHeight="1">
      <c r="B54" s="46"/>
      <c r="C54" s="40" t="s">
        <v>510</v>
      </c>
      <c r="D54" s="47"/>
      <c r="E54" s="47"/>
      <c r="F54" s="47"/>
      <c r="G54" s="47"/>
      <c r="H54" s="47"/>
      <c r="I54" s="157"/>
      <c r="J54" s="47"/>
      <c r="K54" s="51"/>
    </row>
    <row r="55" s="1" customFormat="1" ht="17.25" customHeight="1">
      <c r="B55" s="46"/>
      <c r="C55" s="47"/>
      <c r="D55" s="47"/>
      <c r="E55" s="158" t="str">
        <f>E13</f>
        <v>SO-25-04.1 - elektroinstalace</v>
      </c>
      <c r="F55" s="47"/>
      <c r="G55" s="47"/>
      <c r="H55" s="47"/>
      <c r="I55" s="157"/>
      <c r="J55" s="47"/>
      <c r="K55" s="51"/>
    </row>
    <row r="56" s="1" customFormat="1" ht="6.96" customHeight="1">
      <c r="B56" s="46"/>
      <c r="C56" s="47"/>
      <c r="D56" s="47"/>
      <c r="E56" s="47"/>
      <c r="F56" s="47"/>
      <c r="G56" s="47"/>
      <c r="H56" s="47"/>
      <c r="I56" s="157"/>
      <c r="J56" s="47"/>
      <c r="K56" s="51"/>
    </row>
    <row r="57" s="1" customFormat="1" ht="18" customHeight="1">
      <c r="B57" s="46"/>
      <c r="C57" s="40" t="s">
        <v>25</v>
      </c>
      <c r="D57" s="47"/>
      <c r="E57" s="47"/>
      <c r="F57" s="35" t="str">
        <f>F16</f>
        <v xml:space="preserve"> </v>
      </c>
      <c r="G57" s="47"/>
      <c r="H57" s="47"/>
      <c r="I57" s="159" t="s">
        <v>27</v>
      </c>
      <c r="J57" s="160" t="str">
        <f>IF(J16="","",J16)</f>
        <v>19. 9. 2018</v>
      </c>
      <c r="K57" s="51"/>
    </row>
    <row r="58" s="1" customFormat="1" ht="6.96" customHeight="1">
      <c r="B58" s="46"/>
      <c r="C58" s="47"/>
      <c r="D58" s="47"/>
      <c r="E58" s="47"/>
      <c r="F58" s="47"/>
      <c r="G58" s="47"/>
      <c r="H58" s="47"/>
      <c r="I58" s="157"/>
      <c r="J58" s="47"/>
      <c r="K58" s="51"/>
    </row>
    <row r="59" s="1" customFormat="1">
      <c r="B59" s="46"/>
      <c r="C59" s="40" t="s">
        <v>31</v>
      </c>
      <c r="D59" s="47"/>
      <c r="E59" s="47"/>
      <c r="F59" s="35" t="str">
        <f>E19</f>
        <v>SŽDC s.o., OŘ Ústí n.L., ST Ústí n.L.</v>
      </c>
      <c r="G59" s="47"/>
      <c r="H59" s="47"/>
      <c r="I59" s="159" t="s">
        <v>39</v>
      </c>
      <c r="J59" s="44" t="str">
        <f>E25</f>
        <v xml:space="preserve"> </v>
      </c>
      <c r="K59" s="51"/>
    </row>
    <row r="60" s="1" customFormat="1" ht="14.4" customHeight="1">
      <c r="B60" s="46"/>
      <c r="C60" s="40" t="s">
        <v>37</v>
      </c>
      <c r="D60" s="47"/>
      <c r="E60" s="47"/>
      <c r="F60" s="35" t="str">
        <f>IF(E22="","",E22)</f>
        <v/>
      </c>
      <c r="G60" s="47"/>
      <c r="H60" s="47"/>
      <c r="I60" s="157"/>
      <c r="J60" s="184"/>
      <c r="K60" s="51"/>
    </row>
    <row r="61" s="1" customFormat="1" ht="10.32" customHeight="1">
      <c r="B61" s="46"/>
      <c r="C61" s="47"/>
      <c r="D61" s="47"/>
      <c r="E61" s="47"/>
      <c r="F61" s="47"/>
      <c r="G61" s="47"/>
      <c r="H61" s="47"/>
      <c r="I61" s="157"/>
      <c r="J61" s="47"/>
      <c r="K61" s="51"/>
    </row>
    <row r="62" s="1" customFormat="1" ht="29.28" customHeight="1">
      <c r="B62" s="46"/>
      <c r="C62" s="185" t="s">
        <v>513</v>
      </c>
      <c r="D62" s="172"/>
      <c r="E62" s="172"/>
      <c r="F62" s="172"/>
      <c r="G62" s="172"/>
      <c r="H62" s="172"/>
      <c r="I62" s="186"/>
      <c r="J62" s="187" t="s">
        <v>514</v>
      </c>
      <c r="K62" s="188"/>
    </row>
    <row r="63" s="1" customFormat="1" ht="10.32" customHeight="1">
      <c r="B63" s="46"/>
      <c r="C63" s="47"/>
      <c r="D63" s="47"/>
      <c r="E63" s="47"/>
      <c r="F63" s="47"/>
      <c r="G63" s="47"/>
      <c r="H63" s="47"/>
      <c r="I63" s="157"/>
      <c r="J63" s="47"/>
      <c r="K63" s="51"/>
    </row>
    <row r="64" s="1" customFormat="1" ht="29.28" customHeight="1">
      <c r="B64" s="46"/>
      <c r="C64" s="189" t="s">
        <v>515</v>
      </c>
      <c r="D64" s="47"/>
      <c r="E64" s="47"/>
      <c r="F64" s="47"/>
      <c r="G64" s="47"/>
      <c r="H64" s="47"/>
      <c r="I64" s="157"/>
      <c r="J64" s="168">
        <f>J89</f>
        <v>0</v>
      </c>
      <c r="K64" s="51"/>
      <c r="AU64" s="24" t="s">
        <v>516</v>
      </c>
    </row>
    <row r="65" s="8" customFormat="1" ht="24.96" customHeight="1">
      <c r="B65" s="190"/>
      <c r="C65" s="191"/>
      <c r="D65" s="192" t="s">
        <v>611</v>
      </c>
      <c r="E65" s="193"/>
      <c r="F65" s="193"/>
      <c r="G65" s="193"/>
      <c r="H65" s="193"/>
      <c r="I65" s="194"/>
      <c r="J65" s="195">
        <f>J90</f>
        <v>0</v>
      </c>
      <c r="K65" s="196"/>
    </row>
    <row r="66" s="1" customFormat="1" ht="21.84" customHeight="1">
      <c r="B66" s="46"/>
      <c r="C66" s="47"/>
      <c r="D66" s="47"/>
      <c r="E66" s="47"/>
      <c r="F66" s="47"/>
      <c r="G66" s="47"/>
      <c r="H66" s="47"/>
      <c r="I66" s="157"/>
      <c r="J66" s="47"/>
      <c r="K66" s="51"/>
    </row>
    <row r="67" s="1" customFormat="1" ht="6.96" customHeight="1">
      <c r="B67" s="67"/>
      <c r="C67" s="68"/>
      <c r="D67" s="68"/>
      <c r="E67" s="68"/>
      <c r="F67" s="68"/>
      <c r="G67" s="68"/>
      <c r="H67" s="68"/>
      <c r="I67" s="179"/>
      <c r="J67" s="68"/>
      <c r="K67" s="69"/>
    </row>
    <row r="71" s="1" customFormat="1" ht="6.96" customHeight="1">
      <c r="B71" s="70"/>
      <c r="C71" s="71"/>
      <c r="D71" s="71"/>
      <c r="E71" s="71"/>
      <c r="F71" s="71"/>
      <c r="G71" s="71"/>
      <c r="H71" s="71"/>
      <c r="I71" s="182"/>
      <c r="J71" s="71"/>
      <c r="K71" s="71"/>
      <c r="L71" s="72"/>
    </row>
    <row r="72" s="1" customFormat="1" ht="36.96" customHeight="1">
      <c r="B72" s="46"/>
      <c r="C72" s="73" t="s">
        <v>525</v>
      </c>
      <c r="D72" s="74"/>
      <c r="E72" s="74"/>
      <c r="F72" s="74"/>
      <c r="G72" s="74"/>
      <c r="H72" s="74"/>
      <c r="I72" s="204"/>
      <c r="J72" s="74"/>
      <c r="K72" s="74"/>
      <c r="L72" s="72"/>
    </row>
    <row r="73" s="1" customFormat="1" ht="6.96" customHeight="1">
      <c r="B73" s="46"/>
      <c r="C73" s="74"/>
      <c r="D73" s="74"/>
      <c r="E73" s="74"/>
      <c r="F73" s="74"/>
      <c r="G73" s="74"/>
      <c r="H73" s="74"/>
      <c r="I73" s="204"/>
      <c r="J73" s="74"/>
      <c r="K73" s="74"/>
      <c r="L73" s="72"/>
    </row>
    <row r="74" s="1" customFormat="1" ht="14.4" customHeight="1">
      <c r="B74" s="46"/>
      <c r="C74" s="76" t="s">
        <v>18</v>
      </c>
      <c r="D74" s="74"/>
      <c r="E74" s="74"/>
      <c r="F74" s="74"/>
      <c r="G74" s="74"/>
      <c r="H74" s="74"/>
      <c r="I74" s="204"/>
      <c r="J74" s="74"/>
      <c r="K74" s="74"/>
      <c r="L74" s="72"/>
    </row>
    <row r="75" s="1" customFormat="1" ht="16.5" customHeight="1">
      <c r="B75" s="46"/>
      <c r="C75" s="74"/>
      <c r="D75" s="74"/>
      <c r="E75" s="205" t="str">
        <f>E7</f>
        <v>Celkové opravy zastávek na koridorové trati Vraňany - Děčín - státní hranice_ZMĚNA č. 1</v>
      </c>
      <c r="F75" s="76"/>
      <c r="G75" s="76"/>
      <c r="H75" s="76"/>
      <c r="I75" s="204"/>
      <c r="J75" s="74"/>
      <c r="K75" s="74"/>
      <c r="L75" s="72"/>
    </row>
    <row r="76">
      <c r="B76" s="28"/>
      <c r="C76" s="76" t="s">
        <v>506</v>
      </c>
      <c r="D76" s="206"/>
      <c r="E76" s="206"/>
      <c r="F76" s="206"/>
      <c r="G76" s="206"/>
      <c r="H76" s="206"/>
      <c r="I76" s="149"/>
      <c r="J76" s="206"/>
      <c r="K76" s="206"/>
      <c r="L76" s="207"/>
    </row>
    <row r="77" ht="16.5" customHeight="1">
      <c r="B77" s="28"/>
      <c r="C77" s="206"/>
      <c r="D77" s="206"/>
      <c r="E77" s="205" t="s">
        <v>1526</v>
      </c>
      <c r="F77" s="206"/>
      <c r="G77" s="206"/>
      <c r="H77" s="206"/>
      <c r="I77" s="149"/>
      <c r="J77" s="206"/>
      <c r="K77" s="206"/>
      <c r="L77" s="207"/>
    </row>
    <row r="78">
      <c r="B78" s="28"/>
      <c r="C78" s="76" t="s">
        <v>508</v>
      </c>
      <c r="D78" s="206"/>
      <c r="E78" s="206"/>
      <c r="F78" s="206"/>
      <c r="G78" s="206"/>
      <c r="H78" s="206"/>
      <c r="I78" s="149"/>
      <c r="J78" s="206"/>
      <c r="K78" s="206"/>
      <c r="L78" s="207"/>
    </row>
    <row r="79" s="1" customFormat="1" ht="16.5" customHeight="1">
      <c r="B79" s="46"/>
      <c r="C79" s="74"/>
      <c r="D79" s="74"/>
      <c r="E79" s="208" t="s">
        <v>1527</v>
      </c>
      <c r="F79" s="74"/>
      <c r="G79" s="74"/>
      <c r="H79" s="74"/>
      <c r="I79" s="204"/>
      <c r="J79" s="74"/>
      <c r="K79" s="74"/>
      <c r="L79" s="72"/>
    </row>
    <row r="80" s="1" customFormat="1" ht="14.4" customHeight="1">
      <c r="B80" s="46"/>
      <c r="C80" s="76" t="s">
        <v>510</v>
      </c>
      <c r="D80" s="74"/>
      <c r="E80" s="74"/>
      <c r="F80" s="74"/>
      <c r="G80" s="74"/>
      <c r="H80" s="74"/>
      <c r="I80" s="204"/>
      <c r="J80" s="74"/>
      <c r="K80" s="74"/>
      <c r="L80" s="72"/>
    </row>
    <row r="81" s="1" customFormat="1" ht="17.25" customHeight="1">
      <c r="B81" s="46"/>
      <c r="C81" s="74"/>
      <c r="D81" s="74"/>
      <c r="E81" s="82" t="str">
        <f>E13</f>
        <v>SO-25-04.1 - elektroinstalace</v>
      </c>
      <c r="F81" s="74"/>
      <c r="G81" s="74"/>
      <c r="H81" s="74"/>
      <c r="I81" s="204"/>
      <c r="J81" s="74"/>
      <c r="K81" s="74"/>
      <c r="L81" s="72"/>
    </row>
    <row r="82" s="1" customFormat="1" ht="6.96" customHeight="1">
      <c r="B82" s="46"/>
      <c r="C82" s="74"/>
      <c r="D82" s="74"/>
      <c r="E82" s="74"/>
      <c r="F82" s="74"/>
      <c r="G82" s="74"/>
      <c r="H82" s="74"/>
      <c r="I82" s="204"/>
      <c r="J82" s="74"/>
      <c r="K82" s="74"/>
      <c r="L82" s="72"/>
    </row>
    <row r="83" s="1" customFormat="1" ht="18" customHeight="1">
      <c r="B83" s="46"/>
      <c r="C83" s="76" t="s">
        <v>25</v>
      </c>
      <c r="D83" s="74"/>
      <c r="E83" s="74"/>
      <c r="F83" s="209" t="str">
        <f>F16</f>
        <v xml:space="preserve"> </v>
      </c>
      <c r="G83" s="74"/>
      <c r="H83" s="74"/>
      <c r="I83" s="210" t="s">
        <v>27</v>
      </c>
      <c r="J83" s="85" t="str">
        <f>IF(J16="","",J16)</f>
        <v>19. 9. 2018</v>
      </c>
      <c r="K83" s="74"/>
      <c r="L83" s="72"/>
    </row>
    <row r="84" s="1" customFormat="1" ht="6.96" customHeight="1">
      <c r="B84" s="46"/>
      <c r="C84" s="74"/>
      <c r="D84" s="74"/>
      <c r="E84" s="74"/>
      <c r="F84" s="74"/>
      <c r="G84" s="74"/>
      <c r="H84" s="74"/>
      <c r="I84" s="204"/>
      <c r="J84" s="74"/>
      <c r="K84" s="74"/>
      <c r="L84" s="72"/>
    </row>
    <row r="85" s="1" customFormat="1">
      <c r="B85" s="46"/>
      <c r="C85" s="76" t="s">
        <v>31</v>
      </c>
      <c r="D85" s="74"/>
      <c r="E85" s="74"/>
      <c r="F85" s="209" t="str">
        <f>E19</f>
        <v>SŽDC s.o., OŘ Ústí n.L., ST Ústí n.L.</v>
      </c>
      <c r="G85" s="74"/>
      <c r="H85" s="74"/>
      <c r="I85" s="210" t="s">
        <v>39</v>
      </c>
      <c r="J85" s="209" t="str">
        <f>E25</f>
        <v xml:space="preserve"> </v>
      </c>
      <c r="K85" s="74"/>
      <c r="L85" s="72"/>
    </row>
    <row r="86" s="1" customFormat="1" ht="14.4" customHeight="1">
      <c r="B86" s="46"/>
      <c r="C86" s="76" t="s">
        <v>37</v>
      </c>
      <c r="D86" s="74"/>
      <c r="E86" s="74"/>
      <c r="F86" s="209" t="str">
        <f>IF(E22="","",E22)</f>
        <v/>
      </c>
      <c r="G86" s="74"/>
      <c r="H86" s="74"/>
      <c r="I86" s="204"/>
      <c r="J86" s="74"/>
      <c r="K86" s="74"/>
      <c r="L86" s="72"/>
    </row>
    <row r="87" s="1" customFormat="1" ht="10.32" customHeight="1">
      <c r="B87" s="46"/>
      <c r="C87" s="74"/>
      <c r="D87" s="74"/>
      <c r="E87" s="74"/>
      <c r="F87" s="74"/>
      <c r="G87" s="74"/>
      <c r="H87" s="74"/>
      <c r="I87" s="204"/>
      <c r="J87" s="74"/>
      <c r="K87" s="74"/>
      <c r="L87" s="72"/>
    </row>
    <row r="88" s="10" customFormat="1" ht="29.28" customHeight="1">
      <c r="B88" s="211"/>
      <c r="C88" s="212" t="s">
        <v>526</v>
      </c>
      <c r="D88" s="213" t="s">
        <v>62</v>
      </c>
      <c r="E88" s="213" t="s">
        <v>58</v>
      </c>
      <c r="F88" s="213" t="s">
        <v>527</v>
      </c>
      <c r="G88" s="213" t="s">
        <v>528</v>
      </c>
      <c r="H88" s="213" t="s">
        <v>529</v>
      </c>
      <c r="I88" s="214" t="s">
        <v>530</v>
      </c>
      <c r="J88" s="213" t="s">
        <v>514</v>
      </c>
      <c r="K88" s="215" t="s">
        <v>531</v>
      </c>
      <c r="L88" s="216"/>
      <c r="M88" s="102" t="s">
        <v>532</v>
      </c>
      <c r="N88" s="103" t="s">
        <v>47</v>
      </c>
      <c r="O88" s="103" t="s">
        <v>533</v>
      </c>
      <c r="P88" s="103" t="s">
        <v>534</v>
      </c>
      <c r="Q88" s="103" t="s">
        <v>535</v>
      </c>
      <c r="R88" s="103" t="s">
        <v>536</v>
      </c>
      <c r="S88" s="103" t="s">
        <v>537</v>
      </c>
      <c r="T88" s="104" t="s">
        <v>538</v>
      </c>
    </row>
    <row r="89" s="1" customFormat="1" ht="29.28" customHeight="1">
      <c r="B89" s="46"/>
      <c r="C89" s="108" t="s">
        <v>515</v>
      </c>
      <c r="D89" s="74"/>
      <c r="E89" s="74"/>
      <c r="F89" s="74"/>
      <c r="G89" s="74"/>
      <c r="H89" s="74"/>
      <c r="I89" s="204"/>
      <c r="J89" s="217">
        <f>BK89</f>
        <v>0</v>
      </c>
      <c r="K89" s="74"/>
      <c r="L89" s="72"/>
      <c r="M89" s="105"/>
      <c r="N89" s="106"/>
      <c r="O89" s="106"/>
      <c r="P89" s="218">
        <f>P90</f>
        <v>0</v>
      </c>
      <c r="Q89" s="106"/>
      <c r="R89" s="218">
        <f>R90</f>
        <v>0</v>
      </c>
      <c r="S89" s="106"/>
      <c r="T89" s="219">
        <f>T90</f>
        <v>0</v>
      </c>
      <c r="AT89" s="24" t="s">
        <v>76</v>
      </c>
      <c r="AU89" s="24" t="s">
        <v>516</v>
      </c>
      <c r="BK89" s="220">
        <f>BK90</f>
        <v>0</v>
      </c>
    </row>
    <row r="90" s="11" customFormat="1" ht="37.44" customHeight="1">
      <c r="B90" s="221"/>
      <c r="C90" s="222"/>
      <c r="D90" s="223" t="s">
        <v>76</v>
      </c>
      <c r="E90" s="224" t="s">
        <v>612</v>
      </c>
      <c r="F90" s="224" t="s">
        <v>613</v>
      </c>
      <c r="G90" s="222"/>
      <c r="H90" s="222"/>
      <c r="I90" s="225"/>
      <c r="J90" s="226">
        <f>BK90</f>
        <v>0</v>
      </c>
      <c r="K90" s="222"/>
      <c r="L90" s="227"/>
      <c r="M90" s="228"/>
      <c r="N90" s="229"/>
      <c r="O90" s="229"/>
      <c r="P90" s="230">
        <f>SUM(P91:P94)</f>
        <v>0</v>
      </c>
      <c r="Q90" s="229"/>
      <c r="R90" s="230">
        <f>SUM(R91:R94)</f>
        <v>0</v>
      </c>
      <c r="S90" s="229"/>
      <c r="T90" s="231">
        <f>SUM(T91:T94)</f>
        <v>0</v>
      </c>
      <c r="AR90" s="232" t="s">
        <v>542</v>
      </c>
      <c r="AT90" s="233" t="s">
        <v>76</v>
      </c>
      <c r="AU90" s="233" t="s">
        <v>77</v>
      </c>
      <c r="AY90" s="232" t="s">
        <v>541</v>
      </c>
      <c r="BK90" s="234">
        <f>SUM(BK91:BK94)</f>
        <v>0</v>
      </c>
    </row>
    <row r="91" s="1" customFormat="1" ht="25.5" customHeight="1">
      <c r="B91" s="46"/>
      <c r="C91" s="237" t="s">
        <v>24</v>
      </c>
      <c r="D91" s="237" t="s">
        <v>544</v>
      </c>
      <c r="E91" s="238" t="s">
        <v>614</v>
      </c>
      <c r="F91" s="239" t="s">
        <v>615</v>
      </c>
      <c r="G91" s="240" t="s">
        <v>616</v>
      </c>
      <c r="H91" s="241">
        <v>15</v>
      </c>
      <c r="I91" s="242"/>
      <c r="J91" s="243">
        <f>ROUND(I91*H91,2)</f>
        <v>0</v>
      </c>
      <c r="K91" s="239" t="s">
        <v>603</v>
      </c>
      <c r="L91" s="72"/>
      <c r="M91" s="244" t="s">
        <v>22</v>
      </c>
      <c r="N91" s="245" t="s">
        <v>48</v>
      </c>
      <c r="O91" s="47"/>
      <c r="P91" s="246">
        <f>O91*H91</f>
        <v>0</v>
      </c>
      <c r="Q91" s="246">
        <v>0</v>
      </c>
      <c r="R91" s="246">
        <f>Q91*H91</f>
        <v>0</v>
      </c>
      <c r="S91" s="246">
        <v>0</v>
      </c>
      <c r="T91" s="247">
        <f>S91*H91</f>
        <v>0</v>
      </c>
      <c r="AR91" s="24" t="s">
        <v>617</v>
      </c>
      <c r="AT91" s="24" t="s">
        <v>544</v>
      </c>
      <c r="AU91" s="24" t="s">
        <v>24</v>
      </c>
      <c r="AY91" s="24" t="s">
        <v>541</v>
      </c>
      <c r="BE91" s="248">
        <f>IF(N91="základní",J91,0)</f>
        <v>0</v>
      </c>
      <c r="BF91" s="248">
        <f>IF(N91="snížená",J91,0)</f>
        <v>0</v>
      </c>
      <c r="BG91" s="248">
        <f>IF(N91="zákl. přenesená",J91,0)</f>
        <v>0</v>
      </c>
      <c r="BH91" s="248">
        <f>IF(N91="sníž. přenesená",J91,0)</f>
        <v>0</v>
      </c>
      <c r="BI91" s="248">
        <f>IF(N91="nulová",J91,0)</f>
        <v>0</v>
      </c>
      <c r="BJ91" s="24" t="s">
        <v>24</v>
      </c>
      <c r="BK91" s="248">
        <f>ROUND(I91*H91,2)</f>
        <v>0</v>
      </c>
      <c r="BL91" s="24" t="s">
        <v>617</v>
      </c>
      <c r="BM91" s="24" t="s">
        <v>1529</v>
      </c>
    </row>
    <row r="92" s="1" customFormat="1" ht="38.25" customHeight="1">
      <c r="B92" s="46"/>
      <c r="C92" s="237" t="s">
        <v>85</v>
      </c>
      <c r="D92" s="237" t="s">
        <v>544</v>
      </c>
      <c r="E92" s="238" t="s">
        <v>619</v>
      </c>
      <c r="F92" s="239" t="s">
        <v>620</v>
      </c>
      <c r="G92" s="240" t="s">
        <v>616</v>
      </c>
      <c r="H92" s="241">
        <v>15</v>
      </c>
      <c r="I92" s="242"/>
      <c r="J92" s="243">
        <f>ROUND(I92*H92,2)</f>
        <v>0</v>
      </c>
      <c r="K92" s="239" t="s">
        <v>603</v>
      </c>
      <c r="L92" s="72"/>
      <c r="M92" s="244" t="s">
        <v>22</v>
      </c>
      <c r="N92" s="245" t="s">
        <v>48</v>
      </c>
      <c r="O92" s="47"/>
      <c r="P92" s="246">
        <f>O92*H92</f>
        <v>0</v>
      </c>
      <c r="Q92" s="246">
        <v>0</v>
      </c>
      <c r="R92" s="246">
        <f>Q92*H92</f>
        <v>0</v>
      </c>
      <c r="S92" s="246">
        <v>0</v>
      </c>
      <c r="T92" s="247">
        <f>S92*H92</f>
        <v>0</v>
      </c>
      <c r="AR92" s="24" t="s">
        <v>617</v>
      </c>
      <c r="AT92" s="24" t="s">
        <v>544</v>
      </c>
      <c r="AU92" s="24" t="s">
        <v>24</v>
      </c>
      <c r="AY92" s="24" t="s">
        <v>541</v>
      </c>
      <c r="BE92" s="248">
        <f>IF(N92="základní",J92,0)</f>
        <v>0</v>
      </c>
      <c r="BF92" s="248">
        <f>IF(N92="snížená",J92,0)</f>
        <v>0</v>
      </c>
      <c r="BG92" s="248">
        <f>IF(N92="zákl. přenesená",J92,0)</f>
        <v>0</v>
      </c>
      <c r="BH92" s="248">
        <f>IF(N92="sníž. přenesená",J92,0)</f>
        <v>0</v>
      </c>
      <c r="BI92" s="248">
        <f>IF(N92="nulová",J92,0)</f>
        <v>0</v>
      </c>
      <c r="BJ92" s="24" t="s">
        <v>24</v>
      </c>
      <c r="BK92" s="248">
        <f>ROUND(I92*H92,2)</f>
        <v>0</v>
      </c>
      <c r="BL92" s="24" t="s">
        <v>617</v>
      </c>
      <c r="BM92" s="24" t="s">
        <v>1530</v>
      </c>
    </row>
    <row r="93" s="1" customFormat="1" ht="38.25" customHeight="1">
      <c r="B93" s="46"/>
      <c r="C93" s="264" t="s">
        <v>93</v>
      </c>
      <c r="D93" s="264" t="s">
        <v>622</v>
      </c>
      <c r="E93" s="265" t="s">
        <v>623</v>
      </c>
      <c r="F93" s="266" t="s">
        <v>624</v>
      </c>
      <c r="G93" s="267" t="s">
        <v>616</v>
      </c>
      <c r="H93" s="268">
        <v>15</v>
      </c>
      <c r="I93" s="269"/>
      <c r="J93" s="270">
        <f>ROUND(I93*H93,2)</f>
        <v>0</v>
      </c>
      <c r="K93" s="266" t="s">
        <v>603</v>
      </c>
      <c r="L93" s="271"/>
      <c r="M93" s="272" t="s">
        <v>22</v>
      </c>
      <c r="N93" s="273" t="s">
        <v>48</v>
      </c>
      <c r="O93" s="47"/>
      <c r="P93" s="246">
        <f>O93*H93</f>
        <v>0</v>
      </c>
      <c r="Q93" s="246">
        <v>0</v>
      </c>
      <c r="R93" s="246">
        <f>Q93*H93</f>
        <v>0</v>
      </c>
      <c r="S93" s="246">
        <v>0</v>
      </c>
      <c r="T93" s="247">
        <f>S93*H93</f>
        <v>0</v>
      </c>
      <c r="AR93" s="24" t="s">
        <v>617</v>
      </c>
      <c r="AT93" s="24" t="s">
        <v>622</v>
      </c>
      <c r="AU93" s="24" t="s">
        <v>24</v>
      </c>
      <c r="AY93" s="24" t="s">
        <v>541</v>
      </c>
      <c r="BE93" s="248">
        <f>IF(N93="základní",J93,0)</f>
        <v>0</v>
      </c>
      <c r="BF93" s="248">
        <f>IF(N93="snížená",J93,0)</f>
        <v>0</v>
      </c>
      <c r="BG93" s="248">
        <f>IF(N93="zákl. přenesená",J93,0)</f>
        <v>0</v>
      </c>
      <c r="BH93" s="248">
        <f>IF(N93="sníž. přenesená",J93,0)</f>
        <v>0</v>
      </c>
      <c r="BI93" s="248">
        <f>IF(N93="nulová",J93,0)</f>
        <v>0</v>
      </c>
      <c r="BJ93" s="24" t="s">
        <v>24</v>
      </c>
      <c r="BK93" s="248">
        <f>ROUND(I93*H93,2)</f>
        <v>0</v>
      </c>
      <c r="BL93" s="24" t="s">
        <v>617</v>
      </c>
      <c r="BM93" s="24" t="s">
        <v>1531</v>
      </c>
    </row>
    <row r="94" s="1" customFormat="1">
      <c r="B94" s="46"/>
      <c r="C94" s="74"/>
      <c r="D94" s="251" t="s">
        <v>626</v>
      </c>
      <c r="E94" s="74"/>
      <c r="F94" s="274" t="s">
        <v>627</v>
      </c>
      <c r="G94" s="74"/>
      <c r="H94" s="74"/>
      <c r="I94" s="204"/>
      <c r="J94" s="74"/>
      <c r="K94" s="74"/>
      <c r="L94" s="72"/>
      <c r="M94" s="303"/>
      <c r="N94" s="277"/>
      <c r="O94" s="277"/>
      <c r="P94" s="277"/>
      <c r="Q94" s="277"/>
      <c r="R94" s="277"/>
      <c r="S94" s="277"/>
      <c r="T94" s="304"/>
      <c r="AT94" s="24" t="s">
        <v>626</v>
      </c>
      <c r="AU94" s="24" t="s">
        <v>24</v>
      </c>
    </row>
    <row r="95" s="1" customFormat="1" ht="6.96" customHeight="1">
      <c r="B95" s="67"/>
      <c r="C95" s="68"/>
      <c r="D95" s="68"/>
      <c r="E95" s="68"/>
      <c r="F95" s="68"/>
      <c r="G95" s="68"/>
      <c r="H95" s="68"/>
      <c r="I95" s="179"/>
      <c r="J95" s="68"/>
      <c r="K95" s="68"/>
      <c r="L95" s="72"/>
    </row>
  </sheetData>
  <sheetProtection sheet="1" autoFilter="0" formatColumns="0" formatRows="0" objects="1" scenarios="1" spinCount="100000" saltValue="h9SVqQkOkK/S7zHoUuKdh5pfC43b+KXm7FhTKDWLx28TewWB0grDKzqcCCNXh9VxILpY87hB6VtIhQuY9apl4g==" hashValue="KeSiJvjxZsOL88BXH0v9j8YD2dwUVtAe5QmBijQM3IgxJrFQPTTzzAz4UI+MsyiHDHg57jzNH1HeY1uBov/f3A==" algorithmName="SHA-512" password="CC35"/>
  <autoFilter ref="C88:K94"/>
  <mergeCells count="16">
    <mergeCell ref="E7:H7"/>
    <mergeCell ref="E11:H11"/>
    <mergeCell ref="E9:H9"/>
    <mergeCell ref="E13:H13"/>
    <mergeCell ref="E28:H28"/>
    <mergeCell ref="E49:H49"/>
    <mergeCell ref="E53:H53"/>
    <mergeCell ref="E51:H51"/>
    <mergeCell ref="E55:H55"/>
    <mergeCell ref="J59:J60"/>
    <mergeCell ref="E75:H75"/>
    <mergeCell ref="E79:H79"/>
    <mergeCell ref="E77:H77"/>
    <mergeCell ref="E81:H81"/>
    <mergeCell ref="G1:H1"/>
    <mergeCell ref="L2:V2"/>
  </mergeCells>
  <hyperlinks>
    <hyperlink ref="F1:G1" location="C2" display="1) Krycí list soupisu"/>
    <hyperlink ref="G1:H1" location="C62" display="2) Rekapitulace"/>
    <hyperlink ref="J1" location="C88"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55.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332</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ht="16.5" customHeight="1">
      <c r="B9" s="28"/>
      <c r="C9" s="29"/>
      <c r="D9" s="29"/>
      <c r="E9" s="156" t="s">
        <v>1526</v>
      </c>
      <c r="F9" s="29"/>
      <c r="G9" s="29"/>
      <c r="H9" s="29"/>
      <c r="I9" s="155"/>
      <c r="J9" s="29"/>
      <c r="K9" s="31"/>
    </row>
    <row r="10">
      <c r="B10" s="28"/>
      <c r="C10" s="29"/>
      <c r="D10" s="40" t="s">
        <v>508</v>
      </c>
      <c r="E10" s="29"/>
      <c r="F10" s="29"/>
      <c r="G10" s="29"/>
      <c r="H10" s="29"/>
      <c r="I10" s="155"/>
      <c r="J10" s="29"/>
      <c r="K10" s="31"/>
    </row>
    <row r="11" s="1" customFormat="1" ht="16.5" customHeight="1">
      <c r="B11" s="46"/>
      <c r="C11" s="47"/>
      <c r="D11" s="47"/>
      <c r="E11" s="55" t="s">
        <v>1527</v>
      </c>
      <c r="F11" s="47"/>
      <c r="G11" s="47"/>
      <c r="H11" s="47"/>
      <c r="I11" s="157"/>
      <c r="J11" s="47"/>
      <c r="K11" s="51"/>
    </row>
    <row r="12" s="1" customFormat="1">
      <c r="B12" s="46"/>
      <c r="C12" s="47"/>
      <c r="D12" s="40" t="s">
        <v>510</v>
      </c>
      <c r="E12" s="47"/>
      <c r="F12" s="47"/>
      <c r="G12" s="47"/>
      <c r="H12" s="47"/>
      <c r="I12" s="157"/>
      <c r="J12" s="47"/>
      <c r="K12" s="51"/>
    </row>
    <row r="13" s="1" customFormat="1" ht="36.96" customHeight="1">
      <c r="B13" s="46"/>
      <c r="C13" s="47"/>
      <c r="D13" s="47"/>
      <c r="E13" s="158" t="s">
        <v>1532</v>
      </c>
      <c r="F13" s="47"/>
      <c r="G13" s="47"/>
      <c r="H13" s="47"/>
      <c r="I13" s="157"/>
      <c r="J13" s="47"/>
      <c r="K13" s="51"/>
    </row>
    <row r="14" s="1" customFormat="1">
      <c r="B14" s="46"/>
      <c r="C14" s="47"/>
      <c r="D14" s="47"/>
      <c r="E14" s="47"/>
      <c r="F14" s="47"/>
      <c r="G14" s="47"/>
      <c r="H14" s="47"/>
      <c r="I14" s="157"/>
      <c r="J14" s="47"/>
      <c r="K14" s="51"/>
    </row>
    <row r="15" s="1" customFormat="1" ht="14.4" customHeight="1">
      <c r="B15" s="46"/>
      <c r="C15" s="47"/>
      <c r="D15" s="40" t="s">
        <v>21</v>
      </c>
      <c r="E15" s="47"/>
      <c r="F15" s="35" t="s">
        <v>22</v>
      </c>
      <c r="G15" s="47"/>
      <c r="H15" s="47"/>
      <c r="I15" s="159" t="s">
        <v>23</v>
      </c>
      <c r="J15" s="35" t="s">
        <v>22</v>
      </c>
      <c r="K15" s="51"/>
    </row>
    <row r="16" s="1" customFormat="1" ht="14.4" customHeight="1">
      <c r="B16" s="46"/>
      <c r="C16" s="47"/>
      <c r="D16" s="40" t="s">
        <v>25</v>
      </c>
      <c r="E16" s="47"/>
      <c r="F16" s="35" t="s">
        <v>40</v>
      </c>
      <c r="G16" s="47"/>
      <c r="H16" s="47"/>
      <c r="I16" s="159" t="s">
        <v>27</v>
      </c>
      <c r="J16" s="160" t="str">
        <f>'Rekapitulace stavby'!AN8</f>
        <v>19. 9. 2018</v>
      </c>
      <c r="K16" s="51"/>
    </row>
    <row r="17" s="1" customFormat="1" ht="10.8" customHeight="1">
      <c r="B17" s="46"/>
      <c r="C17" s="47"/>
      <c r="D17" s="47"/>
      <c r="E17" s="47"/>
      <c r="F17" s="47"/>
      <c r="G17" s="47"/>
      <c r="H17" s="47"/>
      <c r="I17" s="157"/>
      <c r="J17" s="47"/>
      <c r="K17" s="51"/>
    </row>
    <row r="18" s="1" customFormat="1" ht="14.4" customHeight="1">
      <c r="B18" s="46"/>
      <c r="C18" s="47"/>
      <c r="D18" s="40" t="s">
        <v>31</v>
      </c>
      <c r="E18" s="47"/>
      <c r="F18" s="47"/>
      <c r="G18" s="47"/>
      <c r="H18" s="47"/>
      <c r="I18" s="159" t="s">
        <v>32</v>
      </c>
      <c r="J18" s="35" t="str">
        <f>IF('Rekapitulace stavby'!AN10="","",'Rekapitulace stavby'!AN10)</f>
        <v>70994234</v>
      </c>
      <c r="K18" s="51"/>
    </row>
    <row r="19" s="1" customFormat="1" ht="18" customHeight="1">
      <c r="B19" s="46"/>
      <c r="C19" s="47"/>
      <c r="D19" s="47"/>
      <c r="E19" s="35" t="str">
        <f>IF('Rekapitulace stavby'!E11="","",'Rekapitulace stavby'!E11)</f>
        <v>SŽDC s.o., OŘ Ústí n.L., ST Ústí n.L.</v>
      </c>
      <c r="F19" s="47"/>
      <c r="G19" s="47"/>
      <c r="H19" s="47"/>
      <c r="I19" s="159" t="s">
        <v>35</v>
      </c>
      <c r="J19" s="35" t="str">
        <f>IF('Rekapitulace stavby'!AN11="","",'Rekapitulace stavby'!AN11)</f>
        <v>CZ70994234</v>
      </c>
      <c r="K19" s="51"/>
    </row>
    <row r="20" s="1" customFormat="1" ht="6.96" customHeight="1">
      <c r="B20" s="46"/>
      <c r="C20" s="47"/>
      <c r="D20" s="47"/>
      <c r="E20" s="47"/>
      <c r="F20" s="47"/>
      <c r="G20" s="47"/>
      <c r="H20" s="47"/>
      <c r="I20" s="157"/>
      <c r="J20" s="47"/>
      <c r="K20" s="51"/>
    </row>
    <row r="21" s="1" customFormat="1" ht="14.4" customHeight="1">
      <c r="B21" s="46"/>
      <c r="C21" s="47"/>
      <c r="D21" s="40" t="s">
        <v>37</v>
      </c>
      <c r="E21" s="47"/>
      <c r="F21" s="47"/>
      <c r="G21" s="47"/>
      <c r="H21" s="47"/>
      <c r="I21" s="159" t="s">
        <v>32</v>
      </c>
      <c r="J21" s="35" t="str">
        <f>IF('Rekapitulace stavby'!AN13="Vyplň údaj","",IF('Rekapitulace stavby'!AN13="","",'Rekapitulace stavby'!AN13))</f>
        <v/>
      </c>
      <c r="K21" s="51"/>
    </row>
    <row r="22" s="1" customFormat="1" ht="18" customHeight="1">
      <c r="B22" s="46"/>
      <c r="C22" s="47"/>
      <c r="D22" s="47"/>
      <c r="E22" s="35" t="str">
        <f>IF('Rekapitulace stavby'!E14="Vyplň údaj","",IF('Rekapitulace stavby'!E14="","",'Rekapitulace stavby'!E14))</f>
        <v/>
      </c>
      <c r="F22" s="47"/>
      <c r="G22" s="47"/>
      <c r="H22" s="47"/>
      <c r="I22" s="159" t="s">
        <v>35</v>
      </c>
      <c r="J22" s="35" t="str">
        <f>IF('Rekapitulace stavby'!AN14="Vyplň údaj","",IF('Rekapitulace stavby'!AN14="","",'Rekapitulace stavby'!AN14))</f>
        <v/>
      </c>
      <c r="K22" s="51"/>
    </row>
    <row r="23" s="1" customFormat="1" ht="6.96" customHeight="1">
      <c r="B23" s="46"/>
      <c r="C23" s="47"/>
      <c r="D23" s="47"/>
      <c r="E23" s="47"/>
      <c r="F23" s="47"/>
      <c r="G23" s="47"/>
      <c r="H23" s="47"/>
      <c r="I23" s="157"/>
      <c r="J23" s="47"/>
      <c r="K23" s="51"/>
    </row>
    <row r="24" s="1" customFormat="1" ht="14.4" customHeight="1">
      <c r="B24" s="46"/>
      <c r="C24" s="47"/>
      <c r="D24" s="40" t="s">
        <v>39</v>
      </c>
      <c r="E24" s="47"/>
      <c r="F24" s="47"/>
      <c r="G24" s="47"/>
      <c r="H24" s="47"/>
      <c r="I24" s="159" t="s">
        <v>32</v>
      </c>
      <c r="J24" s="35" t="str">
        <f>IF('Rekapitulace stavby'!AN16="","",'Rekapitulace stavby'!AN16)</f>
        <v/>
      </c>
      <c r="K24" s="51"/>
    </row>
    <row r="25" s="1" customFormat="1" ht="18" customHeight="1">
      <c r="B25" s="46"/>
      <c r="C25" s="47"/>
      <c r="D25" s="47"/>
      <c r="E25" s="35" t="str">
        <f>IF('Rekapitulace stavby'!E17="","",'Rekapitulace stavby'!E17)</f>
        <v xml:space="preserve"> </v>
      </c>
      <c r="F25" s="47"/>
      <c r="G25" s="47"/>
      <c r="H25" s="47"/>
      <c r="I25" s="159" t="s">
        <v>35</v>
      </c>
      <c r="J25" s="35" t="str">
        <f>IF('Rekapitulace stavby'!AN17="","",'Rekapitulace stavby'!AN17)</f>
        <v/>
      </c>
      <c r="K25" s="51"/>
    </row>
    <row r="26" s="1" customFormat="1" ht="6.96" customHeight="1">
      <c r="B26" s="46"/>
      <c r="C26" s="47"/>
      <c r="D26" s="47"/>
      <c r="E26" s="47"/>
      <c r="F26" s="47"/>
      <c r="G26" s="47"/>
      <c r="H26" s="47"/>
      <c r="I26" s="157"/>
      <c r="J26" s="47"/>
      <c r="K26" s="51"/>
    </row>
    <row r="27" s="1" customFormat="1" ht="14.4" customHeight="1">
      <c r="B27" s="46"/>
      <c r="C27" s="47"/>
      <c r="D27" s="40" t="s">
        <v>42</v>
      </c>
      <c r="E27" s="47"/>
      <c r="F27" s="47"/>
      <c r="G27" s="47"/>
      <c r="H27" s="47"/>
      <c r="I27" s="157"/>
      <c r="J27" s="47"/>
      <c r="K27" s="51"/>
    </row>
    <row r="28" s="7" customFormat="1" ht="16.5" customHeight="1">
      <c r="B28" s="161"/>
      <c r="C28" s="162"/>
      <c r="D28" s="162"/>
      <c r="E28" s="44" t="s">
        <v>22</v>
      </c>
      <c r="F28" s="44"/>
      <c r="G28" s="44"/>
      <c r="H28" s="44"/>
      <c r="I28" s="163"/>
      <c r="J28" s="162"/>
      <c r="K28" s="164"/>
    </row>
    <row r="29" s="1" customFormat="1" ht="6.96" customHeight="1">
      <c r="B29" s="46"/>
      <c r="C29" s="47"/>
      <c r="D29" s="47"/>
      <c r="E29" s="47"/>
      <c r="F29" s="47"/>
      <c r="G29" s="47"/>
      <c r="H29" s="47"/>
      <c r="I29" s="157"/>
      <c r="J29" s="47"/>
      <c r="K29" s="51"/>
    </row>
    <row r="30" s="1" customFormat="1" ht="6.96" customHeight="1">
      <c r="B30" s="46"/>
      <c r="C30" s="47"/>
      <c r="D30" s="106"/>
      <c r="E30" s="106"/>
      <c r="F30" s="106"/>
      <c r="G30" s="106"/>
      <c r="H30" s="106"/>
      <c r="I30" s="165"/>
      <c r="J30" s="106"/>
      <c r="K30" s="166"/>
    </row>
    <row r="31" s="1" customFormat="1" ht="25.44" customHeight="1">
      <c r="B31" s="46"/>
      <c r="C31" s="47"/>
      <c r="D31" s="167" t="s">
        <v>43</v>
      </c>
      <c r="E31" s="47"/>
      <c r="F31" s="47"/>
      <c r="G31" s="47"/>
      <c r="H31" s="47"/>
      <c r="I31" s="157"/>
      <c r="J31" s="168">
        <f>ROUND(J90,2)</f>
        <v>0</v>
      </c>
      <c r="K31" s="51"/>
    </row>
    <row r="32" s="1" customFormat="1" ht="6.96" customHeight="1">
      <c r="B32" s="46"/>
      <c r="C32" s="47"/>
      <c r="D32" s="106"/>
      <c r="E32" s="106"/>
      <c r="F32" s="106"/>
      <c r="G32" s="106"/>
      <c r="H32" s="106"/>
      <c r="I32" s="165"/>
      <c r="J32" s="106"/>
      <c r="K32" s="166"/>
    </row>
    <row r="33" s="1" customFormat="1" ht="14.4" customHeight="1">
      <c r="B33" s="46"/>
      <c r="C33" s="47"/>
      <c r="D33" s="47"/>
      <c r="E33" s="47"/>
      <c r="F33" s="52" t="s">
        <v>45</v>
      </c>
      <c r="G33" s="47"/>
      <c r="H33" s="47"/>
      <c r="I33" s="169" t="s">
        <v>44</v>
      </c>
      <c r="J33" s="52" t="s">
        <v>46</v>
      </c>
      <c r="K33" s="51"/>
    </row>
    <row r="34" s="1" customFormat="1" ht="14.4" customHeight="1">
      <c r="B34" s="46"/>
      <c r="C34" s="47"/>
      <c r="D34" s="55" t="s">
        <v>47</v>
      </c>
      <c r="E34" s="55" t="s">
        <v>48</v>
      </c>
      <c r="F34" s="170">
        <f>ROUND(SUM(BE90:BE93), 2)</f>
        <v>0</v>
      </c>
      <c r="G34" s="47"/>
      <c r="H34" s="47"/>
      <c r="I34" s="171">
        <v>0.20999999999999999</v>
      </c>
      <c r="J34" s="170">
        <f>ROUND(ROUND((SUM(BE90:BE93)), 2)*I34, 2)</f>
        <v>0</v>
      </c>
      <c r="K34" s="51"/>
    </row>
    <row r="35" s="1" customFormat="1" ht="14.4" customHeight="1">
      <c r="B35" s="46"/>
      <c r="C35" s="47"/>
      <c r="D35" s="47"/>
      <c r="E35" s="55" t="s">
        <v>49</v>
      </c>
      <c r="F35" s="170">
        <f>ROUND(SUM(BF90:BF93), 2)</f>
        <v>0</v>
      </c>
      <c r="G35" s="47"/>
      <c r="H35" s="47"/>
      <c r="I35" s="171">
        <v>0.14999999999999999</v>
      </c>
      <c r="J35" s="170">
        <f>ROUND(ROUND((SUM(BF90:BF93)), 2)*I35, 2)</f>
        <v>0</v>
      </c>
      <c r="K35" s="51"/>
    </row>
    <row r="36" hidden="1" s="1" customFormat="1" ht="14.4" customHeight="1">
      <c r="B36" s="46"/>
      <c r="C36" s="47"/>
      <c r="D36" s="47"/>
      <c r="E36" s="55" t="s">
        <v>50</v>
      </c>
      <c r="F36" s="170">
        <f>ROUND(SUM(BG90:BG93), 2)</f>
        <v>0</v>
      </c>
      <c r="G36" s="47"/>
      <c r="H36" s="47"/>
      <c r="I36" s="171">
        <v>0.20999999999999999</v>
      </c>
      <c r="J36" s="170">
        <v>0</v>
      </c>
      <c r="K36" s="51"/>
    </row>
    <row r="37" hidden="1" s="1" customFormat="1" ht="14.4" customHeight="1">
      <c r="B37" s="46"/>
      <c r="C37" s="47"/>
      <c r="D37" s="47"/>
      <c r="E37" s="55" t="s">
        <v>51</v>
      </c>
      <c r="F37" s="170">
        <f>ROUND(SUM(BH90:BH93), 2)</f>
        <v>0</v>
      </c>
      <c r="G37" s="47"/>
      <c r="H37" s="47"/>
      <c r="I37" s="171">
        <v>0.14999999999999999</v>
      </c>
      <c r="J37" s="170">
        <v>0</v>
      </c>
      <c r="K37" s="51"/>
    </row>
    <row r="38" hidden="1" s="1" customFormat="1" ht="14.4" customHeight="1">
      <c r="B38" s="46"/>
      <c r="C38" s="47"/>
      <c r="D38" s="47"/>
      <c r="E38" s="55" t="s">
        <v>52</v>
      </c>
      <c r="F38" s="170">
        <f>ROUND(SUM(BI90:BI93), 2)</f>
        <v>0</v>
      </c>
      <c r="G38" s="47"/>
      <c r="H38" s="47"/>
      <c r="I38" s="171">
        <v>0</v>
      </c>
      <c r="J38" s="170">
        <v>0</v>
      </c>
      <c r="K38" s="51"/>
    </row>
    <row r="39" s="1" customFormat="1" ht="6.96" customHeight="1">
      <c r="B39" s="46"/>
      <c r="C39" s="47"/>
      <c r="D39" s="47"/>
      <c r="E39" s="47"/>
      <c r="F39" s="47"/>
      <c r="G39" s="47"/>
      <c r="H39" s="47"/>
      <c r="I39" s="157"/>
      <c r="J39" s="47"/>
      <c r="K39" s="51"/>
    </row>
    <row r="40" s="1" customFormat="1" ht="25.44" customHeight="1">
      <c r="B40" s="46"/>
      <c r="C40" s="172"/>
      <c r="D40" s="173" t="s">
        <v>53</v>
      </c>
      <c r="E40" s="98"/>
      <c r="F40" s="98"/>
      <c r="G40" s="174" t="s">
        <v>54</v>
      </c>
      <c r="H40" s="175" t="s">
        <v>55</v>
      </c>
      <c r="I40" s="176"/>
      <c r="J40" s="177">
        <f>SUM(J31:J38)</f>
        <v>0</v>
      </c>
      <c r="K40" s="178"/>
    </row>
    <row r="41" s="1" customFormat="1" ht="14.4" customHeight="1">
      <c r="B41" s="67"/>
      <c r="C41" s="68"/>
      <c r="D41" s="68"/>
      <c r="E41" s="68"/>
      <c r="F41" s="68"/>
      <c r="G41" s="68"/>
      <c r="H41" s="68"/>
      <c r="I41" s="179"/>
      <c r="J41" s="68"/>
      <c r="K41" s="69"/>
    </row>
    <row r="45" s="1" customFormat="1" ht="6.96" customHeight="1">
      <c r="B45" s="180"/>
      <c r="C45" s="181"/>
      <c r="D45" s="181"/>
      <c r="E45" s="181"/>
      <c r="F45" s="181"/>
      <c r="G45" s="181"/>
      <c r="H45" s="181"/>
      <c r="I45" s="182"/>
      <c r="J45" s="181"/>
      <c r="K45" s="183"/>
    </row>
    <row r="46" s="1" customFormat="1" ht="36.96" customHeight="1">
      <c r="B46" s="46"/>
      <c r="C46" s="30" t="s">
        <v>512</v>
      </c>
      <c r="D46" s="47"/>
      <c r="E46" s="47"/>
      <c r="F46" s="47"/>
      <c r="G46" s="47"/>
      <c r="H46" s="47"/>
      <c r="I46" s="157"/>
      <c r="J46" s="47"/>
      <c r="K46" s="51"/>
    </row>
    <row r="47" s="1" customFormat="1" ht="6.96" customHeight="1">
      <c r="B47" s="46"/>
      <c r="C47" s="47"/>
      <c r="D47" s="47"/>
      <c r="E47" s="47"/>
      <c r="F47" s="47"/>
      <c r="G47" s="47"/>
      <c r="H47" s="47"/>
      <c r="I47" s="157"/>
      <c r="J47" s="47"/>
      <c r="K47" s="51"/>
    </row>
    <row r="48" s="1" customFormat="1" ht="14.4" customHeight="1">
      <c r="B48" s="46"/>
      <c r="C48" s="40" t="s">
        <v>18</v>
      </c>
      <c r="D48" s="47"/>
      <c r="E48" s="47"/>
      <c r="F48" s="47"/>
      <c r="G48" s="47"/>
      <c r="H48" s="47"/>
      <c r="I48" s="157"/>
      <c r="J48" s="47"/>
      <c r="K48" s="51"/>
    </row>
    <row r="49" s="1" customFormat="1" ht="16.5" customHeight="1">
      <c r="B49" s="46"/>
      <c r="C49" s="47"/>
      <c r="D49" s="47"/>
      <c r="E49" s="156" t="str">
        <f>E7</f>
        <v>Celkové opravy zastávek na koridorové trati Vraňany - Děčín - státní hranice_ZMĚNA č. 1</v>
      </c>
      <c r="F49" s="40"/>
      <c r="G49" s="40"/>
      <c r="H49" s="40"/>
      <c r="I49" s="157"/>
      <c r="J49" s="47"/>
      <c r="K49" s="51"/>
    </row>
    <row r="50">
      <c r="B50" s="28"/>
      <c r="C50" s="40" t="s">
        <v>506</v>
      </c>
      <c r="D50" s="29"/>
      <c r="E50" s="29"/>
      <c r="F50" s="29"/>
      <c r="G50" s="29"/>
      <c r="H50" s="29"/>
      <c r="I50" s="155"/>
      <c r="J50" s="29"/>
      <c r="K50" s="31"/>
    </row>
    <row r="51" ht="16.5" customHeight="1">
      <c r="B51" s="28"/>
      <c r="C51" s="29"/>
      <c r="D51" s="29"/>
      <c r="E51" s="156" t="s">
        <v>1526</v>
      </c>
      <c r="F51" s="29"/>
      <c r="G51" s="29"/>
      <c r="H51" s="29"/>
      <c r="I51" s="155"/>
      <c r="J51" s="29"/>
      <c r="K51" s="31"/>
    </row>
    <row r="52">
      <c r="B52" s="28"/>
      <c r="C52" s="40" t="s">
        <v>508</v>
      </c>
      <c r="D52" s="29"/>
      <c r="E52" s="29"/>
      <c r="F52" s="29"/>
      <c r="G52" s="29"/>
      <c r="H52" s="29"/>
      <c r="I52" s="155"/>
      <c r="J52" s="29"/>
      <c r="K52" s="31"/>
    </row>
    <row r="53" s="1" customFormat="1" ht="16.5" customHeight="1">
      <c r="B53" s="46"/>
      <c r="C53" s="47"/>
      <c r="D53" s="47"/>
      <c r="E53" s="55" t="s">
        <v>1527</v>
      </c>
      <c r="F53" s="47"/>
      <c r="G53" s="47"/>
      <c r="H53" s="47"/>
      <c r="I53" s="157"/>
      <c r="J53" s="47"/>
      <c r="K53" s="51"/>
    </row>
    <row r="54" s="1" customFormat="1" ht="14.4" customHeight="1">
      <c r="B54" s="46"/>
      <c r="C54" s="40" t="s">
        <v>510</v>
      </c>
      <c r="D54" s="47"/>
      <c r="E54" s="47"/>
      <c r="F54" s="47"/>
      <c r="G54" s="47"/>
      <c r="H54" s="47"/>
      <c r="I54" s="157"/>
      <c r="J54" s="47"/>
      <c r="K54" s="51"/>
    </row>
    <row r="55" s="1" customFormat="1" ht="17.25" customHeight="1">
      <c r="B55" s="46"/>
      <c r="C55" s="47"/>
      <c r="D55" s="47"/>
      <c r="E55" s="158" t="str">
        <f>E13</f>
        <v>SO-25-04.2 - VRN</v>
      </c>
      <c r="F55" s="47"/>
      <c r="G55" s="47"/>
      <c r="H55" s="47"/>
      <c r="I55" s="157"/>
      <c r="J55" s="47"/>
      <c r="K55" s="51"/>
    </row>
    <row r="56" s="1" customFormat="1" ht="6.96" customHeight="1">
      <c r="B56" s="46"/>
      <c r="C56" s="47"/>
      <c r="D56" s="47"/>
      <c r="E56" s="47"/>
      <c r="F56" s="47"/>
      <c r="G56" s="47"/>
      <c r="H56" s="47"/>
      <c r="I56" s="157"/>
      <c r="J56" s="47"/>
      <c r="K56" s="51"/>
    </row>
    <row r="57" s="1" customFormat="1" ht="18" customHeight="1">
      <c r="B57" s="46"/>
      <c r="C57" s="40" t="s">
        <v>25</v>
      </c>
      <c r="D57" s="47"/>
      <c r="E57" s="47"/>
      <c r="F57" s="35" t="str">
        <f>F16</f>
        <v xml:space="preserve"> </v>
      </c>
      <c r="G57" s="47"/>
      <c r="H57" s="47"/>
      <c r="I57" s="159" t="s">
        <v>27</v>
      </c>
      <c r="J57" s="160" t="str">
        <f>IF(J16="","",J16)</f>
        <v>19. 9. 2018</v>
      </c>
      <c r="K57" s="51"/>
    </row>
    <row r="58" s="1" customFormat="1" ht="6.96" customHeight="1">
      <c r="B58" s="46"/>
      <c r="C58" s="47"/>
      <c r="D58" s="47"/>
      <c r="E58" s="47"/>
      <c r="F58" s="47"/>
      <c r="G58" s="47"/>
      <c r="H58" s="47"/>
      <c r="I58" s="157"/>
      <c r="J58" s="47"/>
      <c r="K58" s="51"/>
    </row>
    <row r="59" s="1" customFormat="1">
      <c r="B59" s="46"/>
      <c r="C59" s="40" t="s">
        <v>31</v>
      </c>
      <c r="D59" s="47"/>
      <c r="E59" s="47"/>
      <c r="F59" s="35" t="str">
        <f>E19</f>
        <v>SŽDC s.o., OŘ Ústí n.L., ST Ústí n.L.</v>
      </c>
      <c r="G59" s="47"/>
      <c r="H59" s="47"/>
      <c r="I59" s="159" t="s">
        <v>39</v>
      </c>
      <c r="J59" s="44" t="str">
        <f>E25</f>
        <v xml:space="preserve"> </v>
      </c>
      <c r="K59" s="51"/>
    </row>
    <row r="60" s="1" customFormat="1" ht="14.4" customHeight="1">
      <c r="B60" s="46"/>
      <c r="C60" s="40" t="s">
        <v>37</v>
      </c>
      <c r="D60" s="47"/>
      <c r="E60" s="47"/>
      <c r="F60" s="35" t="str">
        <f>IF(E22="","",E22)</f>
        <v/>
      </c>
      <c r="G60" s="47"/>
      <c r="H60" s="47"/>
      <c r="I60" s="157"/>
      <c r="J60" s="184"/>
      <c r="K60" s="51"/>
    </row>
    <row r="61" s="1" customFormat="1" ht="10.32" customHeight="1">
      <c r="B61" s="46"/>
      <c r="C61" s="47"/>
      <c r="D61" s="47"/>
      <c r="E61" s="47"/>
      <c r="F61" s="47"/>
      <c r="G61" s="47"/>
      <c r="H61" s="47"/>
      <c r="I61" s="157"/>
      <c r="J61" s="47"/>
      <c r="K61" s="51"/>
    </row>
    <row r="62" s="1" customFormat="1" ht="29.28" customHeight="1">
      <c r="B62" s="46"/>
      <c r="C62" s="185" t="s">
        <v>513</v>
      </c>
      <c r="D62" s="172"/>
      <c r="E62" s="172"/>
      <c r="F62" s="172"/>
      <c r="G62" s="172"/>
      <c r="H62" s="172"/>
      <c r="I62" s="186"/>
      <c r="J62" s="187" t="s">
        <v>514</v>
      </c>
      <c r="K62" s="188"/>
    </row>
    <row r="63" s="1" customFormat="1" ht="10.32" customHeight="1">
      <c r="B63" s="46"/>
      <c r="C63" s="47"/>
      <c r="D63" s="47"/>
      <c r="E63" s="47"/>
      <c r="F63" s="47"/>
      <c r="G63" s="47"/>
      <c r="H63" s="47"/>
      <c r="I63" s="157"/>
      <c r="J63" s="47"/>
      <c r="K63" s="51"/>
    </row>
    <row r="64" s="1" customFormat="1" ht="29.28" customHeight="1">
      <c r="B64" s="46"/>
      <c r="C64" s="189" t="s">
        <v>515</v>
      </c>
      <c r="D64" s="47"/>
      <c r="E64" s="47"/>
      <c r="F64" s="47"/>
      <c r="G64" s="47"/>
      <c r="H64" s="47"/>
      <c r="I64" s="157"/>
      <c r="J64" s="168">
        <f>J90</f>
        <v>0</v>
      </c>
      <c r="K64" s="51"/>
      <c r="AU64" s="24" t="s">
        <v>516</v>
      </c>
    </row>
    <row r="65" s="8" customFormat="1" ht="24.96" customHeight="1">
      <c r="B65" s="190"/>
      <c r="C65" s="191"/>
      <c r="D65" s="192" t="s">
        <v>598</v>
      </c>
      <c r="E65" s="193"/>
      <c r="F65" s="193"/>
      <c r="G65" s="193"/>
      <c r="H65" s="193"/>
      <c r="I65" s="194"/>
      <c r="J65" s="195">
        <f>J91</f>
        <v>0</v>
      </c>
      <c r="K65" s="196"/>
    </row>
    <row r="66" s="9" customFormat="1" ht="19.92" customHeight="1">
      <c r="B66" s="197"/>
      <c r="C66" s="198"/>
      <c r="D66" s="199" t="s">
        <v>668</v>
      </c>
      <c r="E66" s="200"/>
      <c r="F66" s="200"/>
      <c r="G66" s="200"/>
      <c r="H66" s="200"/>
      <c r="I66" s="201"/>
      <c r="J66" s="202">
        <f>J92</f>
        <v>0</v>
      </c>
      <c r="K66" s="203"/>
    </row>
    <row r="67" s="1" customFormat="1" ht="21.84" customHeight="1">
      <c r="B67" s="46"/>
      <c r="C67" s="47"/>
      <c r="D67" s="47"/>
      <c r="E67" s="47"/>
      <c r="F67" s="47"/>
      <c r="G67" s="47"/>
      <c r="H67" s="47"/>
      <c r="I67" s="157"/>
      <c r="J67" s="47"/>
      <c r="K67" s="51"/>
    </row>
    <row r="68" s="1" customFormat="1" ht="6.96" customHeight="1">
      <c r="B68" s="67"/>
      <c r="C68" s="68"/>
      <c r="D68" s="68"/>
      <c r="E68" s="68"/>
      <c r="F68" s="68"/>
      <c r="G68" s="68"/>
      <c r="H68" s="68"/>
      <c r="I68" s="179"/>
      <c r="J68" s="68"/>
      <c r="K68" s="69"/>
    </row>
    <row r="72" s="1" customFormat="1" ht="6.96" customHeight="1">
      <c r="B72" s="70"/>
      <c r="C72" s="71"/>
      <c r="D72" s="71"/>
      <c r="E72" s="71"/>
      <c r="F72" s="71"/>
      <c r="G72" s="71"/>
      <c r="H72" s="71"/>
      <c r="I72" s="182"/>
      <c r="J72" s="71"/>
      <c r="K72" s="71"/>
      <c r="L72" s="72"/>
    </row>
    <row r="73" s="1" customFormat="1" ht="36.96" customHeight="1">
      <c r="B73" s="46"/>
      <c r="C73" s="73" t="s">
        <v>525</v>
      </c>
      <c r="D73" s="74"/>
      <c r="E73" s="74"/>
      <c r="F73" s="74"/>
      <c r="G73" s="74"/>
      <c r="H73" s="74"/>
      <c r="I73" s="204"/>
      <c r="J73" s="74"/>
      <c r="K73" s="74"/>
      <c r="L73" s="72"/>
    </row>
    <row r="74" s="1" customFormat="1" ht="6.96" customHeight="1">
      <c r="B74" s="46"/>
      <c r="C74" s="74"/>
      <c r="D74" s="74"/>
      <c r="E74" s="74"/>
      <c r="F74" s="74"/>
      <c r="G74" s="74"/>
      <c r="H74" s="74"/>
      <c r="I74" s="204"/>
      <c r="J74" s="74"/>
      <c r="K74" s="74"/>
      <c r="L74" s="72"/>
    </row>
    <row r="75" s="1" customFormat="1" ht="14.4" customHeight="1">
      <c r="B75" s="46"/>
      <c r="C75" s="76" t="s">
        <v>18</v>
      </c>
      <c r="D75" s="74"/>
      <c r="E75" s="74"/>
      <c r="F75" s="74"/>
      <c r="G75" s="74"/>
      <c r="H75" s="74"/>
      <c r="I75" s="204"/>
      <c r="J75" s="74"/>
      <c r="K75" s="74"/>
      <c r="L75" s="72"/>
    </row>
    <row r="76" s="1" customFormat="1" ht="16.5" customHeight="1">
      <c r="B76" s="46"/>
      <c r="C76" s="74"/>
      <c r="D76" s="74"/>
      <c r="E76" s="205" t="str">
        <f>E7</f>
        <v>Celkové opravy zastávek na koridorové trati Vraňany - Děčín - státní hranice_ZMĚNA č. 1</v>
      </c>
      <c r="F76" s="76"/>
      <c r="G76" s="76"/>
      <c r="H76" s="76"/>
      <c r="I76" s="204"/>
      <c r="J76" s="74"/>
      <c r="K76" s="74"/>
      <c r="L76" s="72"/>
    </row>
    <row r="77">
      <c r="B77" s="28"/>
      <c r="C77" s="76" t="s">
        <v>506</v>
      </c>
      <c r="D77" s="206"/>
      <c r="E77" s="206"/>
      <c r="F77" s="206"/>
      <c r="G77" s="206"/>
      <c r="H77" s="206"/>
      <c r="I77" s="149"/>
      <c r="J77" s="206"/>
      <c r="K77" s="206"/>
      <c r="L77" s="207"/>
    </row>
    <row r="78" ht="16.5" customHeight="1">
      <c r="B78" s="28"/>
      <c r="C78" s="206"/>
      <c r="D78" s="206"/>
      <c r="E78" s="205" t="s">
        <v>1526</v>
      </c>
      <c r="F78" s="206"/>
      <c r="G78" s="206"/>
      <c r="H78" s="206"/>
      <c r="I78" s="149"/>
      <c r="J78" s="206"/>
      <c r="K78" s="206"/>
      <c r="L78" s="207"/>
    </row>
    <row r="79">
      <c r="B79" s="28"/>
      <c r="C79" s="76" t="s">
        <v>508</v>
      </c>
      <c r="D79" s="206"/>
      <c r="E79" s="206"/>
      <c r="F79" s="206"/>
      <c r="G79" s="206"/>
      <c r="H79" s="206"/>
      <c r="I79" s="149"/>
      <c r="J79" s="206"/>
      <c r="K79" s="206"/>
      <c r="L79" s="207"/>
    </row>
    <row r="80" s="1" customFormat="1" ht="16.5" customHeight="1">
      <c r="B80" s="46"/>
      <c r="C80" s="74"/>
      <c r="D80" s="74"/>
      <c r="E80" s="208" t="s">
        <v>1527</v>
      </c>
      <c r="F80" s="74"/>
      <c r="G80" s="74"/>
      <c r="H80" s="74"/>
      <c r="I80" s="204"/>
      <c r="J80" s="74"/>
      <c r="K80" s="74"/>
      <c r="L80" s="72"/>
    </row>
    <row r="81" s="1" customFormat="1" ht="14.4" customHeight="1">
      <c r="B81" s="46"/>
      <c r="C81" s="76" t="s">
        <v>510</v>
      </c>
      <c r="D81" s="74"/>
      <c r="E81" s="74"/>
      <c r="F81" s="74"/>
      <c r="G81" s="74"/>
      <c r="H81" s="74"/>
      <c r="I81" s="204"/>
      <c r="J81" s="74"/>
      <c r="K81" s="74"/>
      <c r="L81" s="72"/>
    </row>
    <row r="82" s="1" customFormat="1" ht="17.25" customHeight="1">
      <c r="B82" s="46"/>
      <c r="C82" s="74"/>
      <c r="D82" s="74"/>
      <c r="E82" s="82" t="str">
        <f>E13</f>
        <v>SO-25-04.2 - VRN</v>
      </c>
      <c r="F82" s="74"/>
      <c r="G82" s="74"/>
      <c r="H82" s="74"/>
      <c r="I82" s="204"/>
      <c r="J82" s="74"/>
      <c r="K82" s="74"/>
      <c r="L82" s="72"/>
    </row>
    <row r="83" s="1" customFormat="1" ht="6.96" customHeight="1">
      <c r="B83" s="46"/>
      <c r="C83" s="74"/>
      <c r="D83" s="74"/>
      <c r="E83" s="74"/>
      <c r="F83" s="74"/>
      <c r="G83" s="74"/>
      <c r="H83" s="74"/>
      <c r="I83" s="204"/>
      <c r="J83" s="74"/>
      <c r="K83" s="74"/>
      <c r="L83" s="72"/>
    </row>
    <row r="84" s="1" customFormat="1" ht="18" customHeight="1">
      <c r="B84" s="46"/>
      <c r="C84" s="76" t="s">
        <v>25</v>
      </c>
      <c r="D84" s="74"/>
      <c r="E84" s="74"/>
      <c r="F84" s="209" t="str">
        <f>F16</f>
        <v xml:space="preserve"> </v>
      </c>
      <c r="G84" s="74"/>
      <c r="H84" s="74"/>
      <c r="I84" s="210" t="s">
        <v>27</v>
      </c>
      <c r="J84" s="85" t="str">
        <f>IF(J16="","",J16)</f>
        <v>19. 9. 2018</v>
      </c>
      <c r="K84" s="74"/>
      <c r="L84" s="72"/>
    </row>
    <row r="85" s="1" customFormat="1" ht="6.96" customHeight="1">
      <c r="B85" s="46"/>
      <c r="C85" s="74"/>
      <c r="D85" s="74"/>
      <c r="E85" s="74"/>
      <c r="F85" s="74"/>
      <c r="G85" s="74"/>
      <c r="H85" s="74"/>
      <c r="I85" s="204"/>
      <c r="J85" s="74"/>
      <c r="K85" s="74"/>
      <c r="L85" s="72"/>
    </row>
    <row r="86" s="1" customFormat="1">
      <c r="B86" s="46"/>
      <c r="C86" s="76" t="s">
        <v>31</v>
      </c>
      <c r="D86" s="74"/>
      <c r="E86" s="74"/>
      <c r="F86" s="209" t="str">
        <f>E19</f>
        <v>SŽDC s.o., OŘ Ústí n.L., ST Ústí n.L.</v>
      </c>
      <c r="G86" s="74"/>
      <c r="H86" s="74"/>
      <c r="I86" s="210" t="s">
        <v>39</v>
      </c>
      <c r="J86" s="209" t="str">
        <f>E25</f>
        <v xml:space="preserve"> </v>
      </c>
      <c r="K86" s="74"/>
      <c r="L86" s="72"/>
    </row>
    <row r="87" s="1" customFormat="1" ht="14.4" customHeight="1">
      <c r="B87" s="46"/>
      <c r="C87" s="76" t="s">
        <v>37</v>
      </c>
      <c r="D87" s="74"/>
      <c r="E87" s="74"/>
      <c r="F87" s="209" t="str">
        <f>IF(E22="","",E22)</f>
        <v/>
      </c>
      <c r="G87" s="74"/>
      <c r="H87" s="74"/>
      <c r="I87" s="204"/>
      <c r="J87" s="74"/>
      <c r="K87" s="74"/>
      <c r="L87" s="72"/>
    </row>
    <row r="88" s="1" customFormat="1" ht="10.32" customHeight="1">
      <c r="B88" s="46"/>
      <c r="C88" s="74"/>
      <c r="D88" s="74"/>
      <c r="E88" s="74"/>
      <c r="F88" s="74"/>
      <c r="G88" s="74"/>
      <c r="H88" s="74"/>
      <c r="I88" s="204"/>
      <c r="J88" s="74"/>
      <c r="K88" s="74"/>
      <c r="L88" s="72"/>
    </row>
    <row r="89" s="10" customFormat="1" ht="29.28" customHeight="1">
      <c r="B89" s="211"/>
      <c r="C89" s="212" t="s">
        <v>526</v>
      </c>
      <c r="D89" s="213" t="s">
        <v>62</v>
      </c>
      <c r="E89" s="213" t="s">
        <v>58</v>
      </c>
      <c r="F89" s="213" t="s">
        <v>527</v>
      </c>
      <c r="G89" s="213" t="s">
        <v>528</v>
      </c>
      <c r="H89" s="213" t="s">
        <v>529</v>
      </c>
      <c r="I89" s="214" t="s">
        <v>530</v>
      </c>
      <c r="J89" s="213" t="s">
        <v>514</v>
      </c>
      <c r="K89" s="215" t="s">
        <v>531</v>
      </c>
      <c r="L89" s="216"/>
      <c r="M89" s="102" t="s">
        <v>532</v>
      </c>
      <c r="N89" s="103" t="s">
        <v>47</v>
      </c>
      <c r="O89" s="103" t="s">
        <v>533</v>
      </c>
      <c r="P89" s="103" t="s">
        <v>534</v>
      </c>
      <c r="Q89" s="103" t="s">
        <v>535</v>
      </c>
      <c r="R89" s="103" t="s">
        <v>536</v>
      </c>
      <c r="S89" s="103" t="s">
        <v>537</v>
      </c>
      <c r="T89" s="104" t="s">
        <v>538</v>
      </c>
    </row>
    <row r="90" s="1" customFormat="1" ht="29.28" customHeight="1">
      <c r="B90" s="46"/>
      <c r="C90" s="108" t="s">
        <v>515</v>
      </c>
      <c r="D90" s="74"/>
      <c r="E90" s="74"/>
      <c r="F90" s="74"/>
      <c r="G90" s="74"/>
      <c r="H90" s="74"/>
      <c r="I90" s="204"/>
      <c r="J90" s="217">
        <f>BK90</f>
        <v>0</v>
      </c>
      <c r="K90" s="74"/>
      <c r="L90" s="72"/>
      <c r="M90" s="105"/>
      <c r="N90" s="106"/>
      <c r="O90" s="106"/>
      <c r="P90" s="218">
        <f>P91</f>
        <v>0</v>
      </c>
      <c r="Q90" s="106"/>
      <c r="R90" s="218">
        <f>R91</f>
        <v>0</v>
      </c>
      <c r="S90" s="106"/>
      <c r="T90" s="219">
        <f>T91</f>
        <v>0</v>
      </c>
      <c r="AT90" s="24" t="s">
        <v>76</v>
      </c>
      <c r="AU90" s="24" t="s">
        <v>516</v>
      </c>
      <c r="BK90" s="220">
        <f>BK91</f>
        <v>0</v>
      </c>
    </row>
    <row r="91" s="11" customFormat="1" ht="37.44" customHeight="1">
      <c r="B91" s="221"/>
      <c r="C91" s="222"/>
      <c r="D91" s="223" t="s">
        <v>76</v>
      </c>
      <c r="E91" s="224" t="s">
        <v>96</v>
      </c>
      <c r="F91" s="224" t="s">
        <v>599</v>
      </c>
      <c r="G91" s="222"/>
      <c r="H91" s="222"/>
      <c r="I91" s="225"/>
      <c r="J91" s="226">
        <f>BK91</f>
        <v>0</v>
      </c>
      <c r="K91" s="222"/>
      <c r="L91" s="227"/>
      <c r="M91" s="228"/>
      <c r="N91" s="229"/>
      <c r="O91" s="229"/>
      <c r="P91" s="230">
        <f>P92</f>
        <v>0</v>
      </c>
      <c r="Q91" s="229"/>
      <c r="R91" s="230">
        <f>R92</f>
        <v>0</v>
      </c>
      <c r="S91" s="229"/>
      <c r="T91" s="231">
        <f>T92</f>
        <v>0</v>
      </c>
      <c r="AR91" s="232" t="s">
        <v>562</v>
      </c>
      <c r="AT91" s="233" t="s">
        <v>76</v>
      </c>
      <c r="AU91" s="233" t="s">
        <v>77</v>
      </c>
      <c r="AY91" s="232" t="s">
        <v>541</v>
      </c>
      <c r="BK91" s="234">
        <f>BK92</f>
        <v>0</v>
      </c>
    </row>
    <row r="92" s="11" customFormat="1" ht="19.92" customHeight="1">
      <c r="B92" s="221"/>
      <c r="C92" s="222"/>
      <c r="D92" s="223" t="s">
        <v>76</v>
      </c>
      <c r="E92" s="235" t="s">
        <v>669</v>
      </c>
      <c r="F92" s="235" t="s">
        <v>601</v>
      </c>
      <c r="G92" s="222"/>
      <c r="H92" s="222"/>
      <c r="I92" s="225"/>
      <c r="J92" s="236">
        <f>BK92</f>
        <v>0</v>
      </c>
      <c r="K92" s="222"/>
      <c r="L92" s="227"/>
      <c r="M92" s="228"/>
      <c r="N92" s="229"/>
      <c r="O92" s="229"/>
      <c r="P92" s="230">
        <f>P93</f>
        <v>0</v>
      </c>
      <c r="Q92" s="229"/>
      <c r="R92" s="230">
        <f>R93</f>
        <v>0</v>
      </c>
      <c r="S92" s="229"/>
      <c r="T92" s="231">
        <f>T93</f>
        <v>0</v>
      </c>
      <c r="AR92" s="232" t="s">
        <v>562</v>
      </c>
      <c r="AT92" s="233" t="s">
        <v>76</v>
      </c>
      <c r="AU92" s="233" t="s">
        <v>24</v>
      </c>
      <c r="AY92" s="232" t="s">
        <v>541</v>
      </c>
      <c r="BK92" s="234">
        <f>BK93</f>
        <v>0</v>
      </c>
    </row>
    <row r="93" s="1" customFormat="1" ht="16.5" customHeight="1">
      <c r="B93" s="46"/>
      <c r="C93" s="237" t="s">
        <v>24</v>
      </c>
      <c r="D93" s="237" t="s">
        <v>544</v>
      </c>
      <c r="E93" s="238" t="s">
        <v>670</v>
      </c>
      <c r="F93" s="239" t="s">
        <v>671</v>
      </c>
      <c r="G93" s="240" t="s">
        <v>672</v>
      </c>
      <c r="H93" s="280"/>
      <c r="I93" s="242"/>
      <c r="J93" s="243">
        <f>ROUND(I93*H93,2)</f>
        <v>0</v>
      </c>
      <c r="K93" s="239" t="s">
        <v>673</v>
      </c>
      <c r="L93" s="72"/>
      <c r="M93" s="244" t="s">
        <v>22</v>
      </c>
      <c r="N93" s="281" t="s">
        <v>48</v>
      </c>
      <c r="O93" s="277"/>
      <c r="P93" s="278">
        <f>O93*H93</f>
        <v>0</v>
      </c>
      <c r="Q93" s="278">
        <v>0</v>
      </c>
      <c r="R93" s="278">
        <f>Q93*H93</f>
        <v>0</v>
      </c>
      <c r="S93" s="278">
        <v>0</v>
      </c>
      <c r="T93" s="279">
        <f>S93*H93</f>
        <v>0</v>
      </c>
      <c r="AR93" s="24" t="s">
        <v>674</v>
      </c>
      <c r="AT93" s="24" t="s">
        <v>544</v>
      </c>
      <c r="AU93" s="24" t="s">
        <v>85</v>
      </c>
      <c r="AY93" s="24" t="s">
        <v>541</v>
      </c>
      <c r="BE93" s="248">
        <f>IF(N93="základní",J93,0)</f>
        <v>0</v>
      </c>
      <c r="BF93" s="248">
        <f>IF(N93="snížená",J93,0)</f>
        <v>0</v>
      </c>
      <c r="BG93" s="248">
        <f>IF(N93="zákl. přenesená",J93,0)</f>
        <v>0</v>
      </c>
      <c r="BH93" s="248">
        <f>IF(N93="sníž. přenesená",J93,0)</f>
        <v>0</v>
      </c>
      <c r="BI93" s="248">
        <f>IF(N93="nulová",J93,0)</f>
        <v>0</v>
      </c>
      <c r="BJ93" s="24" t="s">
        <v>24</v>
      </c>
      <c r="BK93" s="248">
        <f>ROUND(I93*H93,2)</f>
        <v>0</v>
      </c>
      <c r="BL93" s="24" t="s">
        <v>674</v>
      </c>
      <c r="BM93" s="24" t="s">
        <v>1533</v>
      </c>
    </row>
    <row r="94" s="1" customFormat="1" ht="6.96" customHeight="1">
      <c r="B94" s="67"/>
      <c r="C94" s="68"/>
      <c r="D94" s="68"/>
      <c r="E94" s="68"/>
      <c r="F94" s="68"/>
      <c r="G94" s="68"/>
      <c r="H94" s="68"/>
      <c r="I94" s="179"/>
      <c r="J94" s="68"/>
      <c r="K94" s="68"/>
      <c r="L94" s="72"/>
    </row>
  </sheetData>
  <sheetProtection sheet="1" autoFilter="0" formatColumns="0" formatRows="0" objects="1" scenarios="1" spinCount="100000" saltValue="B4fUvGGRcNV/cR0/bS7C86zKGk7kNklMIGXpLwrFcAKXqo9A1jCsXdpBEkz2cflF99k8eVmli5XqoiHJU582/g==" hashValue="OELjldtwfXQ5dOl40Lzn98sV0jYkDnbZrApddUDCnJrSIvp45pFwgbCTtJwQ0gGCPVbRHd9UdJnGiusOGHoMmA==" algorithmName="SHA-512" password="CC35"/>
  <autoFilter ref="C89:K93"/>
  <mergeCells count="16">
    <mergeCell ref="E7:H7"/>
    <mergeCell ref="E11:H11"/>
    <mergeCell ref="E9:H9"/>
    <mergeCell ref="E13:H13"/>
    <mergeCell ref="E28:H28"/>
    <mergeCell ref="E49:H49"/>
    <mergeCell ref="E53:H53"/>
    <mergeCell ref="E51:H51"/>
    <mergeCell ref="E55:H55"/>
    <mergeCell ref="J59:J60"/>
    <mergeCell ref="E76:H76"/>
    <mergeCell ref="E80:H80"/>
    <mergeCell ref="E78:H78"/>
    <mergeCell ref="E82:H82"/>
    <mergeCell ref="G1:H1"/>
    <mergeCell ref="L2:V2"/>
  </mergeCells>
  <hyperlinks>
    <hyperlink ref="F1:G1" location="C2" display="1) Krycí list soupisu"/>
    <hyperlink ref="G1:H1" location="C62" display="2) Rekapitulace"/>
    <hyperlink ref="J1" location="C89"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56.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339</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ht="16.5" customHeight="1">
      <c r="B9" s="28"/>
      <c r="C9" s="29"/>
      <c r="D9" s="29"/>
      <c r="E9" s="156" t="s">
        <v>1534</v>
      </c>
      <c r="F9" s="29"/>
      <c r="G9" s="29"/>
      <c r="H9" s="29"/>
      <c r="I9" s="155"/>
      <c r="J9" s="29"/>
      <c r="K9" s="31"/>
    </row>
    <row r="10">
      <c r="B10" s="28"/>
      <c r="C10" s="29"/>
      <c r="D10" s="40" t="s">
        <v>508</v>
      </c>
      <c r="E10" s="29"/>
      <c r="F10" s="29"/>
      <c r="G10" s="29"/>
      <c r="H10" s="29"/>
      <c r="I10" s="155"/>
      <c r="J10" s="29"/>
      <c r="K10" s="31"/>
    </row>
    <row r="11" s="1" customFormat="1" ht="16.5" customHeight="1">
      <c r="B11" s="46"/>
      <c r="C11" s="47"/>
      <c r="D11" s="47"/>
      <c r="E11" s="55" t="s">
        <v>1535</v>
      </c>
      <c r="F11" s="47"/>
      <c r="G11" s="47"/>
      <c r="H11" s="47"/>
      <c r="I11" s="157"/>
      <c r="J11" s="47"/>
      <c r="K11" s="51"/>
    </row>
    <row r="12" s="1" customFormat="1">
      <c r="B12" s="46"/>
      <c r="C12" s="47"/>
      <c r="D12" s="40" t="s">
        <v>510</v>
      </c>
      <c r="E12" s="47"/>
      <c r="F12" s="47"/>
      <c r="G12" s="47"/>
      <c r="H12" s="47"/>
      <c r="I12" s="157"/>
      <c r="J12" s="47"/>
      <c r="K12" s="51"/>
    </row>
    <row r="13" s="1" customFormat="1" ht="36.96" customHeight="1">
      <c r="B13" s="46"/>
      <c r="C13" s="47"/>
      <c r="D13" s="47"/>
      <c r="E13" s="158" t="s">
        <v>1536</v>
      </c>
      <c r="F13" s="47"/>
      <c r="G13" s="47"/>
      <c r="H13" s="47"/>
      <c r="I13" s="157"/>
      <c r="J13" s="47"/>
      <c r="K13" s="51"/>
    </row>
    <row r="14" s="1" customFormat="1">
      <c r="B14" s="46"/>
      <c r="C14" s="47"/>
      <c r="D14" s="47"/>
      <c r="E14" s="47"/>
      <c r="F14" s="47"/>
      <c r="G14" s="47"/>
      <c r="H14" s="47"/>
      <c r="I14" s="157"/>
      <c r="J14" s="47"/>
      <c r="K14" s="51"/>
    </row>
    <row r="15" s="1" customFormat="1" ht="14.4" customHeight="1">
      <c r="B15" s="46"/>
      <c r="C15" s="47"/>
      <c r="D15" s="40" t="s">
        <v>21</v>
      </c>
      <c r="E15" s="47"/>
      <c r="F15" s="35" t="s">
        <v>22</v>
      </c>
      <c r="G15" s="47"/>
      <c r="H15" s="47"/>
      <c r="I15" s="159" t="s">
        <v>23</v>
      </c>
      <c r="J15" s="35" t="s">
        <v>22</v>
      </c>
      <c r="K15" s="51"/>
    </row>
    <row r="16" s="1" customFormat="1" ht="14.4" customHeight="1">
      <c r="B16" s="46"/>
      <c r="C16" s="47"/>
      <c r="D16" s="40" t="s">
        <v>25</v>
      </c>
      <c r="E16" s="47"/>
      <c r="F16" s="35" t="s">
        <v>40</v>
      </c>
      <c r="G16" s="47"/>
      <c r="H16" s="47"/>
      <c r="I16" s="159" t="s">
        <v>27</v>
      </c>
      <c r="J16" s="160" t="str">
        <f>'Rekapitulace stavby'!AN8</f>
        <v>19. 9. 2018</v>
      </c>
      <c r="K16" s="51"/>
    </row>
    <row r="17" s="1" customFormat="1" ht="10.8" customHeight="1">
      <c r="B17" s="46"/>
      <c r="C17" s="47"/>
      <c r="D17" s="47"/>
      <c r="E17" s="47"/>
      <c r="F17" s="47"/>
      <c r="G17" s="47"/>
      <c r="H17" s="47"/>
      <c r="I17" s="157"/>
      <c r="J17" s="47"/>
      <c r="K17" s="51"/>
    </row>
    <row r="18" s="1" customFormat="1" ht="14.4" customHeight="1">
      <c r="B18" s="46"/>
      <c r="C18" s="47"/>
      <c r="D18" s="40" t="s">
        <v>31</v>
      </c>
      <c r="E18" s="47"/>
      <c r="F18" s="47"/>
      <c r="G18" s="47"/>
      <c r="H18" s="47"/>
      <c r="I18" s="159" t="s">
        <v>32</v>
      </c>
      <c r="J18" s="35" t="str">
        <f>IF('Rekapitulace stavby'!AN10="","",'Rekapitulace stavby'!AN10)</f>
        <v>70994234</v>
      </c>
      <c r="K18" s="51"/>
    </row>
    <row r="19" s="1" customFormat="1" ht="18" customHeight="1">
      <c r="B19" s="46"/>
      <c r="C19" s="47"/>
      <c r="D19" s="47"/>
      <c r="E19" s="35" t="str">
        <f>IF('Rekapitulace stavby'!E11="","",'Rekapitulace stavby'!E11)</f>
        <v>SŽDC s.o., OŘ Ústí n.L., ST Ústí n.L.</v>
      </c>
      <c r="F19" s="47"/>
      <c r="G19" s="47"/>
      <c r="H19" s="47"/>
      <c r="I19" s="159" t="s">
        <v>35</v>
      </c>
      <c r="J19" s="35" t="str">
        <f>IF('Rekapitulace stavby'!AN11="","",'Rekapitulace stavby'!AN11)</f>
        <v>CZ70994234</v>
      </c>
      <c r="K19" s="51"/>
    </row>
    <row r="20" s="1" customFormat="1" ht="6.96" customHeight="1">
      <c r="B20" s="46"/>
      <c r="C20" s="47"/>
      <c r="D20" s="47"/>
      <c r="E20" s="47"/>
      <c r="F20" s="47"/>
      <c r="G20" s="47"/>
      <c r="H20" s="47"/>
      <c r="I20" s="157"/>
      <c r="J20" s="47"/>
      <c r="K20" s="51"/>
    </row>
    <row r="21" s="1" customFormat="1" ht="14.4" customHeight="1">
      <c r="B21" s="46"/>
      <c r="C21" s="47"/>
      <c r="D21" s="40" t="s">
        <v>37</v>
      </c>
      <c r="E21" s="47"/>
      <c r="F21" s="47"/>
      <c r="G21" s="47"/>
      <c r="H21" s="47"/>
      <c r="I21" s="159" t="s">
        <v>32</v>
      </c>
      <c r="J21" s="35" t="str">
        <f>IF('Rekapitulace stavby'!AN13="Vyplň údaj","",IF('Rekapitulace stavby'!AN13="","",'Rekapitulace stavby'!AN13))</f>
        <v/>
      </c>
      <c r="K21" s="51"/>
    </row>
    <row r="22" s="1" customFormat="1" ht="18" customHeight="1">
      <c r="B22" s="46"/>
      <c r="C22" s="47"/>
      <c r="D22" s="47"/>
      <c r="E22" s="35" t="str">
        <f>IF('Rekapitulace stavby'!E14="Vyplň údaj","",IF('Rekapitulace stavby'!E14="","",'Rekapitulace stavby'!E14))</f>
        <v/>
      </c>
      <c r="F22" s="47"/>
      <c r="G22" s="47"/>
      <c r="H22" s="47"/>
      <c r="I22" s="159" t="s">
        <v>35</v>
      </c>
      <c r="J22" s="35" t="str">
        <f>IF('Rekapitulace stavby'!AN14="Vyplň údaj","",IF('Rekapitulace stavby'!AN14="","",'Rekapitulace stavby'!AN14))</f>
        <v/>
      </c>
      <c r="K22" s="51"/>
    </row>
    <row r="23" s="1" customFormat="1" ht="6.96" customHeight="1">
      <c r="B23" s="46"/>
      <c r="C23" s="47"/>
      <c r="D23" s="47"/>
      <c r="E23" s="47"/>
      <c r="F23" s="47"/>
      <c r="G23" s="47"/>
      <c r="H23" s="47"/>
      <c r="I23" s="157"/>
      <c r="J23" s="47"/>
      <c r="K23" s="51"/>
    </row>
    <row r="24" s="1" customFormat="1" ht="14.4" customHeight="1">
      <c r="B24" s="46"/>
      <c r="C24" s="47"/>
      <c r="D24" s="40" t="s">
        <v>39</v>
      </c>
      <c r="E24" s="47"/>
      <c r="F24" s="47"/>
      <c r="G24" s="47"/>
      <c r="H24" s="47"/>
      <c r="I24" s="159" t="s">
        <v>32</v>
      </c>
      <c r="J24" s="35" t="str">
        <f>IF('Rekapitulace stavby'!AN16="","",'Rekapitulace stavby'!AN16)</f>
        <v/>
      </c>
      <c r="K24" s="51"/>
    </row>
    <row r="25" s="1" customFormat="1" ht="18" customHeight="1">
      <c r="B25" s="46"/>
      <c r="C25" s="47"/>
      <c r="D25" s="47"/>
      <c r="E25" s="35" t="str">
        <f>IF('Rekapitulace stavby'!E17="","",'Rekapitulace stavby'!E17)</f>
        <v xml:space="preserve"> </v>
      </c>
      <c r="F25" s="47"/>
      <c r="G25" s="47"/>
      <c r="H25" s="47"/>
      <c r="I25" s="159" t="s">
        <v>35</v>
      </c>
      <c r="J25" s="35" t="str">
        <f>IF('Rekapitulace stavby'!AN17="","",'Rekapitulace stavby'!AN17)</f>
        <v/>
      </c>
      <c r="K25" s="51"/>
    </row>
    <row r="26" s="1" customFormat="1" ht="6.96" customHeight="1">
      <c r="B26" s="46"/>
      <c r="C26" s="47"/>
      <c r="D26" s="47"/>
      <c r="E26" s="47"/>
      <c r="F26" s="47"/>
      <c r="G26" s="47"/>
      <c r="H26" s="47"/>
      <c r="I26" s="157"/>
      <c r="J26" s="47"/>
      <c r="K26" s="51"/>
    </row>
    <row r="27" s="1" customFormat="1" ht="14.4" customHeight="1">
      <c r="B27" s="46"/>
      <c r="C27" s="47"/>
      <c r="D27" s="40" t="s">
        <v>42</v>
      </c>
      <c r="E27" s="47"/>
      <c r="F27" s="47"/>
      <c r="G27" s="47"/>
      <c r="H27" s="47"/>
      <c r="I27" s="157"/>
      <c r="J27" s="47"/>
      <c r="K27" s="51"/>
    </row>
    <row r="28" s="7" customFormat="1" ht="16.5" customHeight="1">
      <c r="B28" s="161"/>
      <c r="C28" s="162"/>
      <c r="D28" s="162"/>
      <c r="E28" s="44" t="s">
        <v>22</v>
      </c>
      <c r="F28" s="44"/>
      <c r="G28" s="44"/>
      <c r="H28" s="44"/>
      <c r="I28" s="163"/>
      <c r="J28" s="162"/>
      <c r="K28" s="164"/>
    </row>
    <row r="29" s="1" customFormat="1" ht="6.96" customHeight="1">
      <c r="B29" s="46"/>
      <c r="C29" s="47"/>
      <c r="D29" s="47"/>
      <c r="E29" s="47"/>
      <c r="F29" s="47"/>
      <c r="G29" s="47"/>
      <c r="H29" s="47"/>
      <c r="I29" s="157"/>
      <c r="J29" s="47"/>
      <c r="K29" s="51"/>
    </row>
    <row r="30" s="1" customFormat="1" ht="6.96" customHeight="1">
      <c r="B30" s="46"/>
      <c r="C30" s="47"/>
      <c r="D30" s="106"/>
      <c r="E30" s="106"/>
      <c r="F30" s="106"/>
      <c r="G30" s="106"/>
      <c r="H30" s="106"/>
      <c r="I30" s="165"/>
      <c r="J30" s="106"/>
      <c r="K30" s="166"/>
    </row>
    <row r="31" s="1" customFormat="1" ht="25.44" customHeight="1">
      <c r="B31" s="46"/>
      <c r="C31" s="47"/>
      <c r="D31" s="167" t="s">
        <v>43</v>
      </c>
      <c r="E31" s="47"/>
      <c r="F31" s="47"/>
      <c r="G31" s="47"/>
      <c r="H31" s="47"/>
      <c r="I31" s="157"/>
      <c r="J31" s="168">
        <f>ROUND(J89,2)</f>
        <v>0</v>
      </c>
      <c r="K31" s="51"/>
    </row>
    <row r="32" s="1" customFormat="1" ht="6.96" customHeight="1">
      <c r="B32" s="46"/>
      <c r="C32" s="47"/>
      <c r="D32" s="106"/>
      <c r="E32" s="106"/>
      <c r="F32" s="106"/>
      <c r="G32" s="106"/>
      <c r="H32" s="106"/>
      <c r="I32" s="165"/>
      <c r="J32" s="106"/>
      <c r="K32" s="166"/>
    </row>
    <row r="33" s="1" customFormat="1" ht="14.4" customHeight="1">
      <c r="B33" s="46"/>
      <c r="C33" s="47"/>
      <c r="D33" s="47"/>
      <c r="E33" s="47"/>
      <c r="F33" s="52" t="s">
        <v>45</v>
      </c>
      <c r="G33" s="47"/>
      <c r="H33" s="47"/>
      <c r="I33" s="169" t="s">
        <v>44</v>
      </c>
      <c r="J33" s="52" t="s">
        <v>46</v>
      </c>
      <c r="K33" s="51"/>
    </row>
    <row r="34" s="1" customFormat="1" ht="14.4" customHeight="1">
      <c r="B34" s="46"/>
      <c r="C34" s="47"/>
      <c r="D34" s="55" t="s">
        <v>47</v>
      </c>
      <c r="E34" s="55" t="s">
        <v>48</v>
      </c>
      <c r="F34" s="170">
        <f>ROUND(SUM(BE89:BE94), 2)</f>
        <v>0</v>
      </c>
      <c r="G34" s="47"/>
      <c r="H34" s="47"/>
      <c r="I34" s="171">
        <v>0.20999999999999999</v>
      </c>
      <c r="J34" s="170">
        <f>ROUND(ROUND((SUM(BE89:BE94)), 2)*I34, 2)</f>
        <v>0</v>
      </c>
      <c r="K34" s="51"/>
    </row>
    <row r="35" s="1" customFormat="1" ht="14.4" customHeight="1">
      <c r="B35" s="46"/>
      <c r="C35" s="47"/>
      <c r="D35" s="47"/>
      <c r="E35" s="55" t="s">
        <v>49</v>
      </c>
      <c r="F35" s="170">
        <f>ROUND(SUM(BF89:BF94), 2)</f>
        <v>0</v>
      </c>
      <c r="G35" s="47"/>
      <c r="H35" s="47"/>
      <c r="I35" s="171">
        <v>0.14999999999999999</v>
      </c>
      <c r="J35" s="170">
        <f>ROUND(ROUND((SUM(BF89:BF94)), 2)*I35, 2)</f>
        <v>0</v>
      </c>
      <c r="K35" s="51"/>
    </row>
    <row r="36" hidden="1" s="1" customFormat="1" ht="14.4" customHeight="1">
      <c r="B36" s="46"/>
      <c r="C36" s="47"/>
      <c r="D36" s="47"/>
      <c r="E36" s="55" t="s">
        <v>50</v>
      </c>
      <c r="F36" s="170">
        <f>ROUND(SUM(BG89:BG94), 2)</f>
        <v>0</v>
      </c>
      <c r="G36" s="47"/>
      <c r="H36" s="47"/>
      <c r="I36" s="171">
        <v>0.20999999999999999</v>
      </c>
      <c r="J36" s="170">
        <v>0</v>
      </c>
      <c r="K36" s="51"/>
    </row>
    <row r="37" hidden="1" s="1" customFormat="1" ht="14.4" customHeight="1">
      <c r="B37" s="46"/>
      <c r="C37" s="47"/>
      <c r="D37" s="47"/>
      <c r="E37" s="55" t="s">
        <v>51</v>
      </c>
      <c r="F37" s="170">
        <f>ROUND(SUM(BH89:BH94), 2)</f>
        <v>0</v>
      </c>
      <c r="G37" s="47"/>
      <c r="H37" s="47"/>
      <c r="I37" s="171">
        <v>0.14999999999999999</v>
      </c>
      <c r="J37" s="170">
        <v>0</v>
      </c>
      <c r="K37" s="51"/>
    </row>
    <row r="38" hidden="1" s="1" customFormat="1" ht="14.4" customHeight="1">
      <c r="B38" s="46"/>
      <c r="C38" s="47"/>
      <c r="D38" s="47"/>
      <c r="E38" s="55" t="s">
        <v>52</v>
      </c>
      <c r="F38" s="170">
        <f>ROUND(SUM(BI89:BI94), 2)</f>
        <v>0</v>
      </c>
      <c r="G38" s="47"/>
      <c r="H38" s="47"/>
      <c r="I38" s="171">
        <v>0</v>
      </c>
      <c r="J38" s="170">
        <v>0</v>
      </c>
      <c r="K38" s="51"/>
    </row>
    <row r="39" s="1" customFormat="1" ht="6.96" customHeight="1">
      <c r="B39" s="46"/>
      <c r="C39" s="47"/>
      <c r="D39" s="47"/>
      <c r="E39" s="47"/>
      <c r="F39" s="47"/>
      <c r="G39" s="47"/>
      <c r="H39" s="47"/>
      <c r="I39" s="157"/>
      <c r="J39" s="47"/>
      <c r="K39" s="51"/>
    </row>
    <row r="40" s="1" customFormat="1" ht="25.44" customHeight="1">
      <c r="B40" s="46"/>
      <c r="C40" s="172"/>
      <c r="D40" s="173" t="s">
        <v>53</v>
      </c>
      <c r="E40" s="98"/>
      <c r="F40" s="98"/>
      <c r="G40" s="174" t="s">
        <v>54</v>
      </c>
      <c r="H40" s="175" t="s">
        <v>55</v>
      </c>
      <c r="I40" s="176"/>
      <c r="J40" s="177">
        <f>SUM(J31:J38)</f>
        <v>0</v>
      </c>
      <c r="K40" s="178"/>
    </row>
    <row r="41" s="1" customFormat="1" ht="14.4" customHeight="1">
      <c r="B41" s="67"/>
      <c r="C41" s="68"/>
      <c r="D41" s="68"/>
      <c r="E41" s="68"/>
      <c r="F41" s="68"/>
      <c r="G41" s="68"/>
      <c r="H41" s="68"/>
      <c r="I41" s="179"/>
      <c r="J41" s="68"/>
      <c r="K41" s="69"/>
    </row>
    <row r="45" s="1" customFormat="1" ht="6.96" customHeight="1">
      <c r="B45" s="180"/>
      <c r="C45" s="181"/>
      <c r="D45" s="181"/>
      <c r="E45" s="181"/>
      <c r="F45" s="181"/>
      <c r="G45" s="181"/>
      <c r="H45" s="181"/>
      <c r="I45" s="182"/>
      <c r="J45" s="181"/>
      <c r="K45" s="183"/>
    </row>
    <row r="46" s="1" customFormat="1" ht="36.96" customHeight="1">
      <c r="B46" s="46"/>
      <c r="C46" s="30" t="s">
        <v>512</v>
      </c>
      <c r="D46" s="47"/>
      <c r="E46" s="47"/>
      <c r="F46" s="47"/>
      <c r="G46" s="47"/>
      <c r="H46" s="47"/>
      <c r="I46" s="157"/>
      <c r="J46" s="47"/>
      <c r="K46" s="51"/>
    </row>
    <row r="47" s="1" customFormat="1" ht="6.96" customHeight="1">
      <c r="B47" s="46"/>
      <c r="C47" s="47"/>
      <c r="D47" s="47"/>
      <c r="E47" s="47"/>
      <c r="F47" s="47"/>
      <c r="G47" s="47"/>
      <c r="H47" s="47"/>
      <c r="I47" s="157"/>
      <c r="J47" s="47"/>
      <c r="K47" s="51"/>
    </row>
    <row r="48" s="1" customFormat="1" ht="14.4" customHeight="1">
      <c r="B48" s="46"/>
      <c r="C48" s="40" t="s">
        <v>18</v>
      </c>
      <c r="D48" s="47"/>
      <c r="E48" s="47"/>
      <c r="F48" s="47"/>
      <c r="G48" s="47"/>
      <c r="H48" s="47"/>
      <c r="I48" s="157"/>
      <c r="J48" s="47"/>
      <c r="K48" s="51"/>
    </row>
    <row r="49" s="1" customFormat="1" ht="16.5" customHeight="1">
      <c r="B49" s="46"/>
      <c r="C49" s="47"/>
      <c r="D49" s="47"/>
      <c r="E49" s="156" t="str">
        <f>E7</f>
        <v>Celkové opravy zastávek na koridorové trati Vraňany - Děčín - státní hranice_ZMĚNA č. 1</v>
      </c>
      <c r="F49" s="40"/>
      <c r="G49" s="40"/>
      <c r="H49" s="40"/>
      <c r="I49" s="157"/>
      <c r="J49" s="47"/>
      <c r="K49" s="51"/>
    </row>
    <row r="50">
      <c r="B50" s="28"/>
      <c r="C50" s="40" t="s">
        <v>506</v>
      </c>
      <c r="D50" s="29"/>
      <c r="E50" s="29"/>
      <c r="F50" s="29"/>
      <c r="G50" s="29"/>
      <c r="H50" s="29"/>
      <c r="I50" s="155"/>
      <c r="J50" s="29"/>
      <c r="K50" s="31"/>
    </row>
    <row r="51" ht="16.5" customHeight="1">
      <c r="B51" s="28"/>
      <c r="C51" s="29"/>
      <c r="D51" s="29"/>
      <c r="E51" s="156" t="s">
        <v>1534</v>
      </c>
      <c r="F51" s="29"/>
      <c r="G51" s="29"/>
      <c r="H51" s="29"/>
      <c r="I51" s="155"/>
      <c r="J51" s="29"/>
      <c r="K51" s="31"/>
    </row>
    <row r="52">
      <c r="B52" s="28"/>
      <c r="C52" s="40" t="s">
        <v>508</v>
      </c>
      <c r="D52" s="29"/>
      <c r="E52" s="29"/>
      <c r="F52" s="29"/>
      <c r="G52" s="29"/>
      <c r="H52" s="29"/>
      <c r="I52" s="155"/>
      <c r="J52" s="29"/>
      <c r="K52" s="31"/>
    </row>
    <row r="53" s="1" customFormat="1" ht="16.5" customHeight="1">
      <c r="B53" s="46"/>
      <c r="C53" s="47"/>
      <c r="D53" s="47"/>
      <c r="E53" s="55" t="s">
        <v>1535</v>
      </c>
      <c r="F53" s="47"/>
      <c r="G53" s="47"/>
      <c r="H53" s="47"/>
      <c r="I53" s="157"/>
      <c r="J53" s="47"/>
      <c r="K53" s="51"/>
    </row>
    <row r="54" s="1" customFormat="1" ht="14.4" customHeight="1">
      <c r="B54" s="46"/>
      <c r="C54" s="40" t="s">
        <v>510</v>
      </c>
      <c r="D54" s="47"/>
      <c r="E54" s="47"/>
      <c r="F54" s="47"/>
      <c r="G54" s="47"/>
      <c r="H54" s="47"/>
      <c r="I54" s="157"/>
      <c r="J54" s="47"/>
      <c r="K54" s="51"/>
    </row>
    <row r="55" s="1" customFormat="1" ht="17.25" customHeight="1">
      <c r="B55" s="46"/>
      <c r="C55" s="47"/>
      <c r="D55" s="47"/>
      <c r="E55" s="158" t="str">
        <f>E13</f>
        <v>SO-26-04.1 - elektroinstalace</v>
      </c>
      <c r="F55" s="47"/>
      <c r="G55" s="47"/>
      <c r="H55" s="47"/>
      <c r="I55" s="157"/>
      <c r="J55" s="47"/>
      <c r="K55" s="51"/>
    </row>
    <row r="56" s="1" customFormat="1" ht="6.96" customHeight="1">
      <c r="B56" s="46"/>
      <c r="C56" s="47"/>
      <c r="D56" s="47"/>
      <c r="E56" s="47"/>
      <c r="F56" s="47"/>
      <c r="G56" s="47"/>
      <c r="H56" s="47"/>
      <c r="I56" s="157"/>
      <c r="J56" s="47"/>
      <c r="K56" s="51"/>
    </row>
    <row r="57" s="1" customFormat="1" ht="18" customHeight="1">
      <c r="B57" s="46"/>
      <c r="C57" s="40" t="s">
        <v>25</v>
      </c>
      <c r="D57" s="47"/>
      <c r="E57" s="47"/>
      <c r="F57" s="35" t="str">
        <f>F16</f>
        <v xml:space="preserve"> </v>
      </c>
      <c r="G57" s="47"/>
      <c r="H57" s="47"/>
      <c r="I57" s="159" t="s">
        <v>27</v>
      </c>
      <c r="J57" s="160" t="str">
        <f>IF(J16="","",J16)</f>
        <v>19. 9. 2018</v>
      </c>
      <c r="K57" s="51"/>
    </row>
    <row r="58" s="1" customFormat="1" ht="6.96" customHeight="1">
      <c r="B58" s="46"/>
      <c r="C58" s="47"/>
      <c r="D58" s="47"/>
      <c r="E58" s="47"/>
      <c r="F58" s="47"/>
      <c r="G58" s="47"/>
      <c r="H58" s="47"/>
      <c r="I58" s="157"/>
      <c r="J58" s="47"/>
      <c r="K58" s="51"/>
    </row>
    <row r="59" s="1" customFormat="1">
      <c r="B59" s="46"/>
      <c r="C59" s="40" t="s">
        <v>31</v>
      </c>
      <c r="D59" s="47"/>
      <c r="E59" s="47"/>
      <c r="F59" s="35" t="str">
        <f>E19</f>
        <v>SŽDC s.o., OŘ Ústí n.L., ST Ústí n.L.</v>
      </c>
      <c r="G59" s="47"/>
      <c r="H59" s="47"/>
      <c r="I59" s="159" t="s">
        <v>39</v>
      </c>
      <c r="J59" s="44" t="str">
        <f>E25</f>
        <v xml:space="preserve"> </v>
      </c>
      <c r="K59" s="51"/>
    </row>
    <row r="60" s="1" customFormat="1" ht="14.4" customHeight="1">
      <c r="B60" s="46"/>
      <c r="C60" s="40" t="s">
        <v>37</v>
      </c>
      <c r="D60" s="47"/>
      <c r="E60" s="47"/>
      <c r="F60" s="35" t="str">
        <f>IF(E22="","",E22)</f>
        <v/>
      </c>
      <c r="G60" s="47"/>
      <c r="H60" s="47"/>
      <c r="I60" s="157"/>
      <c r="J60" s="184"/>
      <c r="K60" s="51"/>
    </row>
    <row r="61" s="1" customFormat="1" ht="10.32" customHeight="1">
      <c r="B61" s="46"/>
      <c r="C61" s="47"/>
      <c r="D61" s="47"/>
      <c r="E61" s="47"/>
      <c r="F61" s="47"/>
      <c r="G61" s="47"/>
      <c r="H61" s="47"/>
      <c r="I61" s="157"/>
      <c r="J61" s="47"/>
      <c r="K61" s="51"/>
    </row>
    <row r="62" s="1" customFormat="1" ht="29.28" customHeight="1">
      <c r="B62" s="46"/>
      <c r="C62" s="185" t="s">
        <v>513</v>
      </c>
      <c r="D62" s="172"/>
      <c r="E62" s="172"/>
      <c r="F62" s="172"/>
      <c r="G62" s="172"/>
      <c r="H62" s="172"/>
      <c r="I62" s="186"/>
      <c r="J62" s="187" t="s">
        <v>514</v>
      </c>
      <c r="K62" s="188"/>
    </row>
    <row r="63" s="1" customFormat="1" ht="10.32" customHeight="1">
      <c r="B63" s="46"/>
      <c r="C63" s="47"/>
      <c r="D63" s="47"/>
      <c r="E63" s="47"/>
      <c r="F63" s="47"/>
      <c r="G63" s="47"/>
      <c r="H63" s="47"/>
      <c r="I63" s="157"/>
      <c r="J63" s="47"/>
      <c r="K63" s="51"/>
    </row>
    <row r="64" s="1" customFormat="1" ht="29.28" customHeight="1">
      <c r="B64" s="46"/>
      <c r="C64" s="189" t="s">
        <v>515</v>
      </c>
      <c r="D64" s="47"/>
      <c r="E64" s="47"/>
      <c r="F64" s="47"/>
      <c r="G64" s="47"/>
      <c r="H64" s="47"/>
      <c r="I64" s="157"/>
      <c r="J64" s="168">
        <f>J89</f>
        <v>0</v>
      </c>
      <c r="K64" s="51"/>
      <c r="AU64" s="24" t="s">
        <v>516</v>
      </c>
    </row>
    <row r="65" s="8" customFormat="1" ht="24.96" customHeight="1">
      <c r="B65" s="190"/>
      <c r="C65" s="191"/>
      <c r="D65" s="192" t="s">
        <v>611</v>
      </c>
      <c r="E65" s="193"/>
      <c r="F65" s="193"/>
      <c r="G65" s="193"/>
      <c r="H65" s="193"/>
      <c r="I65" s="194"/>
      <c r="J65" s="195">
        <f>J90</f>
        <v>0</v>
      </c>
      <c r="K65" s="196"/>
    </row>
    <row r="66" s="1" customFormat="1" ht="21.84" customHeight="1">
      <c r="B66" s="46"/>
      <c r="C66" s="47"/>
      <c r="D66" s="47"/>
      <c r="E66" s="47"/>
      <c r="F66" s="47"/>
      <c r="G66" s="47"/>
      <c r="H66" s="47"/>
      <c r="I66" s="157"/>
      <c r="J66" s="47"/>
      <c r="K66" s="51"/>
    </row>
    <row r="67" s="1" customFormat="1" ht="6.96" customHeight="1">
      <c r="B67" s="67"/>
      <c r="C67" s="68"/>
      <c r="D67" s="68"/>
      <c r="E67" s="68"/>
      <c r="F67" s="68"/>
      <c r="G67" s="68"/>
      <c r="H67" s="68"/>
      <c r="I67" s="179"/>
      <c r="J67" s="68"/>
      <c r="K67" s="69"/>
    </row>
    <row r="71" s="1" customFormat="1" ht="6.96" customHeight="1">
      <c r="B71" s="70"/>
      <c r="C71" s="71"/>
      <c r="D71" s="71"/>
      <c r="E71" s="71"/>
      <c r="F71" s="71"/>
      <c r="G71" s="71"/>
      <c r="H71" s="71"/>
      <c r="I71" s="182"/>
      <c r="J71" s="71"/>
      <c r="K71" s="71"/>
      <c r="L71" s="72"/>
    </row>
    <row r="72" s="1" customFormat="1" ht="36.96" customHeight="1">
      <c r="B72" s="46"/>
      <c r="C72" s="73" t="s">
        <v>525</v>
      </c>
      <c r="D72" s="74"/>
      <c r="E72" s="74"/>
      <c r="F72" s="74"/>
      <c r="G72" s="74"/>
      <c r="H72" s="74"/>
      <c r="I72" s="204"/>
      <c r="J72" s="74"/>
      <c r="K72" s="74"/>
      <c r="L72" s="72"/>
    </row>
    <row r="73" s="1" customFormat="1" ht="6.96" customHeight="1">
      <c r="B73" s="46"/>
      <c r="C73" s="74"/>
      <c r="D73" s="74"/>
      <c r="E73" s="74"/>
      <c r="F73" s="74"/>
      <c r="G73" s="74"/>
      <c r="H73" s="74"/>
      <c r="I73" s="204"/>
      <c r="J73" s="74"/>
      <c r="K73" s="74"/>
      <c r="L73" s="72"/>
    </row>
    <row r="74" s="1" customFormat="1" ht="14.4" customHeight="1">
      <c r="B74" s="46"/>
      <c r="C74" s="76" t="s">
        <v>18</v>
      </c>
      <c r="D74" s="74"/>
      <c r="E74" s="74"/>
      <c r="F74" s="74"/>
      <c r="G74" s="74"/>
      <c r="H74" s="74"/>
      <c r="I74" s="204"/>
      <c r="J74" s="74"/>
      <c r="K74" s="74"/>
      <c r="L74" s="72"/>
    </row>
    <row r="75" s="1" customFormat="1" ht="16.5" customHeight="1">
      <c r="B75" s="46"/>
      <c r="C75" s="74"/>
      <c r="D75" s="74"/>
      <c r="E75" s="205" t="str">
        <f>E7</f>
        <v>Celkové opravy zastávek na koridorové trati Vraňany - Děčín - státní hranice_ZMĚNA č. 1</v>
      </c>
      <c r="F75" s="76"/>
      <c r="G75" s="76"/>
      <c r="H75" s="76"/>
      <c r="I75" s="204"/>
      <c r="J75" s="74"/>
      <c r="K75" s="74"/>
      <c r="L75" s="72"/>
    </row>
    <row r="76">
      <c r="B76" s="28"/>
      <c r="C76" s="76" t="s">
        <v>506</v>
      </c>
      <c r="D76" s="206"/>
      <c r="E76" s="206"/>
      <c r="F76" s="206"/>
      <c r="G76" s="206"/>
      <c r="H76" s="206"/>
      <c r="I76" s="149"/>
      <c r="J76" s="206"/>
      <c r="K76" s="206"/>
      <c r="L76" s="207"/>
    </row>
    <row r="77" ht="16.5" customHeight="1">
      <c r="B77" s="28"/>
      <c r="C77" s="206"/>
      <c r="D77" s="206"/>
      <c r="E77" s="205" t="s">
        <v>1534</v>
      </c>
      <c r="F77" s="206"/>
      <c r="G77" s="206"/>
      <c r="H77" s="206"/>
      <c r="I77" s="149"/>
      <c r="J77" s="206"/>
      <c r="K77" s="206"/>
      <c r="L77" s="207"/>
    </row>
    <row r="78">
      <c r="B78" s="28"/>
      <c r="C78" s="76" t="s">
        <v>508</v>
      </c>
      <c r="D78" s="206"/>
      <c r="E78" s="206"/>
      <c r="F78" s="206"/>
      <c r="G78" s="206"/>
      <c r="H78" s="206"/>
      <c r="I78" s="149"/>
      <c r="J78" s="206"/>
      <c r="K78" s="206"/>
      <c r="L78" s="207"/>
    </row>
    <row r="79" s="1" customFormat="1" ht="16.5" customHeight="1">
      <c r="B79" s="46"/>
      <c r="C79" s="74"/>
      <c r="D79" s="74"/>
      <c r="E79" s="208" t="s">
        <v>1535</v>
      </c>
      <c r="F79" s="74"/>
      <c r="G79" s="74"/>
      <c r="H79" s="74"/>
      <c r="I79" s="204"/>
      <c r="J79" s="74"/>
      <c r="K79" s="74"/>
      <c r="L79" s="72"/>
    </row>
    <row r="80" s="1" customFormat="1" ht="14.4" customHeight="1">
      <c r="B80" s="46"/>
      <c r="C80" s="76" t="s">
        <v>510</v>
      </c>
      <c r="D80" s="74"/>
      <c r="E80" s="74"/>
      <c r="F80" s="74"/>
      <c r="G80" s="74"/>
      <c r="H80" s="74"/>
      <c r="I80" s="204"/>
      <c r="J80" s="74"/>
      <c r="K80" s="74"/>
      <c r="L80" s="72"/>
    </row>
    <row r="81" s="1" customFormat="1" ht="17.25" customHeight="1">
      <c r="B81" s="46"/>
      <c r="C81" s="74"/>
      <c r="D81" s="74"/>
      <c r="E81" s="82" t="str">
        <f>E13</f>
        <v>SO-26-04.1 - elektroinstalace</v>
      </c>
      <c r="F81" s="74"/>
      <c r="G81" s="74"/>
      <c r="H81" s="74"/>
      <c r="I81" s="204"/>
      <c r="J81" s="74"/>
      <c r="K81" s="74"/>
      <c r="L81" s="72"/>
    </row>
    <row r="82" s="1" customFormat="1" ht="6.96" customHeight="1">
      <c r="B82" s="46"/>
      <c r="C82" s="74"/>
      <c r="D82" s="74"/>
      <c r="E82" s="74"/>
      <c r="F82" s="74"/>
      <c r="G82" s="74"/>
      <c r="H82" s="74"/>
      <c r="I82" s="204"/>
      <c r="J82" s="74"/>
      <c r="K82" s="74"/>
      <c r="L82" s="72"/>
    </row>
    <row r="83" s="1" customFormat="1" ht="18" customHeight="1">
      <c r="B83" s="46"/>
      <c r="C83" s="76" t="s">
        <v>25</v>
      </c>
      <c r="D83" s="74"/>
      <c r="E83" s="74"/>
      <c r="F83" s="209" t="str">
        <f>F16</f>
        <v xml:space="preserve"> </v>
      </c>
      <c r="G83" s="74"/>
      <c r="H83" s="74"/>
      <c r="I83" s="210" t="s">
        <v>27</v>
      </c>
      <c r="J83" s="85" t="str">
        <f>IF(J16="","",J16)</f>
        <v>19. 9. 2018</v>
      </c>
      <c r="K83" s="74"/>
      <c r="L83" s="72"/>
    </row>
    <row r="84" s="1" customFormat="1" ht="6.96" customHeight="1">
      <c r="B84" s="46"/>
      <c r="C84" s="74"/>
      <c r="D84" s="74"/>
      <c r="E84" s="74"/>
      <c r="F84" s="74"/>
      <c r="G84" s="74"/>
      <c r="H84" s="74"/>
      <c r="I84" s="204"/>
      <c r="J84" s="74"/>
      <c r="K84" s="74"/>
      <c r="L84" s="72"/>
    </row>
    <row r="85" s="1" customFormat="1">
      <c r="B85" s="46"/>
      <c r="C85" s="76" t="s">
        <v>31</v>
      </c>
      <c r="D85" s="74"/>
      <c r="E85" s="74"/>
      <c r="F85" s="209" t="str">
        <f>E19</f>
        <v>SŽDC s.o., OŘ Ústí n.L., ST Ústí n.L.</v>
      </c>
      <c r="G85" s="74"/>
      <c r="H85" s="74"/>
      <c r="I85" s="210" t="s">
        <v>39</v>
      </c>
      <c r="J85" s="209" t="str">
        <f>E25</f>
        <v xml:space="preserve"> </v>
      </c>
      <c r="K85" s="74"/>
      <c r="L85" s="72"/>
    </row>
    <row r="86" s="1" customFormat="1" ht="14.4" customHeight="1">
      <c r="B86" s="46"/>
      <c r="C86" s="76" t="s">
        <v>37</v>
      </c>
      <c r="D86" s="74"/>
      <c r="E86" s="74"/>
      <c r="F86" s="209" t="str">
        <f>IF(E22="","",E22)</f>
        <v/>
      </c>
      <c r="G86" s="74"/>
      <c r="H86" s="74"/>
      <c r="I86" s="204"/>
      <c r="J86" s="74"/>
      <c r="K86" s="74"/>
      <c r="L86" s="72"/>
    </row>
    <row r="87" s="1" customFormat="1" ht="10.32" customHeight="1">
      <c r="B87" s="46"/>
      <c r="C87" s="74"/>
      <c r="D87" s="74"/>
      <c r="E87" s="74"/>
      <c r="F87" s="74"/>
      <c r="G87" s="74"/>
      <c r="H87" s="74"/>
      <c r="I87" s="204"/>
      <c r="J87" s="74"/>
      <c r="K87" s="74"/>
      <c r="L87" s="72"/>
    </row>
    <row r="88" s="10" customFormat="1" ht="29.28" customHeight="1">
      <c r="B88" s="211"/>
      <c r="C88" s="212" t="s">
        <v>526</v>
      </c>
      <c r="D88" s="213" t="s">
        <v>62</v>
      </c>
      <c r="E88" s="213" t="s">
        <v>58</v>
      </c>
      <c r="F88" s="213" t="s">
        <v>527</v>
      </c>
      <c r="G88" s="213" t="s">
        <v>528</v>
      </c>
      <c r="H88" s="213" t="s">
        <v>529</v>
      </c>
      <c r="I88" s="214" t="s">
        <v>530</v>
      </c>
      <c r="J88" s="213" t="s">
        <v>514</v>
      </c>
      <c r="K88" s="215" t="s">
        <v>531</v>
      </c>
      <c r="L88" s="216"/>
      <c r="M88" s="102" t="s">
        <v>532</v>
      </c>
      <c r="N88" s="103" t="s">
        <v>47</v>
      </c>
      <c r="O88" s="103" t="s">
        <v>533</v>
      </c>
      <c r="P88" s="103" t="s">
        <v>534</v>
      </c>
      <c r="Q88" s="103" t="s">
        <v>535</v>
      </c>
      <c r="R88" s="103" t="s">
        <v>536</v>
      </c>
      <c r="S88" s="103" t="s">
        <v>537</v>
      </c>
      <c r="T88" s="104" t="s">
        <v>538</v>
      </c>
    </row>
    <row r="89" s="1" customFormat="1" ht="29.28" customHeight="1">
      <c r="B89" s="46"/>
      <c r="C89" s="108" t="s">
        <v>515</v>
      </c>
      <c r="D89" s="74"/>
      <c r="E89" s="74"/>
      <c r="F89" s="74"/>
      <c r="G89" s="74"/>
      <c r="H89" s="74"/>
      <c r="I89" s="204"/>
      <c r="J89" s="217">
        <f>BK89</f>
        <v>0</v>
      </c>
      <c r="K89" s="74"/>
      <c r="L89" s="72"/>
      <c r="M89" s="105"/>
      <c r="N89" s="106"/>
      <c r="O89" s="106"/>
      <c r="P89" s="218">
        <f>P90</f>
        <v>0</v>
      </c>
      <c r="Q89" s="106"/>
      <c r="R89" s="218">
        <f>R90</f>
        <v>0</v>
      </c>
      <c r="S89" s="106"/>
      <c r="T89" s="219">
        <f>T90</f>
        <v>0</v>
      </c>
      <c r="AT89" s="24" t="s">
        <v>76</v>
      </c>
      <c r="AU89" s="24" t="s">
        <v>516</v>
      </c>
      <c r="BK89" s="220">
        <f>BK90</f>
        <v>0</v>
      </c>
    </row>
    <row r="90" s="11" customFormat="1" ht="37.44" customHeight="1">
      <c r="B90" s="221"/>
      <c r="C90" s="222"/>
      <c r="D90" s="223" t="s">
        <v>76</v>
      </c>
      <c r="E90" s="224" t="s">
        <v>612</v>
      </c>
      <c r="F90" s="224" t="s">
        <v>613</v>
      </c>
      <c r="G90" s="222"/>
      <c r="H90" s="222"/>
      <c r="I90" s="225"/>
      <c r="J90" s="226">
        <f>BK90</f>
        <v>0</v>
      </c>
      <c r="K90" s="222"/>
      <c r="L90" s="227"/>
      <c r="M90" s="228"/>
      <c r="N90" s="229"/>
      <c r="O90" s="229"/>
      <c r="P90" s="230">
        <f>SUM(P91:P94)</f>
        <v>0</v>
      </c>
      <c r="Q90" s="229"/>
      <c r="R90" s="230">
        <f>SUM(R91:R94)</f>
        <v>0</v>
      </c>
      <c r="S90" s="229"/>
      <c r="T90" s="231">
        <f>SUM(T91:T94)</f>
        <v>0</v>
      </c>
      <c r="AR90" s="232" t="s">
        <v>542</v>
      </c>
      <c r="AT90" s="233" t="s">
        <v>76</v>
      </c>
      <c r="AU90" s="233" t="s">
        <v>77</v>
      </c>
      <c r="AY90" s="232" t="s">
        <v>541</v>
      </c>
      <c r="BK90" s="234">
        <f>SUM(BK91:BK94)</f>
        <v>0</v>
      </c>
    </row>
    <row r="91" s="1" customFormat="1" ht="25.5" customHeight="1">
      <c r="B91" s="46"/>
      <c r="C91" s="237" t="s">
        <v>24</v>
      </c>
      <c r="D91" s="237" t="s">
        <v>544</v>
      </c>
      <c r="E91" s="238" t="s">
        <v>614</v>
      </c>
      <c r="F91" s="239" t="s">
        <v>615</v>
      </c>
      <c r="G91" s="240" t="s">
        <v>616</v>
      </c>
      <c r="H91" s="241">
        <v>16</v>
      </c>
      <c r="I91" s="242"/>
      <c r="J91" s="243">
        <f>ROUND(I91*H91,2)</f>
        <v>0</v>
      </c>
      <c r="K91" s="239" t="s">
        <v>603</v>
      </c>
      <c r="L91" s="72"/>
      <c r="M91" s="244" t="s">
        <v>22</v>
      </c>
      <c r="N91" s="245" t="s">
        <v>48</v>
      </c>
      <c r="O91" s="47"/>
      <c r="P91" s="246">
        <f>O91*H91</f>
        <v>0</v>
      </c>
      <c r="Q91" s="246">
        <v>0</v>
      </c>
      <c r="R91" s="246">
        <f>Q91*H91</f>
        <v>0</v>
      </c>
      <c r="S91" s="246">
        <v>0</v>
      </c>
      <c r="T91" s="247">
        <f>S91*H91</f>
        <v>0</v>
      </c>
      <c r="AR91" s="24" t="s">
        <v>617</v>
      </c>
      <c r="AT91" s="24" t="s">
        <v>544</v>
      </c>
      <c r="AU91" s="24" t="s">
        <v>24</v>
      </c>
      <c r="AY91" s="24" t="s">
        <v>541</v>
      </c>
      <c r="BE91" s="248">
        <f>IF(N91="základní",J91,0)</f>
        <v>0</v>
      </c>
      <c r="BF91" s="248">
        <f>IF(N91="snížená",J91,0)</f>
        <v>0</v>
      </c>
      <c r="BG91" s="248">
        <f>IF(N91="zákl. přenesená",J91,0)</f>
        <v>0</v>
      </c>
      <c r="BH91" s="248">
        <f>IF(N91="sníž. přenesená",J91,0)</f>
        <v>0</v>
      </c>
      <c r="BI91" s="248">
        <f>IF(N91="nulová",J91,0)</f>
        <v>0</v>
      </c>
      <c r="BJ91" s="24" t="s">
        <v>24</v>
      </c>
      <c r="BK91" s="248">
        <f>ROUND(I91*H91,2)</f>
        <v>0</v>
      </c>
      <c r="BL91" s="24" t="s">
        <v>617</v>
      </c>
      <c r="BM91" s="24" t="s">
        <v>1537</v>
      </c>
    </row>
    <row r="92" s="1" customFormat="1" ht="38.25" customHeight="1">
      <c r="B92" s="46"/>
      <c r="C92" s="237" t="s">
        <v>85</v>
      </c>
      <c r="D92" s="237" t="s">
        <v>544</v>
      </c>
      <c r="E92" s="238" t="s">
        <v>619</v>
      </c>
      <c r="F92" s="239" t="s">
        <v>620</v>
      </c>
      <c r="G92" s="240" t="s">
        <v>616</v>
      </c>
      <c r="H92" s="241">
        <v>16</v>
      </c>
      <c r="I92" s="242"/>
      <c r="J92" s="243">
        <f>ROUND(I92*H92,2)</f>
        <v>0</v>
      </c>
      <c r="K92" s="239" t="s">
        <v>603</v>
      </c>
      <c r="L92" s="72"/>
      <c r="M92" s="244" t="s">
        <v>22</v>
      </c>
      <c r="N92" s="245" t="s">
        <v>48</v>
      </c>
      <c r="O92" s="47"/>
      <c r="P92" s="246">
        <f>O92*H92</f>
        <v>0</v>
      </c>
      <c r="Q92" s="246">
        <v>0</v>
      </c>
      <c r="R92" s="246">
        <f>Q92*H92</f>
        <v>0</v>
      </c>
      <c r="S92" s="246">
        <v>0</v>
      </c>
      <c r="T92" s="247">
        <f>S92*H92</f>
        <v>0</v>
      </c>
      <c r="AR92" s="24" t="s">
        <v>617</v>
      </c>
      <c r="AT92" s="24" t="s">
        <v>544</v>
      </c>
      <c r="AU92" s="24" t="s">
        <v>24</v>
      </c>
      <c r="AY92" s="24" t="s">
        <v>541</v>
      </c>
      <c r="BE92" s="248">
        <f>IF(N92="základní",J92,0)</f>
        <v>0</v>
      </c>
      <c r="BF92" s="248">
        <f>IF(N92="snížená",J92,0)</f>
        <v>0</v>
      </c>
      <c r="BG92" s="248">
        <f>IF(N92="zákl. přenesená",J92,0)</f>
        <v>0</v>
      </c>
      <c r="BH92" s="248">
        <f>IF(N92="sníž. přenesená",J92,0)</f>
        <v>0</v>
      </c>
      <c r="BI92" s="248">
        <f>IF(N92="nulová",J92,0)</f>
        <v>0</v>
      </c>
      <c r="BJ92" s="24" t="s">
        <v>24</v>
      </c>
      <c r="BK92" s="248">
        <f>ROUND(I92*H92,2)</f>
        <v>0</v>
      </c>
      <c r="BL92" s="24" t="s">
        <v>617</v>
      </c>
      <c r="BM92" s="24" t="s">
        <v>1538</v>
      </c>
    </row>
    <row r="93" s="1" customFormat="1" ht="38.25" customHeight="1">
      <c r="B93" s="46"/>
      <c r="C93" s="264" t="s">
        <v>93</v>
      </c>
      <c r="D93" s="264" t="s">
        <v>622</v>
      </c>
      <c r="E93" s="265" t="s">
        <v>623</v>
      </c>
      <c r="F93" s="266" t="s">
        <v>624</v>
      </c>
      <c r="G93" s="267" t="s">
        <v>616</v>
      </c>
      <c r="H93" s="268">
        <v>16</v>
      </c>
      <c r="I93" s="269"/>
      <c r="J93" s="270">
        <f>ROUND(I93*H93,2)</f>
        <v>0</v>
      </c>
      <c r="K93" s="266" t="s">
        <v>603</v>
      </c>
      <c r="L93" s="271"/>
      <c r="M93" s="272" t="s">
        <v>22</v>
      </c>
      <c r="N93" s="273" t="s">
        <v>48</v>
      </c>
      <c r="O93" s="47"/>
      <c r="P93" s="246">
        <f>O93*H93</f>
        <v>0</v>
      </c>
      <c r="Q93" s="246">
        <v>0</v>
      </c>
      <c r="R93" s="246">
        <f>Q93*H93</f>
        <v>0</v>
      </c>
      <c r="S93" s="246">
        <v>0</v>
      </c>
      <c r="T93" s="247">
        <f>S93*H93</f>
        <v>0</v>
      </c>
      <c r="AR93" s="24" t="s">
        <v>617</v>
      </c>
      <c r="AT93" s="24" t="s">
        <v>622</v>
      </c>
      <c r="AU93" s="24" t="s">
        <v>24</v>
      </c>
      <c r="AY93" s="24" t="s">
        <v>541</v>
      </c>
      <c r="BE93" s="248">
        <f>IF(N93="základní",J93,0)</f>
        <v>0</v>
      </c>
      <c r="BF93" s="248">
        <f>IF(N93="snížená",J93,0)</f>
        <v>0</v>
      </c>
      <c r="BG93" s="248">
        <f>IF(N93="zákl. přenesená",J93,0)</f>
        <v>0</v>
      </c>
      <c r="BH93" s="248">
        <f>IF(N93="sníž. přenesená",J93,0)</f>
        <v>0</v>
      </c>
      <c r="BI93" s="248">
        <f>IF(N93="nulová",J93,0)</f>
        <v>0</v>
      </c>
      <c r="BJ93" s="24" t="s">
        <v>24</v>
      </c>
      <c r="BK93" s="248">
        <f>ROUND(I93*H93,2)</f>
        <v>0</v>
      </c>
      <c r="BL93" s="24" t="s">
        <v>617</v>
      </c>
      <c r="BM93" s="24" t="s">
        <v>1539</v>
      </c>
    </row>
    <row r="94" s="1" customFormat="1">
      <c r="B94" s="46"/>
      <c r="C94" s="74"/>
      <c r="D94" s="251" t="s">
        <v>626</v>
      </c>
      <c r="E94" s="74"/>
      <c r="F94" s="274" t="s">
        <v>627</v>
      </c>
      <c r="G94" s="74"/>
      <c r="H94" s="74"/>
      <c r="I94" s="204"/>
      <c r="J94" s="74"/>
      <c r="K94" s="74"/>
      <c r="L94" s="72"/>
      <c r="M94" s="303"/>
      <c r="N94" s="277"/>
      <c r="O94" s="277"/>
      <c r="P94" s="277"/>
      <c r="Q94" s="277"/>
      <c r="R94" s="277"/>
      <c r="S94" s="277"/>
      <c r="T94" s="304"/>
      <c r="AT94" s="24" t="s">
        <v>626</v>
      </c>
      <c r="AU94" s="24" t="s">
        <v>24</v>
      </c>
    </row>
    <row r="95" s="1" customFormat="1" ht="6.96" customHeight="1">
      <c r="B95" s="67"/>
      <c r="C95" s="68"/>
      <c r="D95" s="68"/>
      <c r="E95" s="68"/>
      <c r="F95" s="68"/>
      <c r="G95" s="68"/>
      <c r="H95" s="68"/>
      <c r="I95" s="179"/>
      <c r="J95" s="68"/>
      <c r="K95" s="68"/>
      <c r="L95" s="72"/>
    </row>
  </sheetData>
  <sheetProtection sheet="1" autoFilter="0" formatColumns="0" formatRows="0" objects="1" scenarios="1" spinCount="100000" saltValue="Ui+J+EnYgoHkH1MZ0jqDrYaVTfWtwcFnKbJTic5/Xu7wS73v3MgVtsRbMv/LAzScK4JInXsptdLBmu5f+mGleg==" hashValue="NxxKydNC/KNi22eOxY5xYEhx/NgPjQjD5SoVHX1EJh3OR/rSNv/fBXtb2JgVliCWt5Dy/96kuJ2rgTjE2uC1BQ==" algorithmName="SHA-512" password="CC35"/>
  <autoFilter ref="C88:K94"/>
  <mergeCells count="16">
    <mergeCell ref="E7:H7"/>
    <mergeCell ref="E11:H11"/>
    <mergeCell ref="E9:H9"/>
    <mergeCell ref="E13:H13"/>
    <mergeCell ref="E28:H28"/>
    <mergeCell ref="E49:H49"/>
    <mergeCell ref="E53:H53"/>
    <mergeCell ref="E51:H51"/>
    <mergeCell ref="E55:H55"/>
    <mergeCell ref="J59:J60"/>
    <mergeCell ref="E75:H75"/>
    <mergeCell ref="E79:H79"/>
    <mergeCell ref="E77:H77"/>
    <mergeCell ref="E81:H81"/>
    <mergeCell ref="G1:H1"/>
    <mergeCell ref="L2:V2"/>
  </mergeCells>
  <hyperlinks>
    <hyperlink ref="F1:G1" location="C2" display="1) Krycí list soupisu"/>
    <hyperlink ref="G1:H1" location="C62" display="2) Rekapitulace"/>
    <hyperlink ref="J1" location="C88"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57.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341</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ht="16.5" customHeight="1">
      <c r="B9" s="28"/>
      <c r="C9" s="29"/>
      <c r="D9" s="29"/>
      <c r="E9" s="156" t="s">
        <v>1534</v>
      </c>
      <c r="F9" s="29"/>
      <c r="G9" s="29"/>
      <c r="H9" s="29"/>
      <c r="I9" s="155"/>
      <c r="J9" s="29"/>
      <c r="K9" s="31"/>
    </row>
    <row r="10">
      <c r="B10" s="28"/>
      <c r="C10" s="29"/>
      <c r="D10" s="40" t="s">
        <v>508</v>
      </c>
      <c r="E10" s="29"/>
      <c r="F10" s="29"/>
      <c r="G10" s="29"/>
      <c r="H10" s="29"/>
      <c r="I10" s="155"/>
      <c r="J10" s="29"/>
      <c r="K10" s="31"/>
    </row>
    <row r="11" s="1" customFormat="1" ht="16.5" customHeight="1">
      <c r="B11" s="46"/>
      <c r="C11" s="47"/>
      <c r="D11" s="47"/>
      <c r="E11" s="55" t="s">
        <v>1535</v>
      </c>
      <c r="F11" s="47"/>
      <c r="G11" s="47"/>
      <c r="H11" s="47"/>
      <c r="I11" s="157"/>
      <c r="J11" s="47"/>
      <c r="K11" s="51"/>
    </row>
    <row r="12" s="1" customFormat="1">
      <c r="B12" s="46"/>
      <c r="C12" s="47"/>
      <c r="D12" s="40" t="s">
        <v>510</v>
      </c>
      <c r="E12" s="47"/>
      <c r="F12" s="47"/>
      <c r="G12" s="47"/>
      <c r="H12" s="47"/>
      <c r="I12" s="157"/>
      <c r="J12" s="47"/>
      <c r="K12" s="51"/>
    </row>
    <row r="13" s="1" customFormat="1" ht="36.96" customHeight="1">
      <c r="B13" s="46"/>
      <c r="C13" s="47"/>
      <c r="D13" s="47"/>
      <c r="E13" s="158" t="s">
        <v>1540</v>
      </c>
      <c r="F13" s="47"/>
      <c r="G13" s="47"/>
      <c r="H13" s="47"/>
      <c r="I13" s="157"/>
      <c r="J13" s="47"/>
      <c r="K13" s="51"/>
    </row>
    <row r="14" s="1" customFormat="1">
      <c r="B14" s="46"/>
      <c r="C14" s="47"/>
      <c r="D14" s="47"/>
      <c r="E14" s="47"/>
      <c r="F14" s="47"/>
      <c r="G14" s="47"/>
      <c r="H14" s="47"/>
      <c r="I14" s="157"/>
      <c r="J14" s="47"/>
      <c r="K14" s="51"/>
    </row>
    <row r="15" s="1" customFormat="1" ht="14.4" customHeight="1">
      <c r="B15" s="46"/>
      <c r="C15" s="47"/>
      <c r="D15" s="40" t="s">
        <v>21</v>
      </c>
      <c r="E15" s="47"/>
      <c r="F15" s="35" t="s">
        <v>22</v>
      </c>
      <c r="G15" s="47"/>
      <c r="H15" s="47"/>
      <c r="I15" s="159" t="s">
        <v>23</v>
      </c>
      <c r="J15" s="35" t="s">
        <v>22</v>
      </c>
      <c r="K15" s="51"/>
    </row>
    <row r="16" s="1" customFormat="1" ht="14.4" customHeight="1">
      <c r="B16" s="46"/>
      <c r="C16" s="47"/>
      <c r="D16" s="40" t="s">
        <v>25</v>
      </c>
      <c r="E16" s="47"/>
      <c r="F16" s="35" t="s">
        <v>40</v>
      </c>
      <c r="G16" s="47"/>
      <c r="H16" s="47"/>
      <c r="I16" s="159" t="s">
        <v>27</v>
      </c>
      <c r="J16" s="160" t="str">
        <f>'Rekapitulace stavby'!AN8</f>
        <v>19. 9. 2018</v>
      </c>
      <c r="K16" s="51"/>
    </row>
    <row r="17" s="1" customFormat="1" ht="10.8" customHeight="1">
      <c r="B17" s="46"/>
      <c r="C17" s="47"/>
      <c r="D17" s="47"/>
      <c r="E17" s="47"/>
      <c r="F17" s="47"/>
      <c r="G17" s="47"/>
      <c r="H17" s="47"/>
      <c r="I17" s="157"/>
      <c r="J17" s="47"/>
      <c r="K17" s="51"/>
    </row>
    <row r="18" s="1" customFormat="1" ht="14.4" customHeight="1">
      <c r="B18" s="46"/>
      <c r="C18" s="47"/>
      <c r="D18" s="40" t="s">
        <v>31</v>
      </c>
      <c r="E18" s="47"/>
      <c r="F18" s="47"/>
      <c r="G18" s="47"/>
      <c r="H18" s="47"/>
      <c r="I18" s="159" t="s">
        <v>32</v>
      </c>
      <c r="J18" s="35" t="str">
        <f>IF('Rekapitulace stavby'!AN10="","",'Rekapitulace stavby'!AN10)</f>
        <v>70994234</v>
      </c>
      <c r="K18" s="51"/>
    </row>
    <row r="19" s="1" customFormat="1" ht="18" customHeight="1">
      <c r="B19" s="46"/>
      <c r="C19" s="47"/>
      <c r="D19" s="47"/>
      <c r="E19" s="35" t="str">
        <f>IF('Rekapitulace stavby'!E11="","",'Rekapitulace stavby'!E11)</f>
        <v>SŽDC s.o., OŘ Ústí n.L., ST Ústí n.L.</v>
      </c>
      <c r="F19" s="47"/>
      <c r="G19" s="47"/>
      <c r="H19" s="47"/>
      <c r="I19" s="159" t="s">
        <v>35</v>
      </c>
      <c r="J19" s="35" t="str">
        <f>IF('Rekapitulace stavby'!AN11="","",'Rekapitulace stavby'!AN11)</f>
        <v>CZ70994234</v>
      </c>
      <c r="K19" s="51"/>
    </row>
    <row r="20" s="1" customFormat="1" ht="6.96" customHeight="1">
      <c r="B20" s="46"/>
      <c r="C20" s="47"/>
      <c r="D20" s="47"/>
      <c r="E20" s="47"/>
      <c r="F20" s="47"/>
      <c r="G20" s="47"/>
      <c r="H20" s="47"/>
      <c r="I20" s="157"/>
      <c r="J20" s="47"/>
      <c r="K20" s="51"/>
    </row>
    <row r="21" s="1" customFormat="1" ht="14.4" customHeight="1">
      <c r="B21" s="46"/>
      <c r="C21" s="47"/>
      <c r="D21" s="40" t="s">
        <v>37</v>
      </c>
      <c r="E21" s="47"/>
      <c r="F21" s="47"/>
      <c r="G21" s="47"/>
      <c r="H21" s="47"/>
      <c r="I21" s="159" t="s">
        <v>32</v>
      </c>
      <c r="J21" s="35" t="str">
        <f>IF('Rekapitulace stavby'!AN13="Vyplň údaj","",IF('Rekapitulace stavby'!AN13="","",'Rekapitulace stavby'!AN13))</f>
        <v/>
      </c>
      <c r="K21" s="51"/>
    </row>
    <row r="22" s="1" customFormat="1" ht="18" customHeight="1">
      <c r="B22" s="46"/>
      <c r="C22" s="47"/>
      <c r="D22" s="47"/>
      <c r="E22" s="35" t="str">
        <f>IF('Rekapitulace stavby'!E14="Vyplň údaj","",IF('Rekapitulace stavby'!E14="","",'Rekapitulace stavby'!E14))</f>
        <v/>
      </c>
      <c r="F22" s="47"/>
      <c r="G22" s="47"/>
      <c r="H22" s="47"/>
      <c r="I22" s="159" t="s">
        <v>35</v>
      </c>
      <c r="J22" s="35" t="str">
        <f>IF('Rekapitulace stavby'!AN14="Vyplň údaj","",IF('Rekapitulace stavby'!AN14="","",'Rekapitulace stavby'!AN14))</f>
        <v/>
      </c>
      <c r="K22" s="51"/>
    </row>
    <row r="23" s="1" customFormat="1" ht="6.96" customHeight="1">
      <c r="B23" s="46"/>
      <c r="C23" s="47"/>
      <c r="D23" s="47"/>
      <c r="E23" s="47"/>
      <c r="F23" s="47"/>
      <c r="G23" s="47"/>
      <c r="H23" s="47"/>
      <c r="I23" s="157"/>
      <c r="J23" s="47"/>
      <c r="K23" s="51"/>
    </row>
    <row r="24" s="1" customFormat="1" ht="14.4" customHeight="1">
      <c r="B24" s="46"/>
      <c r="C24" s="47"/>
      <c r="D24" s="40" t="s">
        <v>39</v>
      </c>
      <c r="E24" s="47"/>
      <c r="F24" s="47"/>
      <c r="G24" s="47"/>
      <c r="H24" s="47"/>
      <c r="I24" s="159" t="s">
        <v>32</v>
      </c>
      <c r="J24" s="35" t="str">
        <f>IF('Rekapitulace stavby'!AN16="","",'Rekapitulace stavby'!AN16)</f>
        <v/>
      </c>
      <c r="K24" s="51"/>
    </row>
    <row r="25" s="1" customFormat="1" ht="18" customHeight="1">
      <c r="B25" s="46"/>
      <c r="C25" s="47"/>
      <c r="D25" s="47"/>
      <c r="E25" s="35" t="str">
        <f>IF('Rekapitulace stavby'!E17="","",'Rekapitulace stavby'!E17)</f>
        <v xml:space="preserve"> </v>
      </c>
      <c r="F25" s="47"/>
      <c r="G25" s="47"/>
      <c r="H25" s="47"/>
      <c r="I25" s="159" t="s">
        <v>35</v>
      </c>
      <c r="J25" s="35" t="str">
        <f>IF('Rekapitulace stavby'!AN17="","",'Rekapitulace stavby'!AN17)</f>
        <v/>
      </c>
      <c r="K25" s="51"/>
    </row>
    <row r="26" s="1" customFormat="1" ht="6.96" customHeight="1">
      <c r="B26" s="46"/>
      <c r="C26" s="47"/>
      <c r="D26" s="47"/>
      <c r="E26" s="47"/>
      <c r="F26" s="47"/>
      <c r="G26" s="47"/>
      <c r="H26" s="47"/>
      <c r="I26" s="157"/>
      <c r="J26" s="47"/>
      <c r="K26" s="51"/>
    </row>
    <row r="27" s="1" customFormat="1" ht="14.4" customHeight="1">
      <c r="B27" s="46"/>
      <c r="C27" s="47"/>
      <c r="D27" s="40" t="s">
        <v>42</v>
      </c>
      <c r="E27" s="47"/>
      <c r="F27" s="47"/>
      <c r="G27" s="47"/>
      <c r="H27" s="47"/>
      <c r="I27" s="157"/>
      <c r="J27" s="47"/>
      <c r="K27" s="51"/>
    </row>
    <row r="28" s="7" customFormat="1" ht="16.5" customHeight="1">
      <c r="B28" s="161"/>
      <c r="C28" s="162"/>
      <c r="D28" s="162"/>
      <c r="E28" s="44" t="s">
        <v>22</v>
      </c>
      <c r="F28" s="44"/>
      <c r="G28" s="44"/>
      <c r="H28" s="44"/>
      <c r="I28" s="163"/>
      <c r="J28" s="162"/>
      <c r="K28" s="164"/>
    </row>
    <row r="29" s="1" customFormat="1" ht="6.96" customHeight="1">
      <c r="B29" s="46"/>
      <c r="C29" s="47"/>
      <c r="D29" s="47"/>
      <c r="E29" s="47"/>
      <c r="F29" s="47"/>
      <c r="G29" s="47"/>
      <c r="H29" s="47"/>
      <c r="I29" s="157"/>
      <c r="J29" s="47"/>
      <c r="K29" s="51"/>
    </row>
    <row r="30" s="1" customFormat="1" ht="6.96" customHeight="1">
      <c r="B30" s="46"/>
      <c r="C30" s="47"/>
      <c r="D30" s="106"/>
      <c r="E30" s="106"/>
      <c r="F30" s="106"/>
      <c r="G30" s="106"/>
      <c r="H30" s="106"/>
      <c r="I30" s="165"/>
      <c r="J30" s="106"/>
      <c r="K30" s="166"/>
    </row>
    <row r="31" s="1" customFormat="1" ht="25.44" customHeight="1">
      <c r="B31" s="46"/>
      <c r="C31" s="47"/>
      <c r="D31" s="167" t="s">
        <v>43</v>
      </c>
      <c r="E31" s="47"/>
      <c r="F31" s="47"/>
      <c r="G31" s="47"/>
      <c r="H31" s="47"/>
      <c r="I31" s="157"/>
      <c r="J31" s="168">
        <f>ROUND(J90,2)</f>
        <v>0</v>
      </c>
      <c r="K31" s="51"/>
    </row>
    <row r="32" s="1" customFormat="1" ht="6.96" customHeight="1">
      <c r="B32" s="46"/>
      <c r="C32" s="47"/>
      <c r="D32" s="106"/>
      <c r="E32" s="106"/>
      <c r="F32" s="106"/>
      <c r="G32" s="106"/>
      <c r="H32" s="106"/>
      <c r="I32" s="165"/>
      <c r="J32" s="106"/>
      <c r="K32" s="166"/>
    </row>
    <row r="33" s="1" customFormat="1" ht="14.4" customHeight="1">
      <c r="B33" s="46"/>
      <c r="C33" s="47"/>
      <c r="D33" s="47"/>
      <c r="E33" s="47"/>
      <c r="F33" s="52" t="s">
        <v>45</v>
      </c>
      <c r="G33" s="47"/>
      <c r="H33" s="47"/>
      <c r="I33" s="169" t="s">
        <v>44</v>
      </c>
      <c r="J33" s="52" t="s">
        <v>46</v>
      </c>
      <c r="K33" s="51"/>
    </row>
    <row r="34" s="1" customFormat="1" ht="14.4" customHeight="1">
      <c r="B34" s="46"/>
      <c r="C34" s="47"/>
      <c r="D34" s="55" t="s">
        <v>47</v>
      </c>
      <c r="E34" s="55" t="s">
        <v>48</v>
      </c>
      <c r="F34" s="170">
        <f>ROUND(SUM(BE90:BE93), 2)</f>
        <v>0</v>
      </c>
      <c r="G34" s="47"/>
      <c r="H34" s="47"/>
      <c r="I34" s="171">
        <v>0.20999999999999999</v>
      </c>
      <c r="J34" s="170">
        <f>ROUND(ROUND((SUM(BE90:BE93)), 2)*I34, 2)</f>
        <v>0</v>
      </c>
      <c r="K34" s="51"/>
    </row>
    <row r="35" s="1" customFormat="1" ht="14.4" customHeight="1">
      <c r="B35" s="46"/>
      <c r="C35" s="47"/>
      <c r="D35" s="47"/>
      <c r="E35" s="55" t="s">
        <v>49</v>
      </c>
      <c r="F35" s="170">
        <f>ROUND(SUM(BF90:BF93), 2)</f>
        <v>0</v>
      </c>
      <c r="G35" s="47"/>
      <c r="H35" s="47"/>
      <c r="I35" s="171">
        <v>0.14999999999999999</v>
      </c>
      <c r="J35" s="170">
        <f>ROUND(ROUND((SUM(BF90:BF93)), 2)*I35, 2)</f>
        <v>0</v>
      </c>
      <c r="K35" s="51"/>
    </row>
    <row r="36" hidden="1" s="1" customFormat="1" ht="14.4" customHeight="1">
      <c r="B36" s="46"/>
      <c r="C36" s="47"/>
      <c r="D36" s="47"/>
      <c r="E36" s="55" t="s">
        <v>50</v>
      </c>
      <c r="F36" s="170">
        <f>ROUND(SUM(BG90:BG93), 2)</f>
        <v>0</v>
      </c>
      <c r="G36" s="47"/>
      <c r="H36" s="47"/>
      <c r="I36" s="171">
        <v>0.20999999999999999</v>
      </c>
      <c r="J36" s="170">
        <v>0</v>
      </c>
      <c r="K36" s="51"/>
    </row>
    <row r="37" hidden="1" s="1" customFormat="1" ht="14.4" customHeight="1">
      <c r="B37" s="46"/>
      <c r="C37" s="47"/>
      <c r="D37" s="47"/>
      <c r="E37" s="55" t="s">
        <v>51</v>
      </c>
      <c r="F37" s="170">
        <f>ROUND(SUM(BH90:BH93), 2)</f>
        <v>0</v>
      </c>
      <c r="G37" s="47"/>
      <c r="H37" s="47"/>
      <c r="I37" s="171">
        <v>0.14999999999999999</v>
      </c>
      <c r="J37" s="170">
        <v>0</v>
      </c>
      <c r="K37" s="51"/>
    </row>
    <row r="38" hidden="1" s="1" customFormat="1" ht="14.4" customHeight="1">
      <c r="B38" s="46"/>
      <c r="C38" s="47"/>
      <c r="D38" s="47"/>
      <c r="E38" s="55" t="s">
        <v>52</v>
      </c>
      <c r="F38" s="170">
        <f>ROUND(SUM(BI90:BI93), 2)</f>
        <v>0</v>
      </c>
      <c r="G38" s="47"/>
      <c r="H38" s="47"/>
      <c r="I38" s="171">
        <v>0</v>
      </c>
      <c r="J38" s="170">
        <v>0</v>
      </c>
      <c r="K38" s="51"/>
    </row>
    <row r="39" s="1" customFormat="1" ht="6.96" customHeight="1">
      <c r="B39" s="46"/>
      <c r="C39" s="47"/>
      <c r="D39" s="47"/>
      <c r="E39" s="47"/>
      <c r="F39" s="47"/>
      <c r="G39" s="47"/>
      <c r="H39" s="47"/>
      <c r="I39" s="157"/>
      <c r="J39" s="47"/>
      <c r="K39" s="51"/>
    </row>
    <row r="40" s="1" customFormat="1" ht="25.44" customHeight="1">
      <c r="B40" s="46"/>
      <c r="C40" s="172"/>
      <c r="D40" s="173" t="s">
        <v>53</v>
      </c>
      <c r="E40" s="98"/>
      <c r="F40" s="98"/>
      <c r="G40" s="174" t="s">
        <v>54</v>
      </c>
      <c r="H40" s="175" t="s">
        <v>55</v>
      </c>
      <c r="I40" s="176"/>
      <c r="J40" s="177">
        <f>SUM(J31:J38)</f>
        <v>0</v>
      </c>
      <c r="K40" s="178"/>
    </row>
    <row r="41" s="1" customFormat="1" ht="14.4" customHeight="1">
      <c r="B41" s="67"/>
      <c r="C41" s="68"/>
      <c r="D41" s="68"/>
      <c r="E41" s="68"/>
      <c r="F41" s="68"/>
      <c r="G41" s="68"/>
      <c r="H41" s="68"/>
      <c r="I41" s="179"/>
      <c r="J41" s="68"/>
      <c r="K41" s="69"/>
    </row>
    <row r="45" s="1" customFormat="1" ht="6.96" customHeight="1">
      <c r="B45" s="180"/>
      <c r="C45" s="181"/>
      <c r="D45" s="181"/>
      <c r="E45" s="181"/>
      <c r="F45" s="181"/>
      <c r="G45" s="181"/>
      <c r="H45" s="181"/>
      <c r="I45" s="182"/>
      <c r="J45" s="181"/>
      <c r="K45" s="183"/>
    </row>
    <row r="46" s="1" customFormat="1" ht="36.96" customHeight="1">
      <c r="B46" s="46"/>
      <c r="C46" s="30" t="s">
        <v>512</v>
      </c>
      <c r="D46" s="47"/>
      <c r="E46" s="47"/>
      <c r="F46" s="47"/>
      <c r="G46" s="47"/>
      <c r="H46" s="47"/>
      <c r="I46" s="157"/>
      <c r="J46" s="47"/>
      <c r="K46" s="51"/>
    </row>
    <row r="47" s="1" customFormat="1" ht="6.96" customHeight="1">
      <c r="B47" s="46"/>
      <c r="C47" s="47"/>
      <c r="D47" s="47"/>
      <c r="E47" s="47"/>
      <c r="F47" s="47"/>
      <c r="G47" s="47"/>
      <c r="H47" s="47"/>
      <c r="I47" s="157"/>
      <c r="J47" s="47"/>
      <c r="K47" s="51"/>
    </row>
    <row r="48" s="1" customFormat="1" ht="14.4" customHeight="1">
      <c r="B48" s="46"/>
      <c r="C48" s="40" t="s">
        <v>18</v>
      </c>
      <c r="D48" s="47"/>
      <c r="E48" s="47"/>
      <c r="F48" s="47"/>
      <c r="G48" s="47"/>
      <c r="H48" s="47"/>
      <c r="I48" s="157"/>
      <c r="J48" s="47"/>
      <c r="K48" s="51"/>
    </row>
    <row r="49" s="1" customFormat="1" ht="16.5" customHeight="1">
      <c r="B49" s="46"/>
      <c r="C49" s="47"/>
      <c r="D49" s="47"/>
      <c r="E49" s="156" t="str">
        <f>E7</f>
        <v>Celkové opravy zastávek na koridorové trati Vraňany - Děčín - státní hranice_ZMĚNA č. 1</v>
      </c>
      <c r="F49" s="40"/>
      <c r="G49" s="40"/>
      <c r="H49" s="40"/>
      <c r="I49" s="157"/>
      <c r="J49" s="47"/>
      <c r="K49" s="51"/>
    </row>
    <row r="50">
      <c r="B50" s="28"/>
      <c r="C50" s="40" t="s">
        <v>506</v>
      </c>
      <c r="D50" s="29"/>
      <c r="E50" s="29"/>
      <c r="F50" s="29"/>
      <c r="G50" s="29"/>
      <c r="H50" s="29"/>
      <c r="I50" s="155"/>
      <c r="J50" s="29"/>
      <c r="K50" s="31"/>
    </row>
    <row r="51" ht="16.5" customHeight="1">
      <c r="B51" s="28"/>
      <c r="C51" s="29"/>
      <c r="D51" s="29"/>
      <c r="E51" s="156" t="s">
        <v>1534</v>
      </c>
      <c r="F51" s="29"/>
      <c r="G51" s="29"/>
      <c r="H51" s="29"/>
      <c r="I51" s="155"/>
      <c r="J51" s="29"/>
      <c r="K51" s="31"/>
    </row>
    <row r="52">
      <c r="B52" s="28"/>
      <c r="C52" s="40" t="s">
        <v>508</v>
      </c>
      <c r="D52" s="29"/>
      <c r="E52" s="29"/>
      <c r="F52" s="29"/>
      <c r="G52" s="29"/>
      <c r="H52" s="29"/>
      <c r="I52" s="155"/>
      <c r="J52" s="29"/>
      <c r="K52" s="31"/>
    </row>
    <row r="53" s="1" customFormat="1" ht="16.5" customHeight="1">
      <c r="B53" s="46"/>
      <c r="C53" s="47"/>
      <c r="D53" s="47"/>
      <c r="E53" s="55" t="s">
        <v>1535</v>
      </c>
      <c r="F53" s="47"/>
      <c r="G53" s="47"/>
      <c r="H53" s="47"/>
      <c r="I53" s="157"/>
      <c r="J53" s="47"/>
      <c r="K53" s="51"/>
    </row>
    <row r="54" s="1" customFormat="1" ht="14.4" customHeight="1">
      <c r="B54" s="46"/>
      <c r="C54" s="40" t="s">
        <v>510</v>
      </c>
      <c r="D54" s="47"/>
      <c r="E54" s="47"/>
      <c r="F54" s="47"/>
      <c r="G54" s="47"/>
      <c r="H54" s="47"/>
      <c r="I54" s="157"/>
      <c r="J54" s="47"/>
      <c r="K54" s="51"/>
    </row>
    <row r="55" s="1" customFormat="1" ht="17.25" customHeight="1">
      <c r="B55" s="46"/>
      <c r="C55" s="47"/>
      <c r="D55" s="47"/>
      <c r="E55" s="158" t="str">
        <f>E13</f>
        <v>SO-26-04.2 - VRN</v>
      </c>
      <c r="F55" s="47"/>
      <c r="G55" s="47"/>
      <c r="H55" s="47"/>
      <c r="I55" s="157"/>
      <c r="J55" s="47"/>
      <c r="K55" s="51"/>
    </row>
    <row r="56" s="1" customFormat="1" ht="6.96" customHeight="1">
      <c r="B56" s="46"/>
      <c r="C56" s="47"/>
      <c r="D56" s="47"/>
      <c r="E56" s="47"/>
      <c r="F56" s="47"/>
      <c r="G56" s="47"/>
      <c r="H56" s="47"/>
      <c r="I56" s="157"/>
      <c r="J56" s="47"/>
      <c r="K56" s="51"/>
    </row>
    <row r="57" s="1" customFormat="1" ht="18" customHeight="1">
      <c r="B57" s="46"/>
      <c r="C57" s="40" t="s">
        <v>25</v>
      </c>
      <c r="D57" s="47"/>
      <c r="E57" s="47"/>
      <c r="F57" s="35" t="str">
        <f>F16</f>
        <v xml:space="preserve"> </v>
      </c>
      <c r="G57" s="47"/>
      <c r="H57" s="47"/>
      <c r="I57" s="159" t="s">
        <v>27</v>
      </c>
      <c r="J57" s="160" t="str">
        <f>IF(J16="","",J16)</f>
        <v>19. 9. 2018</v>
      </c>
      <c r="K57" s="51"/>
    </row>
    <row r="58" s="1" customFormat="1" ht="6.96" customHeight="1">
      <c r="B58" s="46"/>
      <c r="C58" s="47"/>
      <c r="D58" s="47"/>
      <c r="E58" s="47"/>
      <c r="F58" s="47"/>
      <c r="G58" s="47"/>
      <c r="H58" s="47"/>
      <c r="I58" s="157"/>
      <c r="J58" s="47"/>
      <c r="K58" s="51"/>
    </row>
    <row r="59" s="1" customFormat="1">
      <c r="B59" s="46"/>
      <c r="C59" s="40" t="s">
        <v>31</v>
      </c>
      <c r="D59" s="47"/>
      <c r="E59" s="47"/>
      <c r="F59" s="35" t="str">
        <f>E19</f>
        <v>SŽDC s.o., OŘ Ústí n.L., ST Ústí n.L.</v>
      </c>
      <c r="G59" s="47"/>
      <c r="H59" s="47"/>
      <c r="I59" s="159" t="s">
        <v>39</v>
      </c>
      <c r="J59" s="44" t="str">
        <f>E25</f>
        <v xml:space="preserve"> </v>
      </c>
      <c r="K59" s="51"/>
    </row>
    <row r="60" s="1" customFormat="1" ht="14.4" customHeight="1">
      <c r="B60" s="46"/>
      <c r="C60" s="40" t="s">
        <v>37</v>
      </c>
      <c r="D60" s="47"/>
      <c r="E60" s="47"/>
      <c r="F60" s="35" t="str">
        <f>IF(E22="","",E22)</f>
        <v/>
      </c>
      <c r="G60" s="47"/>
      <c r="H60" s="47"/>
      <c r="I60" s="157"/>
      <c r="J60" s="184"/>
      <c r="K60" s="51"/>
    </row>
    <row r="61" s="1" customFormat="1" ht="10.32" customHeight="1">
      <c r="B61" s="46"/>
      <c r="C61" s="47"/>
      <c r="D61" s="47"/>
      <c r="E61" s="47"/>
      <c r="F61" s="47"/>
      <c r="G61" s="47"/>
      <c r="H61" s="47"/>
      <c r="I61" s="157"/>
      <c r="J61" s="47"/>
      <c r="K61" s="51"/>
    </row>
    <row r="62" s="1" customFormat="1" ht="29.28" customHeight="1">
      <c r="B62" s="46"/>
      <c r="C62" s="185" t="s">
        <v>513</v>
      </c>
      <c r="D62" s="172"/>
      <c r="E62" s="172"/>
      <c r="F62" s="172"/>
      <c r="G62" s="172"/>
      <c r="H62" s="172"/>
      <c r="I62" s="186"/>
      <c r="J62" s="187" t="s">
        <v>514</v>
      </c>
      <c r="K62" s="188"/>
    </row>
    <row r="63" s="1" customFormat="1" ht="10.32" customHeight="1">
      <c r="B63" s="46"/>
      <c r="C63" s="47"/>
      <c r="D63" s="47"/>
      <c r="E63" s="47"/>
      <c r="F63" s="47"/>
      <c r="G63" s="47"/>
      <c r="H63" s="47"/>
      <c r="I63" s="157"/>
      <c r="J63" s="47"/>
      <c r="K63" s="51"/>
    </row>
    <row r="64" s="1" customFormat="1" ht="29.28" customHeight="1">
      <c r="B64" s="46"/>
      <c r="C64" s="189" t="s">
        <v>515</v>
      </c>
      <c r="D64" s="47"/>
      <c r="E64" s="47"/>
      <c r="F64" s="47"/>
      <c r="G64" s="47"/>
      <c r="H64" s="47"/>
      <c r="I64" s="157"/>
      <c r="J64" s="168">
        <f>J90</f>
        <v>0</v>
      </c>
      <c r="K64" s="51"/>
      <c r="AU64" s="24" t="s">
        <v>516</v>
      </c>
    </row>
    <row r="65" s="8" customFormat="1" ht="24.96" customHeight="1">
      <c r="B65" s="190"/>
      <c r="C65" s="191"/>
      <c r="D65" s="192" t="s">
        <v>598</v>
      </c>
      <c r="E65" s="193"/>
      <c r="F65" s="193"/>
      <c r="G65" s="193"/>
      <c r="H65" s="193"/>
      <c r="I65" s="194"/>
      <c r="J65" s="195">
        <f>J91</f>
        <v>0</v>
      </c>
      <c r="K65" s="196"/>
    </row>
    <row r="66" s="9" customFormat="1" ht="19.92" customHeight="1">
      <c r="B66" s="197"/>
      <c r="C66" s="198"/>
      <c r="D66" s="199" t="s">
        <v>668</v>
      </c>
      <c r="E66" s="200"/>
      <c r="F66" s="200"/>
      <c r="G66" s="200"/>
      <c r="H66" s="200"/>
      <c r="I66" s="201"/>
      <c r="J66" s="202">
        <f>J92</f>
        <v>0</v>
      </c>
      <c r="K66" s="203"/>
    </row>
    <row r="67" s="1" customFormat="1" ht="21.84" customHeight="1">
      <c r="B67" s="46"/>
      <c r="C67" s="47"/>
      <c r="D67" s="47"/>
      <c r="E67" s="47"/>
      <c r="F67" s="47"/>
      <c r="G67" s="47"/>
      <c r="H67" s="47"/>
      <c r="I67" s="157"/>
      <c r="J67" s="47"/>
      <c r="K67" s="51"/>
    </row>
    <row r="68" s="1" customFormat="1" ht="6.96" customHeight="1">
      <c r="B68" s="67"/>
      <c r="C68" s="68"/>
      <c r="D68" s="68"/>
      <c r="E68" s="68"/>
      <c r="F68" s="68"/>
      <c r="G68" s="68"/>
      <c r="H68" s="68"/>
      <c r="I68" s="179"/>
      <c r="J68" s="68"/>
      <c r="K68" s="69"/>
    </row>
    <row r="72" s="1" customFormat="1" ht="6.96" customHeight="1">
      <c r="B72" s="70"/>
      <c r="C72" s="71"/>
      <c r="D72" s="71"/>
      <c r="E72" s="71"/>
      <c r="F72" s="71"/>
      <c r="G72" s="71"/>
      <c r="H72" s="71"/>
      <c r="I72" s="182"/>
      <c r="J72" s="71"/>
      <c r="K72" s="71"/>
      <c r="L72" s="72"/>
    </row>
    <row r="73" s="1" customFormat="1" ht="36.96" customHeight="1">
      <c r="B73" s="46"/>
      <c r="C73" s="73" t="s">
        <v>525</v>
      </c>
      <c r="D73" s="74"/>
      <c r="E73" s="74"/>
      <c r="F73" s="74"/>
      <c r="G73" s="74"/>
      <c r="H73" s="74"/>
      <c r="I73" s="204"/>
      <c r="J73" s="74"/>
      <c r="K73" s="74"/>
      <c r="L73" s="72"/>
    </row>
    <row r="74" s="1" customFormat="1" ht="6.96" customHeight="1">
      <c r="B74" s="46"/>
      <c r="C74" s="74"/>
      <c r="D74" s="74"/>
      <c r="E74" s="74"/>
      <c r="F74" s="74"/>
      <c r="G74" s="74"/>
      <c r="H74" s="74"/>
      <c r="I74" s="204"/>
      <c r="J74" s="74"/>
      <c r="K74" s="74"/>
      <c r="L74" s="72"/>
    </row>
    <row r="75" s="1" customFormat="1" ht="14.4" customHeight="1">
      <c r="B75" s="46"/>
      <c r="C75" s="76" t="s">
        <v>18</v>
      </c>
      <c r="D75" s="74"/>
      <c r="E75" s="74"/>
      <c r="F75" s="74"/>
      <c r="G75" s="74"/>
      <c r="H75" s="74"/>
      <c r="I75" s="204"/>
      <c r="J75" s="74"/>
      <c r="K75" s="74"/>
      <c r="L75" s="72"/>
    </row>
    <row r="76" s="1" customFormat="1" ht="16.5" customHeight="1">
      <c r="B76" s="46"/>
      <c r="C76" s="74"/>
      <c r="D76" s="74"/>
      <c r="E76" s="205" t="str">
        <f>E7</f>
        <v>Celkové opravy zastávek na koridorové trati Vraňany - Děčín - státní hranice_ZMĚNA č. 1</v>
      </c>
      <c r="F76" s="76"/>
      <c r="G76" s="76"/>
      <c r="H76" s="76"/>
      <c r="I76" s="204"/>
      <c r="J76" s="74"/>
      <c r="K76" s="74"/>
      <c r="L76" s="72"/>
    </row>
    <row r="77">
      <c r="B77" s="28"/>
      <c r="C77" s="76" t="s">
        <v>506</v>
      </c>
      <c r="D77" s="206"/>
      <c r="E77" s="206"/>
      <c r="F77" s="206"/>
      <c r="G77" s="206"/>
      <c r="H77" s="206"/>
      <c r="I77" s="149"/>
      <c r="J77" s="206"/>
      <c r="K77" s="206"/>
      <c r="L77" s="207"/>
    </row>
    <row r="78" ht="16.5" customHeight="1">
      <c r="B78" s="28"/>
      <c r="C78" s="206"/>
      <c r="D78" s="206"/>
      <c r="E78" s="205" t="s">
        <v>1534</v>
      </c>
      <c r="F78" s="206"/>
      <c r="G78" s="206"/>
      <c r="H78" s="206"/>
      <c r="I78" s="149"/>
      <c r="J78" s="206"/>
      <c r="K78" s="206"/>
      <c r="L78" s="207"/>
    </row>
    <row r="79">
      <c r="B79" s="28"/>
      <c r="C79" s="76" t="s">
        <v>508</v>
      </c>
      <c r="D79" s="206"/>
      <c r="E79" s="206"/>
      <c r="F79" s="206"/>
      <c r="G79" s="206"/>
      <c r="H79" s="206"/>
      <c r="I79" s="149"/>
      <c r="J79" s="206"/>
      <c r="K79" s="206"/>
      <c r="L79" s="207"/>
    </row>
    <row r="80" s="1" customFormat="1" ht="16.5" customHeight="1">
      <c r="B80" s="46"/>
      <c r="C80" s="74"/>
      <c r="D80" s="74"/>
      <c r="E80" s="208" t="s">
        <v>1535</v>
      </c>
      <c r="F80" s="74"/>
      <c r="G80" s="74"/>
      <c r="H80" s="74"/>
      <c r="I80" s="204"/>
      <c r="J80" s="74"/>
      <c r="K80" s="74"/>
      <c r="L80" s="72"/>
    </row>
    <row r="81" s="1" customFormat="1" ht="14.4" customHeight="1">
      <c r="B81" s="46"/>
      <c r="C81" s="76" t="s">
        <v>510</v>
      </c>
      <c r="D81" s="74"/>
      <c r="E81" s="74"/>
      <c r="F81" s="74"/>
      <c r="G81" s="74"/>
      <c r="H81" s="74"/>
      <c r="I81" s="204"/>
      <c r="J81" s="74"/>
      <c r="K81" s="74"/>
      <c r="L81" s="72"/>
    </row>
    <row r="82" s="1" customFormat="1" ht="17.25" customHeight="1">
      <c r="B82" s="46"/>
      <c r="C82" s="74"/>
      <c r="D82" s="74"/>
      <c r="E82" s="82" t="str">
        <f>E13</f>
        <v>SO-26-04.2 - VRN</v>
      </c>
      <c r="F82" s="74"/>
      <c r="G82" s="74"/>
      <c r="H82" s="74"/>
      <c r="I82" s="204"/>
      <c r="J82" s="74"/>
      <c r="K82" s="74"/>
      <c r="L82" s="72"/>
    </row>
    <row r="83" s="1" customFormat="1" ht="6.96" customHeight="1">
      <c r="B83" s="46"/>
      <c r="C83" s="74"/>
      <c r="D83" s="74"/>
      <c r="E83" s="74"/>
      <c r="F83" s="74"/>
      <c r="G83" s="74"/>
      <c r="H83" s="74"/>
      <c r="I83" s="204"/>
      <c r="J83" s="74"/>
      <c r="K83" s="74"/>
      <c r="L83" s="72"/>
    </row>
    <row r="84" s="1" customFormat="1" ht="18" customHeight="1">
      <c r="B84" s="46"/>
      <c r="C84" s="76" t="s">
        <v>25</v>
      </c>
      <c r="D84" s="74"/>
      <c r="E84" s="74"/>
      <c r="F84" s="209" t="str">
        <f>F16</f>
        <v xml:space="preserve"> </v>
      </c>
      <c r="G84" s="74"/>
      <c r="H84" s="74"/>
      <c r="I84" s="210" t="s">
        <v>27</v>
      </c>
      <c r="J84" s="85" t="str">
        <f>IF(J16="","",J16)</f>
        <v>19. 9. 2018</v>
      </c>
      <c r="K84" s="74"/>
      <c r="L84" s="72"/>
    </row>
    <row r="85" s="1" customFormat="1" ht="6.96" customHeight="1">
      <c r="B85" s="46"/>
      <c r="C85" s="74"/>
      <c r="D85" s="74"/>
      <c r="E85" s="74"/>
      <c r="F85" s="74"/>
      <c r="G85" s="74"/>
      <c r="H85" s="74"/>
      <c r="I85" s="204"/>
      <c r="J85" s="74"/>
      <c r="K85" s="74"/>
      <c r="L85" s="72"/>
    </row>
    <row r="86" s="1" customFormat="1">
      <c r="B86" s="46"/>
      <c r="C86" s="76" t="s">
        <v>31</v>
      </c>
      <c r="D86" s="74"/>
      <c r="E86" s="74"/>
      <c r="F86" s="209" t="str">
        <f>E19</f>
        <v>SŽDC s.o., OŘ Ústí n.L., ST Ústí n.L.</v>
      </c>
      <c r="G86" s="74"/>
      <c r="H86" s="74"/>
      <c r="I86" s="210" t="s">
        <v>39</v>
      </c>
      <c r="J86" s="209" t="str">
        <f>E25</f>
        <v xml:space="preserve"> </v>
      </c>
      <c r="K86" s="74"/>
      <c r="L86" s="72"/>
    </row>
    <row r="87" s="1" customFormat="1" ht="14.4" customHeight="1">
      <c r="B87" s="46"/>
      <c r="C87" s="76" t="s">
        <v>37</v>
      </c>
      <c r="D87" s="74"/>
      <c r="E87" s="74"/>
      <c r="F87" s="209" t="str">
        <f>IF(E22="","",E22)</f>
        <v/>
      </c>
      <c r="G87" s="74"/>
      <c r="H87" s="74"/>
      <c r="I87" s="204"/>
      <c r="J87" s="74"/>
      <c r="K87" s="74"/>
      <c r="L87" s="72"/>
    </row>
    <row r="88" s="1" customFormat="1" ht="10.32" customHeight="1">
      <c r="B88" s="46"/>
      <c r="C88" s="74"/>
      <c r="D88" s="74"/>
      <c r="E88" s="74"/>
      <c r="F88" s="74"/>
      <c r="G88" s="74"/>
      <c r="H88" s="74"/>
      <c r="I88" s="204"/>
      <c r="J88" s="74"/>
      <c r="K88" s="74"/>
      <c r="L88" s="72"/>
    </row>
    <row r="89" s="10" customFormat="1" ht="29.28" customHeight="1">
      <c r="B89" s="211"/>
      <c r="C89" s="212" t="s">
        <v>526</v>
      </c>
      <c r="D89" s="213" t="s">
        <v>62</v>
      </c>
      <c r="E89" s="213" t="s">
        <v>58</v>
      </c>
      <c r="F89" s="213" t="s">
        <v>527</v>
      </c>
      <c r="G89" s="213" t="s">
        <v>528</v>
      </c>
      <c r="H89" s="213" t="s">
        <v>529</v>
      </c>
      <c r="I89" s="214" t="s">
        <v>530</v>
      </c>
      <c r="J89" s="213" t="s">
        <v>514</v>
      </c>
      <c r="K89" s="215" t="s">
        <v>531</v>
      </c>
      <c r="L89" s="216"/>
      <c r="M89" s="102" t="s">
        <v>532</v>
      </c>
      <c r="N89" s="103" t="s">
        <v>47</v>
      </c>
      <c r="O89" s="103" t="s">
        <v>533</v>
      </c>
      <c r="P89" s="103" t="s">
        <v>534</v>
      </c>
      <c r="Q89" s="103" t="s">
        <v>535</v>
      </c>
      <c r="R89" s="103" t="s">
        <v>536</v>
      </c>
      <c r="S89" s="103" t="s">
        <v>537</v>
      </c>
      <c r="T89" s="104" t="s">
        <v>538</v>
      </c>
    </row>
    <row r="90" s="1" customFormat="1" ht="29.28" customHeight="1">
      <c r="B90" s="46"/>
      <c r="C90" s="108" t="s">
        <v>515</v>
      </c>
      <c r="D90" s="74"/>
      <c r="E90" s="74"/>
      <c r="F90" s="74"/>
      <c r="G90" s="74"/>
      <c r="H90" s="74"/>
      <c r="I90" s="204"/>
      <c r="J90" s="217">
        <f>BK90</f>
        <v>0</v>
      </c>
      <c r="K90" s="74"/>
      <c r="L90" s="72"/>
      <c r="M90" s="105"/>
      <c r="N90" s="106"/>
      <c r="O90" s="106"/>
      <c r="P90" s="218">
        <f>P91</f>
        <v>0</v>
      </c>
      <c r="Q90" s="106"/>
      <c r="R90" s="218">
        <f>R91</f>
        <v>0</v>
      </c>
      <c r="S90" s="106"/>
      <c r="T90" s="219">
        <f>T91</f>
        <v>0</v>
      </c>
      <c r="AT90" s="24" t="s">
        <v>76</v>
      </c>
      <c r="AU90" s="24" t="s">
        <v>516</v>
      </c>
      <c r="BK90" s="220">
        <f>BK91</f>
        <v>0</v>
      </c>
    </row>
    <row r="91" s="11" customFormat="1" ht="37.44" customHeight="1">
      <c r="B91" s="221"/>
      <c r="C91" s="222"/>
      <c r="D91" s="223" t="s">
        <v>76</v>
      </c>
      <c r="E91" s="224" t="s">
        <v>96</v>
      </c>
      <c r="F91" s="224" t="s">
        <v>599</v>
      </c>
      <c r="G91" s="222"/>
      <c r="H91" s="222"/>
      <c r="I91" s="225"/>
      <c r="J91" s="226">
        <f>BK91</f>
        <v>0</v>
      </c>
      <c r="K91" s="222"/>
      <c r="L91" s="227"/>
      <c r="M91" s="228"/>
      <c r="N91" s="229"/>
      <c r="O91" s="229"/>
      <c r="P91" s="230">
        <f>P92</f>
        <v>0</v>
      </c>
      <c r="Q91" s="229"/>
      <c r="R91" s="230">
        <f>R92</f>
        <v>0</v>
      </c>
      <c r="S91" s="229"/>
      <c r="T91" s="231">
        <f>T92</f>
        <v>0</v>
      </c>
      <c r="AR91" s="232" t="s">
        <v>562</v>
      </c>
      <c r="AT91" s="233" t="s">
        <v>76</v>
      </c>
      <c r="AU91" s="233" t="s">
        <v>77</v>
      </c>
      <c r="AY91" s="232" t="s">
        <v>541</v>
      </c>
      <c r="BK91" s="234">
        <f>BK92</f>
        <v>0</v>
      </c>
    </row>
    <row r="92" s="11" customFormat="1" ht="19.92" customHeight="1">
      <c r="B92" s="221"/>
      <c r="C92" s="222"/>
      <c r="D92" s="223" t="s">
        <v>76</v>
      </c>
      <c r="E92" s="235" t="s">
        <v>669</v>
      </c>
      <c r="F92" s="235" t="s">
        <v>601</v>
      </c>
      <c r="G92" s="222"/>
      <c r="H92" s="222"/>
      <c r="I92" s="225"/>
      <c r="J92" s="236">
        <f>BK92</f>
        <v>0</v>
      </c>
      <c r="K92" s="222"/>
      <c r="L92" s="227"/>
      <c r="M92" s="228"/>
      <c r="N92" s="229"/>
      <c r="O92" s="229"/>
      <c r="P92" s="230">
        <f>P93</f>
        <v>0</v>
      </c>
      <c r="Q92" s="229"/>
      <c r="R92" s="230">
        <f>R93</f>
        <v>0</v>
      </c>
      <c r="S92" s="229"/>
      <c r="T92" s="231">
        <f>T93</f>
        <v>0</v>
      </c>
      <c r="AR92" s="232" t="s">
        <v>562</v>
      </c>
      <c r="AT92" s="233" t="s">
        <v>76</v>
      </c>
      <c r="AU92" s="233" t="s">
        <v>24</v>
      </c>
      <c r="AY92" s="232" t="s">
        <v>541</v>
      </c>
      <c r="BK92" s="234">
        <f>BK93</f>
        <v>0</v>
      </c>
    </row>
    <row r="93" s="1" customFormat="1" ht="16.5" customHeight="1">
      <c r="B93" s="46"/>
      <c r="C93" s="237" t="s">
        <v>24</v>
      </c>
      <c r="D93" s="237" t="s">
        <v>544</v>
      </c>
      <c r="E93" s="238" t="s">
        <v>670</v>
      </c>
      <c r="F93" s="239" t="s">
        <v>671</v>
      </c>
      <c r="G93" s="240" t="s">
        <v>672</v>
      </c>
      <c r="H93" s="280"/>
      <c r="I93" s="242"/>
      <c r="J93" s="243">
        <f>ROUND(I93*H93,2)</f>
        <v>0</v>
      </c>
      <c r="K93" s="239" t="s">
        <v>673</v>
      </c>
      <c r="L93" s="72"/>
      <c r="M93" s="244" t="s">
        <v>22</v>
      </c>
      <c r="N93" s="281" t="s">
        <v>48</v>
      </c>
      <c r="O93" s="277"/>
      <c r="P93" s="278">
        <f>O93*H93</f>
        <v>0</v>
      </c>
      <c r="Q93" s="278">
        <v>0</v>
      </c>
      <c r="R93" s="278">
        <f>Q93*H93</f>
        <v>0</v>
      </c>
      <c r="S93" s="278">
        <v>0</v>
      </c>
      <c r="T93" s="279">
        <f>S93*H93</f>
        <v>0</v>
      </c>
      <c r="AR93" s="24" t="s">
        <v>674</v>
      </c>
      <c r="AT93" s="24" t="s">
        <v>544</v>
      </c>
      <c r="AU93" s="24" t="s">
        <v>85</v>
      </c>
      <c r="AY93" s="24" t="s">
        <v>541</v>
      </c>
      <c r="BE93" s="248">
        <f>IF(N93="základní",J93,0)</f>
        <v>0</v>
      </c>
      <c r="BF93" s="248">
        <f>IF(N93="snížená",J93,0)</f>
        <v>0</v>
      </c>
      <c r="BG93" s="248">
        <f>IF(N93="zákl. přenesená",J93,0)</f>
        <v>0</v>
      </c>
      <c r="BH93" s="248">
        <f>IF(N93="sníž. přenesená",J93,0)</f>
        <v>0</v>
      </c>
      <c r="BI93" s="248">
        <f>IF(N93="nulová",J93,0)</f>
        <v>0</v>
      </c>
      <c r="BJ93" s="24" t="s">
        <v>24</v>
      </c>
      <c r="BK93" s="248">
        <f>ROUND(I93*H93,2)</f>
        <v>0</v>
      </c>
      <c r="BL93" s="24" t="s">
        <v>674</v>
      </c>
      <c r="BM93" s="24" t="s">
        <v>1541</v>
      </c>
    </row>
    <row r="94" s="1" customFormat="1" ht="6.96" customHeight="1">
      <c r="B94" s="67"/>
      <c r="C94" s="68"/>
      <c r="D94" s="68"/>
      <c r="E94" s="68"/>
      <c r="F94" s="68"/>
      <c r="G94" s="68"/>
      <c r="H94" s="68"/>
      <c r="I94" s="179"/>
      <c r="J94" s="68"/>
      <c r="K94" s="68"/>
      <c r="L94" s="72"/>
    </row>
  </sheetData>
  <sheetProtection sheet="1" autoFilter="0" formatColumns="0" formatRows="0" objects="1" scenarios="1" spinCount="100000" saltValue="Uki3PK/Q2z9o7tYrXDiH4KFzjeYOoEwZ4vq6G3fXClXNoRGNplbtxAfwyuK2lmZvLs3A+uQDEmooOvUUUIZ7WA==" hashValue="fmOtx6vTtpaDPIHmHmRChDBszt8vhKDAfc+zyWbRrH/umkQ2zmpcxjzN7sQuGljP77yUZ2ZVoK8aYW3elXGTpg==" algorithmName="SHA-512" password="CC35"/>
  <autoFilter ref="C89:K93"/>
  <mergeCells count="16">
    <mergeCell ref="E7:H7"/>
    <mergeCell ref="E11:H11"/>
    <mergeCell ref="E9:H9"/>
    <mergeCell ref="E13:H13"/>
    <mergeCell ref="E28:H28"/>
    <mergeCell ref="E49:H49"/>
    <mergeCell ref="E53:H53"/>
    <mergeCell ref="E51:H51"/>
    <mergeCell ref="E55:H55"/>
    <mergeCell ref="J59:J60"/>
    <mergeCell ref="E76:H76"/>
    <mergeCell ref="E80:H80"/>
    <mergeCell ref="E78:H78"/>
    <mergeCell ref="E82:H82"/>
    <mergeCell ref="G1:H1"/>
    <mergeCell ref="L2:V2"/>
  </mergeCells>
  <hyperlinks>
    <hyperlink ref="F1:G1" location="C2" display="1) Krycí list soupisu"/>
    <hyperlink ref="G1:H1" location="C62" display="2) Rekapitulace"/>
    <hyperlink ref="J1" location="C89"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58.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346</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ht="16.5" customHeight="1">
      <c r="B9" s="28"/>
      <c r="C9" s="29"/>
      <c r="D9" s="29"/>
      <c r="E9" s="156" t="s">
        <v>1534</v>
      </c>
      <c r="F9" s="29"/>
      <c r="G9" s="29"/>
      <c r="H9" s="29"/>
      <c r="I9" s="155"/>
      <c r="J9" s="29"/>
      <c r="K9" s="31"/>
    </row>
    <row r="10">
      <c r="B10" s="28"/>
      <c r="C10" s="29"/>
      <c r="D10" s="40" t="s">
        <v>508</v>
      </c>
      <c r="E10" s="29"/>
      <c r="F10" s="29"/>
      <c r="G10" s="29"/>
      <c r="H10" s="29"/>
      <c r="I10" s="155"/>
      <c r="J10" s="29"/>
      <c r="K10" s="31"/>
    </row>
    <row r="11" s="1" customFormat="1" ht="16.5" customHeight="1">
      <c r="B11" s="46"/>
      <c r="C11" s="47"/>
      <c r="D11" s="47"/>
      <c r="E11" s="55" t="s">
        <v>1542</v>
      </c>
      <c r="F11" s="47"/>
      <c r="G11" s="47"/>
      <c r="H11" s="47"/>
      <c r="I11" s="157"/>
      <c r="J11" s="47"/>
      <c r="K11" s="51"/>
    </row>
    <row r="12" s="1" customFormat="1">
      <c r="B12" s="46"/>
      <c r="C12" s="47"/>
      <c r="D12" s="40" t="s">
        <v>510</v>
      </c>
      <c r="E12" s="47"/>
      <c r="F12" s="47"/>
      <c r="G12" s="47"/>
      <c r="H12" s="47"/>
      <c r="I12" s="157"/>
      <c r="J12" s="47"/>
      <c r="K12" s="51"/>
    </row>
    <row r="13" s="1" customFormat="1" ht="36.96" customHeight="1">
      <c r="B13" s="46"/>
      <c r="C13" s="47"/>
      <c r="D13" s="47"/>
      <c r="E13" s="158" t="s">
        <v>1543</v>
      </c>
      <c r="F13" s="47"/>
      <c r="G13" s="47"/>
      <c r="H13" s="47"/>
      <c r="I13" s="157"/>
      <c r="J13" s="47"/>
      <c r="K13" s="51"/>
    </row>
    <row r="14" s="1" customFormat="1">
      <c r="B14" s="46"/>
      <c r="C14" s="47"/>
      <c r="D14" s="47"/>
      <c r="E14" s="47"/>
      <c r="F14" s="47"/>
      <c r="G14" s="47"/>
      <c r="H14" s="47"/>
      <c r="I14" s="157"/>
      <c r="J14" s="47"/>
      <c r="K14" s="51"/>
    </row>
    <row r="15" s="1" customFormat="1" ht="14.4" customHeight="1">
      <c r="B15" s="46"/>
      <c r="C15" s="47"/>
      <c r="D15" s="40" t="s">
        <v>21</v>
      </c>
      <c r="E15" s="47"/>
      <c r="F15" s="35" t="s">
        <v>22</v>
      </c>
      <c r="G15" s="47"/>
      <c r="H15" s="47"/>
      <c r="I15" s="159" t="s">
        <v>23</v>
      </c>
      <c r="J15" s="35" t="s">
        <v>22</v>
      </c>
      <c r="K15" s="51"/>
    </row>
    <row r="16" s="1" customFormat="1" ht="14.4" customHeight="1">
      <c r="B16" s="46"/>
      <c r="C16" s="47"/>
      <c r="D16" s="40" t="s">
        <v>25</v>
      </c>
      <c r="E16" s="47"/>
      <c r="F16" s="35" t="s">
        <v>40</v>
      </c>
      <c r="G16" s="47"/>
      <c r="H16" s="47"/>
      <c r="I16" s="159" t="s">
        <v>27</v>
      </c>
      <c r="J16" s="160" t="str">
        <f>'Rekapitulace stavby'!AN8</f>
        <v>19. 9. 2018</v>
      </c>
      <c r="K16" s="51"/>
    </row>
    <row r="17" s="1" customFormat="1" ht="10.8" customHeight="1">
      <c r="B17" s="46"/>
      <c r="C17" s="47"/>
      <c r="D17" s="47"/>
      <c r="E17" s="47"/>
      <c r="F17" s="47"/>
      <c r="G17" s="47"/>
      <c r="H17" s="47"/>
      <c r="I17" s="157"/>
      <c r="J17" s="47"/>
      <c r="K17" s="51"/>
    </row>
    <row r="18" s="1" customFormat="1" ht="14.4" customHeight="1">
      <c r="B18" s="46"/>
      <c r="C18" s="47"/>
      <c r="D18" s="40" t="s">
        <v>31</v>
      </c>
      <c r="E18" s="47"/>
      <c r="F18" s="47"/>
      <c r="G18" s="47"/>
      <c r="H18" s="47"/>
      <c r="I18" s="159" t="s">
        <v>32</v>
      </c>
      <c r="J18" s="35" t="str">
        <f>IF('Rekapitulace stavby'!AN10="","",'Rekapitulace stavby'!AN10)</f>
        <v>70994234</v>
      </c>
      <c r="K18" s="51"/>
    </row>
    <row r="19" s="1" customFormat="1" ht="18" customHeight="1">
      <c r="B19" s="46"/>
      <c r="C19" s="47"/>
      <c r="D19" s="47"/>
      <c r="E19" s="35" t="str">
        <f>IF('Rekapitulace stavby'!E11="","",'Rekapitulace stavby'!E11)</f>
        <v>SŽDC s.o., OŘ Ústí n.L., ST Ústí n.L.</v>
      </c>
      <c r="F19" s="47"/>
      <c r="G19" s="47"/>
      <c r="H19" s="47"/>
      <c r="I19" s="159" t="s">
        <v>35</v>
      </c>
      <c r="J19" s="35" t="str">
        <f>IF('Rekapitulace stavby'!AN11="","",'Rekapitulace stavby'!AN11)</f>
        <v>CZ70994234</v>
      </c>
      <c r="K19" s="51"/>
    </row>
    <row r="20" s="1" customFormat="1" ht="6.96" customHeight="1">
      <c r="B20" s="46"/>
      <c r="C20" s="47"/>
      <c r="D20" s="47"/>
      <c r="E20" s="47"/>
      <c r="F20" s="47"/>
      <c r="G20" s="47"/>
      <c r="H20" s="47"/>
      <c r="I20" s="157"/>
      <c r="J20" s="47"/>
      <c r="K20" s="51"/>
    </row>
    <row r="21" s="1" customFormat="1" ht="14.4" customHeight="1">
      <c r="B21" s="46"/>
      <c r="C21" s="47"/>
      <c r="D21" s="40" t="s">
        <v>37</v>
      </c>
      <c r="E21" s="47"/>
      <c r="F21" s="47"/>
      <c r="G21" s="47"/>
      <c r="H21" s="47"/>
      <c r="I21" s="159" t="s">
        <v>32</v>
      </c>
      <c r="J21" s="35" t="str">
        <f>IF('Rekapitulace stavby'!AN13="Vyplň údaj","",IF('Rekapitulace stavby'!AN13="","",'Rekapitulace stavby'!AN13))</f>
        <v/>
      </c>
      <c r="K21" s="51"/>
    </row>
    <row r="22" s="1" customFormat="1" ht="18" customHeight="1">
      <c r="B22" s="46"/>
      <c r="C22" s="47"/>
      <c r="D22" s="47"/>
      <c r="E22" s="35" t="str">
        <f>IF('Rekapitulace stavby'!E14="Vyplň údaj","",IF('Rekapitulace stavby'!E14="","",'Rekapitulace stavby'!E14))</f>
        <v/>
      </c>
      <c r="F22" s="47"/>
      <c r="G22" s="47"/>
      <c r="H22" s="47"/>
      <c r="I22" s="159" t="s">
        <v>35</v>
      </c>
      <c r="J22" s="35" t="str">
        <f>IF('Rekapitulace stavby'!AN14="Vyplň údaj","",IF('Rekapitulace stavby'!AN14="","",'Rekapitulace stavby'!AN14))</f>
        <v/>
      </c>
      <c r="K22" s="51"/>
    </row>
    <row r="23" s="1" customFormat="1" ht="6.96" customHeight="1">
      <c r="B23" s="46"/>
      <c r="C23" s="47"/>
      <c r="D23" s="47"/>
      <c r="E23" s="47"/>
      <c r="F23" s="47"/>
      <c r="G23" s="47"/>
      <c r="H23" s="47"/>
      <c r="I23" s="157"/>
      <c r="J23" s="47"/>
      <c r="K23" s="51"/>
    </row>
    <row r="24" s="1" customFormat="1" ht="14.4" customHeight="1">
      <c r="B24" s="46"/>
      <c r="C24" s="47"/>
      <c r="D24" s="40" t="s">
        <v>39</v>
      </c>
      <c r="E24" s="47"/>
      <c r="F24" s="47"/>
      <c r="G24" s="47"/>
      <c r="H24" s="47"/>
      <c r="I24" s="159" t="s">
        <v>32</v>
      </c>
      <c r="J24" s="35" t="str">
        <f>IF('Rekapitulace stavby'!AN16="","",'Rekapitulace stavby'!AN16)</f>
        <v/>
      </c>
      <c r="K24" s="51"/>
    </row>
    <row r="25" s="1" customFormat="1" ht="18" customHeight="1">
      <c r="B25" s="46"/>
      <c r="C25" s="47"/>
      <c r="D25" s="47"/>
      <c r="E25" s="35" t="str">
        <f>IF('Rekapitulace stavby'!E17="","",'Rekapitulace stavby'!E17)</f>
        <v xml:space="preserve"> </v>
      </c>
      <c r="F25" s="47"/>
      <c r="G25" s="47"/>
      <c r="H25" s="47"/>
      <c r="I25" s="159" t="s">
        <v>35</v>
      </c>
      <c r="J25" s="35" t="str">
        <f>IF('Rekapitulace stavby'!AN17="","",'Rekapitulace stavby'!AN17)</f>
        <v/>
      </c>
      <c r="K25" s="51"/>
    </row>
    <row r="26" s="1" customFormat="1" ht="6.96" customHeight="1">
      <c r="B26" s="46"/>
      <c r="C26" s="47"/>
      <c r="D26" s="47"/>
      <c r="E26" s="47"/>
      <c r="F26" s="47"/>
      <c r="G26" s="47"/>
      <c r="H26" s="47"/>
      <c r="I26" s="157"/>
      <c r="J26" s="47"/>
      <c r="K26" s="51"/>
    </row>
    <row r="27" s="1" customFormat="1" ht="14.4" customHeight="1">
      <c r="B27" s="46"/>
      <c r="C27" s="47"/>
      <c r="D27" s="40" t="s">
        <v>42</v>
      </c>
      <c r="E27" s="47"/>
      <c r="F27" s="47"/>
      <c r="G27" s="47"/>
      <c r="H27" s="47"/>
      <c r="I27" s="157"/>
      <c r="J27" s="47"/>
      <c r="K27" s="51"/>
    </row>
    <row r="28" s="7" customFormat="1" ht="16.5" customHeight="1">
      <c r="B28" s="161"/>
      <c r="C28" s="162"/>
      <c r="D28" s="162"/>
      <c r="E28" s="44" t="s">
        <v>22</v>
      </c>
      <c r="F28" s="44"/>
      <c r="G28" s="44"/>
      <c r="H28" s="44"/>
      <c r="I28" s="163"/>
      <c r="J28" s="162"/>
      <c r="K28" s="164"/>
    </row>
    <row r="29" s="1" customFormat="1" ht="6.96" customHeight="1">
      <c r="B29" s="46"/>
      <c r="C29" s="47"/>
      <c r="D29" s="47"/>
      <c r="E29" s="47"/>
      <c r="F29" s="47"/>
      <c r="G29" s="47"/>
      <c r="H29" s="47"/>
      <c r="I29" s="157"/>
      <c r="J29" s="47"/>
      <c r="K29" s="51"/>
    </row>
    <row r="30" s="1" customFormat="1" ht="6.96" customHeight="1">
      <c r="B30" s="46"/>
      <c r="C30" s="47"/>
      <c r="D30" s="106"/>
      <c r="E30" s="106"/>
      <c r="F30" s="106"/>
      <c r="G30" s="106"/>
      <c r="H30" s="106"/>
      <c r="I30" s="165"/>
      <c r="J30" s="106"/>
      <c r="K30" s="166"/>
    </row>
    <row r="31" s="1" customFormat="1" ht="25.44" customHeight="1">
      <c r="B31" s="46"/>
      <c r="C31" s="47"/>
      <c r="D31" s="167" t="s">
        <v>43</v>
      </c>
      <c r="E31" s="47"/>
      <c r="F31" s="47"/>
      <c r="G31" s="47"/>
      <c r="H31" s="47"/>
      <c r="I31" s="157"/>
      <c r="J31" s="168">
        <f>ROUND(J97,2)</f>
        <v>0</v>
      </c>
      <c r="K31" s="51"/>
    </row>
    <row r="32" s="1" customFormat="1" ht="6.96" customHeight="1">
      <c r="B32" s="46"/>
      <c r="C32" s="47"/>
      <c r="D32" s="106"/>
      <c r="E32" s="106"/>
      <c r="F32" s="106"/>
      <c r="G32" s="106"/>
      <c r="H32" s="106"/>
      <c r="I32" s="165"/>
      <c r="J32" s="106"/>
      <c r="K32" s="166"/>
    </row>
    <row r="33" s="1" customFormat="1" ht="14.4" customHeight="1">
      <c r="B33" s="46"/>
      <c r="C33" s="47"/>
      <c r="D33" s="47"/>
      <c r="E33" s="47"/>
      <c r="F33" s="52" t="s">
        <v>45</v>
      </c>
      <c r="G33" s="47"/>
      <c r="H33" s="47"/>
      <c r="I33" s="169" t="s">
        <v>44</v>
      </c>
      <c r="J33" s="52" t="s">
        <v>46</v>
      </c>
      <c r="K33" s="51"/>
    </row>
    <row r="34" s="1" customFormat="1" ht="14.4" customHeight="1">
      <c r="B34" s="46"/>
      <c r="C34" s="47"/>
      <c r="D34" s="55" t="s">
        <v>47</v>
      </c>
      <c r="E34" s="55" t="s">
        <v>48</v>
      </c>
      <c r="F34" s="170">
        <f>ROUND(SUM(BE97:BE141), 2)</f>
        <v>0</v>
      </c>
      <c r="G34" s="47"/>
      <c r="H34" s="47"/>
      <c r="I34" s="171">
        <v>0.20999999999999999</v>
      </c>
      <c r="J34" s="170">
        <f>ROUND(ROUND((SUM(BE97:BE141)), 2)*I34, 2)</f>
        <v>0</v>
      </c>
      <c r="K34" s="51"/>
    </row>
    <row r="35" s="1" customFormat="1" ht="14.4" customHeight="1">
      <c r="B35" s="46"/>
      <c r="C35" s="47"/>
      <c r="D35" s="47"/>
      <c r="E35" s="55" t="s">
        <v>49</v>
      </c>
      <c r="F35" s="170">
        <f>ROUND(SUM(BF97:BF141), 2)</f>
        <v>0</v>
      </c>
      <c r="G35" s="47"/>
      <c r="H35" s="47"/>
      <c r="I35" s="171">
        <v>0.14999999999999999</v>
      </c>
      <c r="J35" s="170">
        <f>ROUND(ROUND((SUM(BF97:BF141)), 2)*I35, 2)</f>
        <v>0</v>
      </c>
      <c r="K35" s="51"/>
    </row>
    <row r="36" hidden="1" s="1" customFormat="1" ht="14.4" customHeight="1">
      <c r="B36" s="46"/>
      <c r="C36" s="47"/>
      <c r="D36" s="47"/>
      <c r="E36" s="55" t="s">
        <v>50</v>
      </c>
      <c r="F36" s="170">
        <f>ROUND(SUM(BG97:BG141), 2)</f>
        <v>0</v>
      </c>
      <c r="G36" s="47"/>
      <c r="H36" s="47"/>
      <c r="I36" s="171">
        <v>0.20999999999999999</v>
      </c>
      <c r="J36" s="170">
        <v>0</v>
      </c>
      <c r="K36" s="51"/>
    </row>
    <row r="37" hidden="1" s="1" customFormat="1" ht="14.4" customHeight="1">
      <c r="B37" s="46"/>
      <c r="C37" s="47"/>
      <c r="D37" s="47"/>
      <c r="E37" s="55" t="s">
        <v>51</v>
      </c>
      <c r="F37" s="170">
        <f>ROUND(SUM(BH97:BH141), 2)</f>
        <v>0</v>
      </c>
      <c r="G37" s="47"/>
      <c r="H37" s="47"/>
      <c r="I37" s="171">
        <v>0.14999999999999999</v>
      </c>
      <c r="J37" s="170">
        <v>0</v>
      </c>
      <c r="K37" s="51"/>
    </row>
    <row r="38" hidden="1" s="1" customFormat="1" ht="14.4" customHeight="1">
      <c r="B38" s="46"/>
      <c r="C38" s="47"/>
      <c r="D38" s="47"/>
      <c r="E38" s="55" t="s">
        <v>52</v>
      </c>
      <c r="F38" s="170">
        <f>ROUND(SUM(BI97:BI141), 2)</f>
        <v>0</v>
      </c>
      <c r="G38" s="47"/>
      <c r="H38" s="47"/>
      <c r="I38" s="171">
        <v>0</v>
      </c>
      <c r="J38" s="170">
        <v>0</v>
      </c>
      <c r="K38" s="51"/>
    </row>
    <row r="39" s="1" customFormat="1" ht="6.96" customHeight="1">
      <c r="B39" s="46"/>
      <c r="C39" s="47"/>
      <c r="D39" s="47"/>
      <c r="E39" s="47"/>
      <c r="F39" s="47"/>
      <c r="G39" s="47"/>
      <c r="H39" s="47"/>
      <c r="I39" s="157"/>
      <c r="J39" s="47"/>
      <c r="K39" s="51"/>
    </row>
    <row r="40" s="1" customFormat="1" ht="25.44" customHeight="1">
      <c r="B40" s="46"/>
      <c r="C40" s="172"/>
      <c r="D40" s="173" t="s">
        <v>53</v>
      </c>
      <c r="E40" s="98"/>
      <c r="F40" s="98"/>
      <c r="G40" s="174" t="s">
        <v>54</v>
      </c>
      <c r="H40" s="175" t="s">
        <v>55</v>
      </c>
      <c r="I40" s="176"/>
      <c r="J40" s="177">
        <f>SUM(J31:J38)</f>
        <v>0</v>
      </c>
      <c r="K40" s="178"/>
    </row>
    <row r="41" s="1" customFormat="1" ht="14.4" customHeight="1">
      <c r="B41" s="67"/>
      <c r="C41" s="68"/>
      <c r="D41" s="68"/>
      <c r="E41" s="68"/>
      <c r="F41" s="68"/>
      <c r="G41" s="68"/>
      <c r="H41" s="68"/>
      <c r="I41" s="179"/>
      <c r="J41" s="68"/>
      <c r="K41" s="69"/>
    </row>
    <row r="45" s="1" customFormat="1" ht="6.96" customHeight="1">
      <c r="B45" s="180"/>
      <c r="C45" s="181"/>
      <c r="D45" s="181"/>
      <c r="E45" s="181"/>
      <c r="F45" s="181"/>
      <c r="G45" s="181"/>
      <c r="H45" s="181"/>
      <c r="I45" s="182"/>
      <c r="J45" s="181"/>
      <c r="K45" s="183"/>
    </row>
    <row r="46" s="1" customFormat="1" ht="36.96" customHeight="1">
      <c r="B46" s="46"/>
      <c r="C46" s="30" t="s">
        <v>512</v>
      </c>
      <c r="D46" s="47"/>
      <c r="E46" s="47"/>
      <c r="F46" s="47"/>
      <c r="G46" s="47"/>
      <c r="H46" s="47"/>
      <c r="I46" s="157"/>
      <c r="J46" s="47"/>
      <c r="K46" s="51"/>
    </row>
    <row r="47" s="1" customFormat="1" ht="6.96" customHeight="1">
      <c r="B47" s="46"/>
      <c r="C47" s="47"/>
      <c r="D47" s="47"/>
      <c r="E47" s="47"/>
      <c r="F47" s="47"/>
      <c r="G47" s="47"/>
      <c r="H47" s="47"/>
      <c r="I47" s="157"/>
      <c r="J47" s="47"/>
      <c r="K47" s="51"/>
    </row>
    <row r="48" s="1" customFormat="1" ht="14.4" customHeight="1">
      <c r="B48" s="46"/>
      <c r="C48" s="40" t="s">
        <v>18</v>
      </c>
      <c r="D48" s="47"/>
      <c r="E48" s="47"/>
      <c r="F48" s="47"/>
      <c r="G48" s="47"/>
      <c r="H48" s="47"/>
      <c r="I48" s="157"/>
      <c r="J48" s="47"/>
      <c r="K48" s="51"/>
    </row>
    <row r="49" s="1" customFormat="1" ht="16.5" customHeight="1">
      <c r="B49" s="46"/>
      <c r="C49" s="47"/>
      <c r="D49" s="47"/>
      <c r="E49" s="156" t="str">
        <f>E7</f>
        <v>Celkové opravy zastávek na koridorové trati Vraňany - Děčín - státní hranice_ZMĚNA č. 1</v>
      </c>
      <c r="F49" s="40"/>
      <c r="G49" s="40"/>
      <c r="H49" s="40"/>
      <c r="I49" s="157"/>
      <c r="J49" s="47"/>
      <c r="K49" s="51"/>
    </row>
    <row r="50">
      <c r="B50" s="28"/>
      <c r="C50" s="40" t="s">
        <v>506</v>
      </c>
      <c r="D50" s="29"/>
      <c r="E50" s="29"/>
      <c r="F50" s="29"/>
      <c r="G50" s="29"/>
      <c r="H50" s="29"/>
      <c r="I50" s="155"/>
      <c r="J50" s="29"/>
      <c r="K50" s="31"/>
    </row>
    <row r="51" ht="16.5" customHeight="1">
      <c r="B51" s="28"/>
      <c r="C51" s="29"/>
      <c r="D51" s="29"/>
      <c r="E51" s="156" t="s">
        <v>1534</v>
      </c>
      <c r="F51" s="29"/>
      <c r="G51" s="29"/>
      <c r="H51" s="29"/>
      <c r="I51" s="155"/>
      <c r="J51" s="29"/>
      <c r="K51" s="31"/>
    </row>
    <row r="52">
      <c r="B52" s="28"/>
      <c r="C52" s="40" t="s">
        <v>508</v>
      </c>
      <c r="D52" s="29"/>
      <c r="E52" s="29"/>
      <c r="F52" s="29"/>
      <c r="G52" s="29"/>
      <c r="H52" s="29"/>
      <c r="I52" s="155"/>
      <c r="J52" s="29"/>
      <c r="K52" s="31"/>
    </row>
    <row r="53" s="1" customFormat="1" ht="16.5" customHeight="1">
      <c r="B53" s="46"/>
      <c r="C53" s="47"/>
      <c r="D53" s="47"/>
      <c r="E53" s="55" t="s">
        <v>1542</v>
      </c>
      <c r="F53" s="47"/>
      <c r="G53" s="47"/>
      <c r="H53" s="47"/>
      <c r="I53" s="157"/>
      <c r="J53" s="47"/>
      <c r="K53" s="51"/>
    </row>
    <row r="54" s="1" customFormat="1" ht="14.4" customHeight="1">
      <c r="B54" s="46"/>
      <c r="C54" s="40" t="s">
        <v>510</v>
      </c>
      <c r="D54" s="47"/>
      <c r="E54" s="47"/>
      <c r="F54" s="47"/>
      <c r="G54" s="47"/>
      <c r="H54" s="47"/>
      <c r="I54" s="157"/>
      <c r="J54" s="47"/>
      <c r="K54" s="51"/>
    </row>
    <row r="55" s="1" customFormat="1" ht="17.25" customHeight="1">
      <c r="B55" s="46"/>
      <c r="C55" s="47"/>
      <c r="D55" s="47"/>
      <c r="E55" s="158" t="str">
        <f>E13</f>
        <v>SO-26-05.1 - km 532,686 - Dobkovice</v>
      </c>
      <c r="F55" s="47"/>
      <c r="G55" s="47"/>
      <c r="H55" s="47"/>
      <c r="I55" s="157"/>
      <c r="J55" s="47"/>
      <c r="K55" s="51"/>
    </row>
    <row r="56" s="1" customFormat="1" ht="6.96" customHeight="1">
      <c r="B56" s="46"/>
      <c r="C56" s="47"/>
      <c r="D56" s="47"/>
      <c r="E56" s="47"/>
      <c r="F56" s="47"/>
      <c r="G56" s="47"/>
      <c r="H56" s="47"/>
      <c r="I56" s="157"/>
      <c r="J56" s="47"/>
      <c r="K56" s="51"/>
    </row>
    <row r="57" s="1" customFormat="1" ht="18" customHeight="1">
      <c r="B57" s="46"/>
      <c r="C57" s="40" t="s">
        <v>25</v>
      </c>
      <c r="D57" s="47"/>
      <c r="E57" s="47"/>
      <c r="F57" s="35" t="str">
        <f>F16</f>
        <v xml:space="preserve"> </v>
      </c>
      <c r="G57" s="47"/>
      <c r="H57" s="47"/>
      <c r="I57" s="159" t="s">
        <v>27</v>
      </c>
      <c r="J57" s="160" t="str">
        <f>IF(J16="","",J16)</f>
        <v>19. 9. 2018</v>
      </c>
      <c r="K57" s="51"/>
    </row>
    <row r="58" s="1" customFormat="1" ht="6.96" customHeight="1">
      <c r="B58" s="46"/>
      <c r="C58" s="47"/>
      <c r="D58" s="47"/>
      <c r="E58" s="47"/>
      <c r="F58" s="47"/>
      <c r="G58" s="47"/>
      <c r="H58" s="47"/>
      <c r="I58" s="157"/>
      <c r="J58" s="47"/>
      <c r="K58" s="51"/>
    </row>
    <row r="59" s="1" customFormat="1">
      <c r="B59" s="46"/>
      <c r="C59" s="40" t="s">
        <v>31</v>
      </c>
      <c r="D59" s="47"/>
      <c r="E59" s="47"/>
      <c r="F59" s="35" t="str">
        <f>E19</f>
        <v>SŽDC s.o., OŘ Ústí n.L., ST Ústí n.L.</v>
      </c>
      <c r="G59" s="47"/>
      <c r="H59" s="47"/>
      <c r="I59" s="159" t="s">
        <v>39</v>
      </c>
      <c r="J59" s="44" t="str">
        <f>E25</f>
        <v xml:space="preserve"> </v>
      </c>
      <c r="K59" s="51"/>
    </row>
    <row r="60" s="1" customFormat="1" ht="14.4" customHeight="1">
      <c r="B60" s="46"/>
      <c r="C60" s="40" t="s">
        <v>37</v>
      </c>
      <c r="D60" s="47"/>
      <c r="E60" s="47"/>
      <c r="F60" s="35" t="str">
        <f>IF(E22="","",E22)</f>
        <v/>
      </c>
      <c r="G60" s="47"/>
      <c r="H60" s="47"/>
      <c r="I60" s="157"/>
      <c r="J60" s="184"/>
      <c r="K60" s="51"/>
    </row>
    <row r="61" s="1" customFormat="1" ht="10.32" customHeight="1">
      <c r="B61" s="46"/>
      <c r="C61" s="47"/>
      <c r="D61" s="47"/>
      <c r="E61" s="47"/>
      <c r="F61" s="47"/>
      <c r="G61" s="47"/>
      <c r="H61" s="47"/>
      <c r="I61" s="157"/>
      <c r="J61" s="47"/>
      <c r="K61" s="51"/>
    </row>
    <row r="62" s="1" customFormat="1" ht="29.28" customHeight="1">
      <c r="B62" s="46"/>
      <c r="C62" s="185" t="s">
        <v>513</v>
      </c>
      <c r="D62" s="172"/>
      <c r="E62" s="172"/>
      <c r="F62" s="172"/>
      <c r="G62" s="172"/>
      <c r="H62" s="172"/>
      <c r="I62" s="186"/>
      <c r="J62" s="187" t="s">
        <v>514</v>
      </c>
      <c r="K62" s="188"/>
    </row>
    <row r="63" s="1" customFormat="1" ht="10.32" customHeight="1">
      <c r="B63" s="46"/>
      <c r="C63" s="47"/>
      <c r="D63" s="47"/>
      <c r="E63" s="47"/>
      <c r="F63" s="47"/>
      <c r="G63" s="47"/>
      <c r="H63" s="47"/>
      <c r="I63" s="157"/>
      <c r="J63" s="47"/>
      <c r="K63" s="51"/>
    </row>
    <row r="64" s="1" customFormat="1" ht="29.28" customHeight="1">
      <c r="B64" s="46"/>
      <c r="C64" s="189" t="s">
        <v>515</v>
      </c>
      <c r="D64" s="47"/>
      <c r="E64" s="47"/>
      <c r="F64" s="47"/>
      <c r="G64" s="47"/>
      <c r="H64" s="47"/>
      <c r="I64" s="157"/>
      <c r="J64" s="168">
        <f>J97</f>
        <v>0</v>
      </c>
      <c r="K64" s="51"/>
      <c r="AU64" s="24" t="s">
        <v>516</v>
      </c>
    </row>
    <row r="65" s="8" customFormat="1" ht="24.96" customHeight="1">
      <c r="B65" s="190"/>
      <c r="C65" s="191"/>
      <c r="D65" s="192" t="s">
        <v>517</v>
      </c>
      <c r="E65" s="193"/>
      <c r="F65" s="193"/>
      <c r="G65" s="193"/>
      <c r="H65" s="193"/>
      <c r="I65" s="194"/>
      <c r="J65" s="195">
        <f>J98</f>
        <v>0</v>
      </c>
      <c r="K65" s="196"/>
    </row>
    <row r="66" s="9" customFormat="1" ht="19.92" customHeight="1">
      <c r="B66" s="197"/>
      <c r="C66" s="198"/>
      <c r="D66" s="199" t="s">
        <v>519</v>
      </c>
      <c r="E66" s="200"/>
      <c r="F66" s="200"/>
      <c r="G66" s="200"/>
      <c r="H66" s="200"/>
      <c r="I66" s="201"/>
      <c r="J66" s="202">
        <f>J99</f>
        <v>0</v>
      </c>
      <c r="K66" s="203"/>
    </row>
    <row r="67" s="9" customFormat="1" ht="19.92" customHeight="1">
      <c r="B67" s="197"/>
      <c r="C67" s="198"/>
      <c r="D67" s="199" t="s">
        <v>520</v>
      </c>
      <c r="E67" s="200"/>
      <c r="F67" s="200"/>
      <c r="G67" s="200"/>
      <c r="H67" s="200"/>
      <c r="I67" s="201"/>
      <c r="J67" s="202">
        <f>J108</f>
        <v>0</v>
      </c>
      <c r="K67" s="203"/>
    </row>
    <row r="68" s="9" customFormat="1" ht="19.92" customHeight="1">
      <c r="B68" s="197"/>
      <c r="C68" s="198"/>
      <c r="D68" s="199" t="s">
        <v>522</v>
      </c>
      <c r="E68" s="200"/>
      <c r="F68" s="200"/>
      <c r="G68" s="200"/>
      <c r="H68" s="200"/>
      <c r="I68" s="201"/>
      <c r="J68" s="202">
        <f>J115</f>
        <v>0</v>
      </c>
      <c r="K68" s="203"/>
    </row>
    <row r="69" s="8" customFormat="1" ht="24.96" customHeight="1">
      <c r="B69" s="190"/>
      <c r="C69" s="191"/>
      <c r="D69" s="192" t="s">
        <v>523</v>
      </c>
      <c r="E69" s="193"/>
      <c r="F69" s="193"/>
      <c r="G69" s="193"/>
      <c r="H69" s="193"/>
      <c r="I69" s="194"/>
      <c r="J69" s="195">
        <f>J118</f>
        <v>0</v>
      </c>
      <c r="K69" s="196"/>
    </row>
    <row r="70" s="9" customFormat="1" ht="19.92" customHeight="1">
      <c r="B70" s="197"/>
      <c r="C70" s="198"/>
      <c r="D70" s="199" t="s">
        <v>678</v>
      </c>
      <c r="E70" s="200"/>
      <c r="F70" s="200"/>
      <c r="G70" s="200"/>
      <c r="H70" s="200"/>
      <c r="I70" s="201"/>
      <c r="J70" s="202">
        <f>J119</f>
        <v>0</v>
      </c>
      <c r="K70" s="203"/>
    </row>
    <row r="71" s="9" customFormat="1" ht="19.92" customHeight="1">
      <c r="B71" s="197"/>
      <c r="C71" s="198"/>
      <c r="D71" s="199" t="s">
        <v>679</v>
      </c>
      <c r="E71" s="200"/>
      <c r="F71" s="200"/>
      <c r="G71" s="200"/>
      <c r="H71" s="200"/>
      <c r="I71" s="201"/>
      <c r="J71" s="202">
        <f>J121</f>
        <v>0</v>
      </c>
      <c r="K71" s="203"/>
    </row>
    <row r="72" s="9" customFormat="1" ht="19.92" customHeight="1">
      <c r="B72" s="197"/>
      <c r="C72" s="198"/>
      <c r="D72" s="199" t="s">
        <v>680</v>
      </c>
      <c r="E72" s="200"/>
      <c r="F72" s="200"/>
      <c r="G72" s="200"/>
      <c r="H72" s="200"/>
      <c r="I72" s="201"/>
      <c r="J72" s="202">
        <f>J129</f>
        <v>0</v>
      </c>
      <c r="K72" s="203"/>
    </row>
    <row r="73" s="9" customFormat="1" ht="19.92" customHeight="1">
      <c r="B73" s="197"/>
      <c r="C73" s="198"/>
      <c r="D73" s="199" t="s">
        <v>681</v>
      </c>
      <c r="E73" s="200"/>
      <c r="F73" s="200"/>
      <c r="G73" s="200"/>
      <c r="H73" s="200"/>
      <c r="I73" s="201"/>
      <c r="J73" s="202">
        <f>J139</f>
        <v>0</v>
      </c>
      <c r="K73" s="203"/>
    </row>
    <row r="74" s="1" customFormat="1" ht="21.84" customHeight="1">
      <c r="B74" s="46"/>
      <c r="C74" s="47"/>
      <c r="D74" s="47"/>
      <c r="E74" s="47"/>
      <c r="F74" s="47"/>
      <c r="G74" s="47"/>
      <c r="H74" s="47"/>
      <c r="I74" s="157"/>
      <c r="J74" s="47"/>
      <c r="K74" s="51"/>
    </row>
    <row r="75" s="1" customFormat="1" ht="6.96" customHeight="1">
      <c r="B75" s="67"/>
      <c r="C75" s="68"/>
      <c r="D75" s="68"/>
      <c r="E75" s="68"/>
      <c r="F75" s="68"/>
      <c r="G75" s="68"/>
      <c r="H75" s="68"/>
      <c r="I75" s="179"/>
      <c r="J75" s="68"/>
      <c r="K75" s="69"/>
    </row>
    <row r="79" s="1" customFormat="1" ht="6.96" customHeight="1">
      <c r="B79" s="70"/>
      <c r="C79" s="71"/>
      <c r="D79" s="71"/>
      <c r="E79" s="71"/>
      <c r="F79" s="71"/>
      <c r="G79" s="71"/>
      <c r="H79" s="71"/>
      <c r="I79" s="182"/>
      <c r="J79" s="71"/>
      <c r="K79" s="71"/>
      <c r="L79" s="72"/>
    </row>
    <row r="80" s="1" customFormat="1" ht="36.96" customHeight="1">
      <c r="B80" s="46"/>
      <c r="C80" s="73" t="s">
        <v>525</v>
      </c>
      <c r="D80" s="74"/>
      <c r="E80" s="74"/>
      <c r="F80" s="74"/>
      <c r="G80" s="74"/>
      <c r="H80" s="74"/>
      <c r="I80" s="204"/>
      <c r="J80" s="74"/>
      <c r="K80" s="74"/>
      <c r="L80" s="72"/>
    </row>
    <row r="81" s="1" customFormat="1" ht="6.96" customHeight="1">
      <c r="B81" s="46"/>
      <c r="C81" s="74"/>
      <c r="D81" s="74"/>
      <c r="E81" s="74"/>
      <c r="F81" s="74"/>
      <c r="G81" s="74"/>
      <c r="H81" s="74"/>
      <c r="I81" s="204"/>
      <c r="J81" s="74"/>
      <c r="K81" s="74"/>
      <c r="L81" s="72"/>
    </row>
    <row r="82" s="1" customFormat="1" ht="14.4" customHeight="1">
      <c r="B82" s="46"/>
      <c r="C82" s="76" t="s">
        <v>18</v>
      </c>
      <c r="D82" s="74"/>
      <c r="E82" s="74"/>
      <c r="F82" s="74"/>
      <c r="G82" s="74"/>
      <c r="H82" s="74"/>
      <c r="I82" s="204"/>
      <c r="J82" s="74"/>
      <c r="K82" s="74"/>
      <c r="L82" s="72"/>
    </row>
    <row r="83" s="1" customFormat="1" ht="16.5" customHeight="1">
      <c r="B83" s="46"/>
      <c r="C83" s="74"/>
      <c r="D83" s="74"/>
      <c r="E83" s="205" t="str">
        <f>E7</f>
        <v>Celkové opravy zastávek na koridorové trati Vraňany - Děčín - státní hranice_ZMĚNA č. 1</v>
      </c>
      <c r="F83" s="76"/>
      <c r="G83" s="76"/>
      <c r="H83" s="76"/>
      <c r="I83" s="204"/>
      <c r="J83" s="74"/>
      <c r="K83" s="74"/>
      <c r="L83" s="72"/>
    </row>
    <row r="84">
      <c r="B84" s="28"/>
      <c r="C84" s="76" t="s">
        <v>506</v>
      </c>
      <c r="D84" s="206"/>
      <c r="E84" s="206"/>
      <c r="F84" s="206"/>
      <c r="G84" s="206"/>
      <c r="H84" s="206"/>
      <c r="I84" s="149"/>
      <c r="J84" s="206"/>
      <c r="K84" s="206"/>
      <c r="L84" s="207"/>
    </row>
    <row r="85" ht="16.5" customHeight="1">
      <c r="B85" s="28"/>
      <c r="C85" s="206"/>
      <c r="D85" s="206"/>
      <c r="E85" s="205" t="s">
        <v>1534</v>
      </c>
      <c r="F85" s="206"/>
      <c r="G85" s="206"/>
      <c r="H85" s="206"/>
      <c r="I85" s="149"/>
      <c r="J85" s="206"/>
      <c r="K85" s="206"/>
      <c r="L85" s="207"/>
    </row>
    <row r="86">
      <c r="B86" s="28"/>
      <c r="C86" s="76" t="s">
        <v>508</v>
      </c>
      <c r="D86" s="206"/>
      <c r="E86" s="206"/>
      <c r="F86" s="206"/>
      <c r="G86" s="206"/>
      <c r="H86" s="206"/>
      <c r="I86" s="149"/>
      <c r="J86" s="206"/>
      <c r="K86" s="206"/>
      <c r="L86" s="207"/>
    </row>
    <row r="87" s="1" customFormat="1" ht="16.5" customHeight="1">
      <c r="B87" s="46"/>
      <c r="C87" s="74"/>
      <c r="D87" s="74"/>
      <c r="E87" s="208" t="s">
        <v>1542</v>
      </c>
      <c r="F87" s="74"/>
      <c r="G87" s="74"/>
      <c r="H87" s="74"/>
      <c r="I87" s="204"/>
      <c r="J87" s="74"/>
      <c r="K87" s="74"/>
      <c r="L87" s="72"/>
    </row>
    <row r="88" s="1" customFormat="1" ht="14.4" customHeight="1">
      <c r="B88" s="46"/>
      <c r="C88" s="76" t="s">
        <v>510</v>
      </c>
      <c r="D88" s="74"/>
      <c r="E88" s="74"/>
      <c r="F88" s="74"/>
      <c r="G88" s="74"/>
      <c r="H88" s="74"/>
      <c r="I88" s="204"/>
      <c r="J88" s="74"/>
      <c r="K88" s="74"/>
      <c r="L88" s="72"/>
    </row>
    <row r="89" s="1" customFormat="1" ht="17.25" customHeight="1">
      <c r="B89" s="46"/>
      <c r="C89" s="74"/>
      <c r="D89" s="74"/>
      <c r="E89" s="82" t="str">
        <f>E13</f>
        <v>SO-26-05.1 - km 532,686 - Dobkovice</v>
      </c>
      <c r="F89" s="74"/>
      <c r="G89" s="74"/>
      <c r="H89" s="74"/>
      <c r="I89" s="204"/>
      <c r="J89" s="74"/>
      <c r="K89" s="74"/>
      <c r="L89" s="72"/>
    </row>
    <row r="90" s="1" customFormat="1" ht="6.96" customHeight="1">
      <c r="B90" s="46"/>
      <c r="C90" s="74"/>
      <c r="D90" s="74"/>
      <c r="E90" s="74"/>
      <c r="F90" s="74"/>
      <c r="G90" s="74"/>
      <c r="H90" s="74"/>
      <c r="I90" s="204"/>
      <c r="J90" s="74"/>
      <c r="K90" s="74"/>
      <c r="L90" s="72"/>
    </row>
    <row r="91" s="1" customFormat="1" ht="18" customHeight="1">
      <c r="B91" s="46"/>
      <c r="C91" s="76" t="s">
        <v>25</v>
      </c>
      <c r="D91" s="74"/>
      <c r="E91" s="74"/>
      <c r="F91" s="209" t="str">
        <f>F16</f>
        <v xml:space="preserve"> </v>
      </c>
      <c r="G91" s="74"/>
      <c r="H91" s="74"/>
      <c r="I91" s="210" t="s">
        <v>27</v>
      </c>
      <c r="J91" s="85" t="str">
        <f>IF(J16="","",J16)</f>
        <v>19. 9. 2018</v>
      </c>
      <c r="K91" s="74"/>
      <c r="L91" s="72"/>
    </row>
    <row r="92" s="1" customFormat="1" ht="6.96" customHeight="1">
      <c r="B92" s="46"/>
      <c r="C92" s="74"/>
      <c r="D92" s="74"/>
      <c r="E92" s="74"/>
      <c r="F92" s="74"/>
      <c r="G92" s="74"/>
      <c r="H92" s="74"/>
      <c r="I92" s="204"/>
      <c r="J92" s="74"/>
      <c r="K92" s="74"/>
      <c r="L92" s="72"/>
    </row>
    <row r="93" s="1" customFormat="1">
      <c r="B93" s="46"/>
      <c r="C93" s="76" t="s">
        <v>31</v>
      </c>
      <c r="D93" s="74"/>
      <c r="E93" s="74"/>
      <c r="F93" s="209" t="str">
        <f>E19</f>
        <v>SŽDC s.o., OŘ Ústí n.L., ST Ústí n.L.</v>
      </c>
      <c r="G93" s="74"/>
      <c r="H93" s="74"/>
      <c r="I93" s="210" t="s">
        <v>39</v>
      </c>
      <c r="J93" s="209" t="str">
        <f>E25</f>
        <v xml:space="preserve"> </v>
      </c>
      <c r="K93" s="74"/>
      <c r="L93" s="72"/>
    </row>
    <row r="94" s="1" customFormat="1" ht="14.4" customHeight="1">
      <c r="B94" s="46"/>
      <c r="C94" s="76" t="s">
        <v>37</v>
      </c>
      <c r="D94" s="74"/>
      <c r="E94" s="74"/>
      <c r="F94" s="209" t="str">
        <f>IF(E22="","",E22)</f>
        <v/>
      </c>
      <c r="G94" s="74"/>
      <c r="H94" s="74"/>
      <c r="I94" s="204"/>
      <c r="J94" s="74"/>
      <c r="K94" s="74"/>
      <c r="L94" s="72"/>
    </row>
    <row r="95" s="1" customFormat="1" ht="10.32" customHeight="1">
      <c r="B95" s="46"/>
      <c r="C95" s="74"/>
      <c r="D95" s="74"/>
      <c r="E95" s="74"/>
      <c r="F95" s="74"/>
      <c r="G95" s="74"/>
      <c r="H95" s="74"/>
      <c r="I95" s="204"/>
      <c r="J95" s="74"/>
      <c r="K95" s="74"/>
      <c r="L95" s="72"/>
    </row>
    <row r="96" s="10" customFormat="1" ht="29.28" customHeight="1">
      <c r="B96" s="211"/>
      <c r="C96" s="212" t="s">
        <v>526</v>
      </c>
      <c r="D96" s="213" t="s">
        <v>62</v>
      </c>
      <c r="E96" s="213" t="s">
        <v>58</v>
      </c>
      <c r="F96" s="213" t="s">
        <v>527</v>
      </c>
      <c r="G96" s="213" t="s">
        <v>528</v>
      </c>
      <c r="H96" s="213" t="s">
        <v>529</v>
      </c>
      <c r="I96" s="214" t="s">
        <v>530</v>
      </c>
      <c r="J96" s="213" t="s">
        <v>514</v>
      </c>
      <c r="K96" s="215" t="s">
        <v>531</v>
      </c>
      <c r="L96" s="216"/>
      <c r="M96" s="102" t="s">
        <v>532</v>
      </c>
      <c r="N96" s="103" t="s">
        <v>47</v>
      </c>
      <c r="O96" s="103" t="s">
        <v>533</v>
      </c>
      <c r="P96" s="103" t="s">
        <v>534</v>
      </c>
      <c r="Q96" s="103" t="s">
        <v>535</v>
      </c>
      <c r="R96" s="103" t="s">
        <v>536</v>
      </c>
      <c r="S96" s="103" t="s">
        <v>537</v>
      </c>
      <c r="T96" s="104" t="s">
        <v>538</v>
      </c>
    </row>
    <row r="97" s="1" customFormat="1" ht="29.28" customHeight="1">
      <c r="B97" s="46"/>
      <c r="C97" s="108" t="s">
        <v>515</v>
      </c>
      <c r="D97" s="74"/>
      <c r="E97" s="74"/>
      <c r="F97" s="74"/>
      <c r="G97" s="74"/>
      <c r="H97" s="74"/>
      <c r="I97" s="204"/>
      <c r="J97" s="217">
        <f>BK97</f>
        <v>0</v>
      </c>
      <c r="K97" s="74"/>
      <c r="L97" s="72"/>
      <c r="M97" s="105"/>
      <c r="N97" s="106"/>
      <c r="O97" s="106"/>
      <c r="P97" s="218">
        <f>P98+P118</f>
        <v>0</v>
      </c>
      <c r="Q97" s="106"/>
      <c r="R97" s="218">
        <f>R98+R118</f>
        <v>2.4997957519130001</v>
      </c>
      <c r="S97" s="106"/>
      <c r="T97" s="219">
        <f>T98+T118</f>
        <v>0.72847499999999998</v>
      </c>
      <c r="AT97" s="24" t="s">
        <v>76</v>
      </c>
      <c r="AU97" s="24" t="s">
        <v>516</v>
      </c>
      <c r="BK97" s="220">
        <f>BK98+BK118</f>
        <v>0</v>
      </c>
    </row>
    <row r="98" s="11" customFormat="1" ht="37.44" customHeight="1">
      <c r="B98" s="221"/>
      <c r="C98" s="222"/>
      <c r="D98" s="223" t="s">
        <v>76</v>
      </c>
      <c r="E98" s="224" t="s">
        <v>539</v>
      </c>
      <c r="F98" s="224" t="s">
        <v>540</v>
      </c>
      <c r="G98" s="222"/>
      <c r="H98" s="222"/>
      <c r="I98" s="225"/>
      <c r="J98" s="226">
        <f>BK98</f>
        <v>0</v>
      </c>
      <c r="K98" s="222"/>
      <c r="L98" s="227"/>
      <c r="M98" s="228"/>
      <c r="N98" s="229"/>
      <c r="O98" s="229"/>
      <c r="P98" s="230">
        <f>P99+P108+P115</f>
        <v>0</v>
      </c>
      <c r="Q98" s="229"/>
      <c r="R98" s="230">
        <f>R99+R108+R115</f>
        <v>1.301245085416</v>
      </c>
      <c r="S98" s="229"/>
      <c r="T98" s="231">
        <f>T99+T108+T115</f>
        <v>0.021274999999999999</v>
      </c>
      <c r="AR98" s="232" t="s">
        <v>24</v>
      </c>
      <c r="AT98" s="233" t="s">
        <v>76</v>
      </c>
      <c r="AU98" s="233" t="s">
        <v>77</v>
      </c>
      <c r="AY98" s="232" t="s">
        <v>541</v>
      </c>
      <c r="BK98" s="234">
        <f>BK99+BK108+BK115</f>
        <v>0</v>
      </c>
    </row>
    <row r="99" s="11" customFormat="1" ht="19.92" customHeight="1">
      <c r="B99" s="221"/>
      <c r="C99" s="222"/>
      <c r="D99" s="223" t="s">
        <v>76</v>
      </c>
      <c r="E99" s="235" t="s">
        <v>552</v>
      </c>
      <c r="F99" s="235" t="s">
        <v>553</v>
      </c>
      <c r="G99" s="222"/>
      <c r="H99" s="222"/>
      <c r="I99" s="225"/>
      <c r="J99" s="236">
        <f>BK99</f>
        <v>0</v>
      </c>
      <c r="K99" s="222"/>
      <c r="L99" s="227"/>
      <c r="M99" s="228"/>
      <c r="N99" s="229"/>
      <c r="O99" s="229"/>
      <c r="P99" s="230">
        <f>SUM(P100:P107)</f>
        <v>0</v>
      </c>
      <c r="Q99" s="229"/>
      <c r="R99" s="230">
        <f>SUM(R100:R107)</f>
        <v>1.279983215416</v>
      </c>
      <c r="S99" s="229"/>
      <c r="T99" s="231">
        <f>SUM(T100:T107)</f>
        <v>0</v>
      </c>
      <c r="AR99" s="232" t="s">
        <v>24</v>
      </c>
      <c r="AT99" s="233" t="s">
        <v>76</v>
      </c>
      <c r="AU99" s="233" t="s">
        <v>24</v>
      </c>
      <c r="AY99" s="232" t="s">
        <v>541</v>
      </c>
      <c r="BK99" s="234">
        <f>SUM(BK100:BK107)</f>
        <v>0</v>
      </c>
    </row>
    <row r="100" s="1" customFormat="1" ht="25.5" customHeight="1">
      <c r="B100" s="46"/>
      <c r="C100" s="237" t="s">
        <v>24</v>
      </c>
      <c r="D100" s="237" t="s">
        <v>544</v>
      </c>
      <c r="E100" s="238" t="s">
        <v>682</v>
      </c>
      <c r="F100" s="239" t="s">
        <v>683</v>
      </c>
      <c r="G100" s="240" t="s">
        <v>547</v>
      </c>
      <c r="H100" s="241">
        <v>54.747</v>
      </c>
      <c r="I100" s="242"/>
      <c r="J100" s="243">
        <f>ROUND(I100*H100,2)</f>
        <v>0</v>
      </c>
      <c r="K100" s="239" t="s">
        <v>684</v>
      </c>
      <c r="L100" s="72"/>
      <c r="M100" s="244" t="s">
        <v>22</v>
      </c>
      <c r="N100" s="245" t="s">
        <v>48</v>
      </c>
      <c r="O100" s="47"/>
      <c r="P100" s="246">
        <f>O100*H100</f>
        <v>0</v>
      </c>
      <c r="Q100" s="246">
        <v>0.0041799999999999997</v>
      </c>
      <c r="R100" s="246">
        <f>Q100*H100</f>
        <v>0.22884245999999997</v>
      </c>
      <c r="S100" s="246">
        <v>0</v>
      </c>
      <c r="T100" s="247">
        <f>S100*H100</f>
        <v>0</v>
      </c>
      <c r="AR100" s="24" t="s">
        <v>542</v>
      </c>
      <c r="AT100" s="24" t="s">
        <v>544</v>
      </c>
      <c r="AU100" s="24" t="s">
        <v>85</v>
      </c>
      <c r="AY100" s="24" t="s">
        <v>541</v>
      </c>
      <c r="BE100" s="248">
        <f>IF(N100="základní",J100,0)</f>
        <v>0</v>
      </c>
      <c r="BF100" s="248">
        <f>IF(N100="snížená",J100,0)</f>
        <v>0</v>
      </c>
      <c r="BG100" s="248">
        <f>IF(N100="zákl. přenesená",J100,0)</f>
        <v>0</v>
      </c>
      <c r="BH100" s="248">
        <f>IF(N100="sníž. přenesená",J100,0)</f>
        <v>0</v>
      </c>
      <c r="BI100" s="248">
        <f>IF(N100="nulová",J100,0)</f>
        <v>0</v>
      </c>
      <c r="BJ100" s="24" t="s">
        <v>24</v>
      </c>
      <c r="BK100" s="248">
        <f>ROUND(I100*H100,2)</f>
        <v>0</v>
      </c>
      <c r="BL100" s="24" t="s">
        <v>542</v>
      </c>
      <c r="BM100" s="24" t="s">
        <v>818</v>
      </c>
    </row>
    <row r="101" s="1" customFormat="1" ht="25.5" customHeight="1">
      <c r="B101" s="46"/>
      <c r="C101" s="237" t="s">
        <v>85</v>
      </c>
      <c r="D101" s="237" t="s">
        <v>544</v>
      </c>
      <c r="E101" s="238" t="s">
        <v>687</v>
      </c>
      <c r="F101" s="239" t="s">
        <v>688</v>
      </c>
      <c r="G101" s="240" t="s">
        <v>547</v>
      </c>
      <c r="H101" s="241">
        <v>184.65000000000001</v>
      </c>
      <c r="I101" s="242"/>
      <c r="J101" s="243">
        <f>ROUND(I101*H101,2)</f>
        <v>0</v>
      </c>
      <c r="K101" s="239" t="s">
        <v>684</v>
      </c>
      <c r="L101" s="72"/>
      <c r="M101" s="244" t="s">
        <v>22</v>
      </c>
      <c r="N101" s="245" t="s">
        <v>48</v>
      </c>
      <c r="O101" s="47"/>
      <c r="P101" s="246">
        <f>O101*H101</f>
        <v>0</v>
      </c>
      <c r="Q101" s="246">
        <v>0.0041799999999999997</v>
      </c>
      <c r="R101" s="246">
        <f>Q101*H101</f>
        <v>0.771837</v>
      </c>
      <c r="S101" s="246">
        <v>0</v>
      </c>
      <c r="T101" s="247">
        <f>S101*H101</f>
        <v>0</v>
      </c>
      <c r="AR101" s="24" t="s">
        <v>542</v>
      </c>
      <c r="AT101" s="24" t="s">
        <v>544</v>
      </c>
      <c r="AU101" s="24" t="s">
        <v>85</v>
      </c>
      <c r="AY101" s="24" t="s">
        <v>541</v>
      </c>
      <c r="BE101" s="248">
        <f>IF(N101="základní",J101,0)</f>
        <v>0</v>
      </c>
      <c r="BF101" s="248">
        <f>IF(N101="snížená",J101,0)</f>
        <v>0</v>
      </c>
      <c r="BG101" s="248">
        <f>IF(N101="zákl. přenesená",J101,0)</f>
        <v>0</v>
      </c>
      <c r="BH101" s="248">
        <f>IF(N101="sníž. přenesená",J101,0)</f>
        <v>0</v>
      </c>
      <c r="BI101" s="248">
        <f>IF(N101="nulová",J101,0)</f>
        <v>0</v>
      </c>
      <c r="BJ101" s="24" t="s">
        <v>24</v>
      </c>
      <c r="BK101" s="248">
        <f>ROUND(I101*H101,2)</f>
        <v>0</v>
      </c>
      <c r="BL101" s="24" t="s">
        <v>542</v>
      </c>
      <c r="BM101" s="24" t="s">
        <v>820</v>
      </c>
    </row>
    <row r="102" s="12" customFormat="1">
      <c r="B102" s="249"/>
      <c r="C102" s="250"/>
      <c r="D102" s="251" t="s">
        <v>549</v>
      </c>
      <c r="E102" s="252" t="s">
        <v>22</v>
      </c>
      <c r="F102" s="253" t="s">
        <v>1544</v>
      </c>
      <c r="G102" s="250"/>
      <c r="H102" s="254">
        <v>184.65000000000001</v>
      </c>
      <c r="I102" s="255"/>
      <c r="J102" s="250"/>
      <c r="K102" s="250"/>
      <c r="L102" s="256"/>
      <c r="M102" s="257"/>
      <c r="N102" s="258"/>
      <c r="O102" s="258"/>
      <c r="P102" s="258"/>
      <c r="Q102" s="258"/>
      <c r="R102" s="258"/>
      <c r="S102" s="258"/>
      <c r="T102" s="259"/>
      <c r="AT102" s="260" t="s">
        <v>549</v>
      </c>
      <c r="AU102" s="260" t="s">
        <v>85</v>
      </c>
      <c r="AV102" s="12" t="s">
        <v>85</v>
      </c>
      <c r="AW102" s="12" t="s">
        <v>41</v>
      </c>
      <c r="AX102" s="12" t="s">
        <v>24</v>
      </c>
      <c r="AY102" s="260" t="s">
        <v>541</v>
      </c>
    </row>
    <row r="103" s="1" customFormat="1" ht="25.5" customHeight="1">
      <c r="B103" s="46"/>
      <c r="C103" s="237" t="s">
        <v>93</v>
      </c>
      <c r="D103" s="237" t="s">
        <v>544</v>
      </c>
      <c r="E103" s="238" t="s">
        <v>691</v>
      </c>
      <c r="F103" s="239" t="s">
        <v>692</v>
      </c>
      <c r="G103" s="240" t="s">
        <v>547</v>
      </c>
      <c r="H103" s="241">
        <v>239.39699999999999</v>
      </c>
      <c r="I103" s="242"/>
      <c r="J103" s="243">
        <f>ROUND(I103*H103,2)</f>
        <v>0</v>
      </c>
      <c r="K103" s="239" t="s">
        <v>684</v>
      </c>
      <c r="L103" s="72"/>
      <c r="M103" s="244" t="s">
        <v>22</v>
      </c>
      <c r="N103" s="245" t="s">
        <v>48</v>
      </c>
      <c r="O103" s="47"/>
      <c r="P103" s="246">
        <f>O103*H103</f>
        <v>0</v>
      </c>
      <c r="Q103" s="246">
        <v>0.0010198399999999999</v>
      </c>
      <c r="R103" s="246">
        <f>Q103*H103</f>
        <v>0.24414663647999998</v>
      </c>
      <c r="S103" s="246">
        <v>0</v>
      </c>
      <c r="T103" s="247">
        <f>S103*H103</f>
        <v>0</v>
      </c>
      <c r="AR103" s="24" t="s">
        <v>542</v>
      </c>
      <c r="AT103" s="24" t="s">
        <v>544</v>
      </c>
      <c r="AU103" s="24" t="s">
        <v>85</v>
      </c>
      <c r="AY103" s="24" t="s">
        <v>541</v>
      </c>
      <c r="BE103" s="248">
        <f>IF(N103="základní",J103,0)</f>
        <v>0</v>
      </c>
      <c r="BF103" s="248">
        <f>IF(N103="snížená",J103,0)</f>
        <v>0</v>
      </c>
      <c r="BG103" s="248">
        <f>IF(N103="zákl. přenesená",J103,0)</f>
        <v>0</v>
      </c>
      <c r="BH103" s="248">
        <f>IF(N103="sníž. přenesená",J103,0)</f>
        <v>0</v>
      </c>
      <c r="BI103" s="248">
        <f>IF(N103="nulová",J103,0)</f>
        <v>0</v>
      </c>
      <c r="BJ103" s="24" t="s">
        <v>24</v>
      </c>
      <c r="BK103" s="248">
        <f>ROUND(I103*H103,2)</f>
        <v>0</v>
      </c>
      <c r="BL103" s="24" t="s">
        <v>542</v>
      </c>
      <c r="BM103" s="24" t="s">
        <v>822</v>
      </c>
    </row>
    <row r="104" s="1" customFormat="1" ht="25.5" customHeight="1">
      <c r="B104" s="46"/>
      <c r="C104" s="237" t="s">
        <v>542</v>
      </c>
      <c r="D104" s="237" t="s">
        <v>544</v>
      </c>
      <c r="E104" s="238" t="s">
        <v>554</v>
      </c>
      <c r="F104" s="239" t="s">
        <v>555</v>
      </c>
      <c r="G104" s="240" t="s">
        <v>547</v>
      </c>
      <c r="H104" s="241">
        <v>8.2989999999999995</v>
      </c>
      <c r="I104" s="242"/>
      <c r="J104" s="243">
        <f>ROUND(I104*H104,2)</f>
        <v>0</v>
      </c>
      <c r="K104" s="239" t="s">
        <v>684</v>
      </c>
      <c r="L104" s="72"/>
      <c r="M104" s="244" t="s">
        <v>22</v>
      </c>
      <c r="N104" s="245" t="s">
        <v>48</v>
      </c>
      <c r="O104" s="47"/>
      <c r="P104" s="246">
        <f>O104*H104</f>
        <v>0</v>
      </c>
      <c r="Q104" s="246">
        <v>0.001110364</v>
      </c>
      <c r="R104" s="246">
        <f>Q104*H104</f>
        <v>0.0092149108359999999</v>
      </c>
      <c r="S104" s="246">
        <v>0</v>
      </c>
      <c r="T104" s="247">
        <f>S104*H104</f>
        <v>0</v>
      </c>
      <c r="AR104" s="24" t="s">
        <v>542</v>
      </c>
      <c r="AT104" s="24" t="s">
        <v>544</v>
      </c>
      <c r="AU104" s="24" t="s">
        <v>85</v>
      </c>
      <c r="AY104" s="24" t="s">
        <v>541</v>
      </c>
      <c r="BE104" s="248">
        <f>IF(N104="základní",J104,0)</f>
        <v>0</v>
      </c>
      <c r="BF104" s="248">
        <f>IF(N104="snížená",J104,0)</f>
        <v>0</v>
      </c>
      <c r="BG104" s="248">
        <f>IF(N104="zákl. přenesená",J104,0)</f>
        <v>0</v>
      </c>
      <c r="BH104" s="248">
        <f>IF(N104="sníž. přenesená",J104,0)</f>
        <v>0</v>
      </c>
      <c r="BI104" s="248">
        <f>IF(N104="nulová",J104,0)</f>
        <v>0</v>
      </c>
      <c r="BJ104" s="24" t="s">
        <v>24</v>
      </c>
      <c r="BK104" s="248">
        <f>ROUND(I104*H104,2)</f>
        <v>0</v>
      </c>
      <c r="BL104" s="24" t="s">
        <v>542</v>
      </c>
      <c r="BM104" s="24" t="s">
        <v>823</v>
      </c>
    </row>
    <row r="105" s="13" customFormat="1">
      <c r="B105" s="282"/>
      <c r="C105" s="283"/>
      <c r="D105" s="251" t="s">
        <v>549</v>
      </c>
      <c r="E105" s="284" t="s">
        <v>22</v>
      </c>
      <c r="F105" s="285" t="s">
        <v>695</v>
      </c>
      <c r="G105" s="283"/>
      <c r="H105" s="284" t="s">
        <v>22</v>
      </c>
      <c r="I105" s="286"/>
      <c r="J105" s="283"/>
      <c r="K105" s="283"/>
      <c r="L105" s="287"/>
      <c r="M105" s="288"/>
      <c r="N105" s="289"/>
      <c r="O105" s="289"/>
      <c r="P105" s="289"/>
      <c r="Q105" s="289"/>
      <c r="R105" s="289"/>
      <c r="S105" s="289"/>
      <c r="T105" s="290"/>
      <c r="AT105" s="291" t="s">
        <v>549</v>
      </c>
      <c r="AU105" s="291" t="s">
        <v>85</v>
      </c>
      <c r="AV105" s="13" t="s">
        <v>24</v>
      </c>
      <c r="AW105" s="13" t="s">
        <v>41</v>
      </c>
      <c r="AX105" s="13" t="s">
        <v>77</v>
      </c>
      <c r="AY105" s="291" t="s">
        <v>541</v>
      </c>
    </row>
    <row r="106" s="12" customFormat="1">
      <c r="B106" s="249"/>
      <c r="C106" s="250"/>
      <c r="D106" s="251" t="s">
        <v>549</v>
      </c>
      <c r="E106" s="252" t="s">
        <v>22</v>
      </c>
      <c r="F106" s="253" t="s">
        <v>1545</v>
      </c>
      <c r="G106" s="250"/>
      <c r="H106" s="254">
        <v>8.2989999999999995</v>
      </c>
      <c r="I106" s="255"/>
      <c r="J106" s="250"/>
      <c r="K106" s="250"/>
      <c r="L106" s="256"/>
      <c r="M106" s="257"/>
      <c r="N106" s="258"/>
      <c r="O106" s="258"/>
      <c r="P106" s="258"/>
      <c r="Q106" s="258"/>
      <c r="R106" s="258"/>
      <c r="S106" s="258"/>
      <c r="T106" s="259"/>
      <c r="AT106" s="260" t="s">
        <v>549</v>
      </c>
      <c r="AU106" s="260" t="s">
        <v>85</v>
      </c>
      <c r="AV106" s="12" t="s">
        <v>85</v>
      </c>
      <c r="AW106" s="12" t="s">
        <v>41</v>
      </c>
      <c r="AX106" s="12" t="s">
        <v>24</v>
      </c>
      <c r="AY106" s="260" t="s">
        <v>541</v>
      </c>
    </row>
    <row r="107" s="1" customFormat="1" ht="51" customHeight="1">
      <c r="B107" s="46"/>
      <c r="C107" s="237" t="s">
        <v>562</v>
      </c>
      <c r="D107" s="237" t="s">
        <v>544</v>
      </c>
      <c r="E107" s="238" t="s">
        <v>697</v>
      </c>
      <c r="F107" s="239" t="s">
        <v>698</v>
      </c>
      <c r="G107" s="240" t="s">
        <v>651</v>
      </c>
      <c r="H107" s="241">
        <v>36.600000000000001</v>
      </c>
      <c r="I107" s="242"/>
      <c r="J107" s="243">
        <f>ROUND(I107*H107,2)</f>
        <v>0</v>
      </c>
      <c r="K107" s="239" t="s">
        <v>684</v>
      </c>
      <c r="L107" s="72"/>
      <c r="M107" s="244" t="s">
        <v>22</v>
      </c>
      <c r="N107" s="245" t="s">
        <v>48</v>
      </c>
      <c r="O107" s="47"/>
      <c r="P107" s="246">
        <f>O107*H107</f>
        <v>0</v>
      </c>
      <c r="Q107" s="246">
        <v>0.00070880349999999999</v>
      </c>
      <c r="R107" s="246">
        <f>Q107*H107</f>
        <v>0.025942208099999999</v>
      </c>
      <c r="S107" s="246">
        <v>0</v>
      </c>
      <c r="T107" s="247">
        <f>S107*H107</f>
        <v>0</v>
      </c>
      <c r="AR107" s="24" t="s">
        <v>542</v>
      </c>
      <c r="AT107" s="24" t="s">
        <v>544</v>
      </c>
      <c r="AU107" s="24" t="s">
        <v>85</v>
      </c>
      <c r="AY107" s="24" t="s">
        <v>541</v>
      </c>
      <c r="BE107" s="248">
        <f>IF(N107="základní",J107,0)</f>
        <v>0</v>
      </c>
      <c r="BF107" s="248">
        <f>IF(N107="snížená",J107,0)</f>
        <v>0</v>
      </c>
      <c r="BG107" s="248">
        <f>IF(N107="zákl. přenesená",J107,0)</f>
        <v>0</v>
      </c>
      <c r="BH107" s="248">
        <f>IF(N107="sníž. přenesená",J107,0)</f>
        <v>0</v>
      </c>
      <c r="BI107" s="248">
        <f>IF(N107="nulová",J107,0)</f>
        <v>0</v>
      </c>
      <c r="BJ107" s="24" t="s">
        <v>24</v>
      </c>
      <c r="BK107" s="248">
        <f>ROUND(I107*H107,2)</f>
        <v>0</v>
      </c>
      <c r="BL107" s="24" t="s">
        <v>542</v>
      </c>
      <c r="BM107" s="24" t="s">
        <v>825</v>
      </c>
    </row>
    <row r="108" s="11" customFormat="1" ht="29.88" customHeight="1">
      <c r="B108" s="221"/>
      <c r="C108" s="222"/>
      <c r="D108" s="223" t="s">
        <v>76</v>
      </c>
      <c r="E108" s="235" t="s">
        <v>557</v>
      </c>
      <c r="F108" s="235" t="s">
        <v>558</v>
      </c>
      <c r="G108" s="222"/>
      <c r="H108" s="222"/>
      <c r="I108" s="225"/>
      <c r="J108" s="236">
        <f>BK108</f>
        <v>0</v>
      </c>
      <c r="K108" s="222"/>
      <c r="L108" s="227"/>
      <c r="M108" s="228"/>
      <c r="N108" s="229"/>
      <c r="O108" s="229"/>
      <c r="P108" s="230">
        <f>SUM(P109:P114)</f>
        <v>0</v>
      </c>
      <c r="Q108" s="229"/>
      <c r="R108" s="230">
        <f>SUM(R109:R114)</f>
        <v>0.021261870000000002</v>
      </c>
      <c r="S108" s="229"/>
      <c r="T108" s="231">
        <f>SUM(T109:T114)</f>
        <v>0.021274999999999999</v>
      </c>
      <c r="AR108" s="232" t="s">
        <v>24</v>
      </c>
      <c r="AT108" s="233" t="s">
        <v>76</v>
      </c>
      <c r="AU108" s="233" t="s">
        <v>24</v>
      </c>
      <c r="AY108" s="232" t="s">
        <v>541</v>
      </c>
      <c r="BK108" s="234">
        <f>SUM(BK109:BK114)</f>
        <v>0</v>
      </c>
    </row>
    <row r="109" s="1" customFormat="1" ht="25.5" customHeight="1">
      <c r="B109" s="46"/>
      <c r="C109" s="237" t="s">
        <v>552</v>
      </c>
      <c r="D109" s="237" t="s">
        <v>544</v>
      </c>
      <c r="E109" s="238" t="s">
        <v>700</v>
      </c>
      <c r="F109" s="239" t="s">
        <v>701</v>
      </c>
      <c r="G109" s="240" t="s">
        <v>547</v>
      </c>
      <c r="H109" s="241">
        <v>101.247</v>
      </c>
      <c r="I109" s="242"/>
      <c r="J109" s="243">
        <f>ROUND(I109*H109,2)</f>
        <v>0</v>
      </c>
      <c r="K109" s="239" t="s">
        <v>684</v>
      </c>
      <c r="L109" s="72"/>
      <c r="M109" s="244" t="s">
        <v>22</v>
      </c>
      <c r="N109" s="245" t="s">
        <v>48</v>
      </c>
      <c r="O109" s="47"/>
      <c r="P109" s="246">
        <f>O109*H109</f>
        <v>0</v>
      </c>
      <c r="Q109" s="246">
        <v>0.00021000000000000001</v>
      </c>
      <c r="R109" s="246">
        <f>Q109*H109</f>
        <v>0.021261870000000002</v>
      </c>
      <c r="S109" s="246">
        <v>0</v>
      </c>
      <c r="T109" s="247">
        <f>S109*H109</f>
        <v>0</v>
      </c>
      <c r="AR109" s="24" t="s">
        <v>542</v>
      </c>
      <c r="AT109" s="24" t="s">
        <v>544</v>
      </c>
      <c r="AU109" s="24" t="s">
        <v>85</v>
      </c>
      <c r="AY109" s="24" t="s">
        <v>541</v>
      </c>
      <c r="BE109" s="248">
        <f>IF(N109="základní",J109,0)</f>
        <v>0</v>
      </c>
      <c r="BF109" s="248">
        <f>IF(N109="snížená",J109,0)</f>
        <v>0</v>
      </c>
      <c r="BG109" s="248">
        <f>IF(N109="zákl. přenesená",J109,0)</f>
        <v>0</v>
      </c>
      <c r="BH109" s="248">
        <f>IF(N109="sníž. přenesená",J109,0)</f>
        <v>0</v>
      </c>
      <c r="BI109" s="248">
        <f>IF(N109="nulová",J109,0)</f>
        <v>0</v>
      </c>
      <c r="BJ109" s="24" t="s">
        <v>24</v>
      </c>
      <c r="BK109" s="248">
        <f>ROUND(I109*H109,2)</f>
        <v>0</v>
      </c>
      <c r="BL109" s="24" t="s">
        <v>542</v>
      </c>
      <c r="BM109" s="24" t="s">
        <v>826</v>
      </c>
    </row>
    <row r="110" s="1" customFormat="1">
      <c r="B110" s="46"/>
      <c r="C110" s="74"/>
      <c r="D110" s="251" t="s">
        <v>703</v>
      </c>
      <c r="E110" s="74"/>
      <c r="F110" s="274" t="s">
        <v>704</v>
      </c>
      <c r="G110" s="74"/>
      <c r="H110" s="74"/>
      <c r="I110" s="204"/>
      <c r="J110" s="74"/>
      <c r="K110" s="74"/>
      <c r="L110" s="72"/>
      <c r="M110" s="275"/>
      <c r="N110" s="47"/>
      <c r="O110" s="47"/>
      <c r="P110" s="47"/>
      <c r="Q110" s="47"/>
      <c r="R110" s="47"/>
      <c r="S110" s="47"/>
      <c r="T110" s="95"/>
      <c r="AT110" s="24" t="s">
        <v>703</v>
      </c>
      <c r="AU110" s="24" t="s">
        <v>85</v>
      </c>
    </row>
    <row r="111" s="1" customFormat="1" ht="16.5" customHeight="1">
      <c r="B111" s="46"/>
      <c r="C111" s="237" t="s">
        <v>571</v>
      </c>
      <c r="D111" s="237" t="s">
        <v>544</v>
      </c>
      <c r="E111" s="238" t="s">
        <v>705</v>
      </c>
      <c r="F111" s="239" t="s">
        <v>706</v>
      </c>
      <c r="G111" s="240" t="s">
        <v>651</v>
      </c>
      <c r="H111" s="241">
        <v>42.549999999999997</v>
      </c>
      <c r="I111" s="242"/>
      <c r="J111" s="243">
        <f>ROUND(I111*H111,2)</f>
        <v>0</v>
      </c>
      <c r="K111" s="239" t="s">
        <v>684</v>
      </c>
      <c r="L111" s="72"/>
      <c r="M111" s="244" t="s">
        <v>22</v>
      </c>
      <c r="N111" s="245" t="s">
        <v>48</v>
      </c>
      <c r="O111" s="47"/>
      <c r="P111" s="246">
        <f>O111*H111</f>
        <v>0</v>
      </c>
      <c r="Q111" s="246">
        <v>0</v>
      </c>
      <c r="R111" s="246">
        <f>Q111*H111</f>
        <v>0</v>
      </c>
      <c r="S111" s="246">
        <v>0.00050000000000000001</v>
      </c>
      <c r="T111" s="247">
        <f>S111*H111</f>
        <v>0.021274999999999999</v>
      </c>
      <c r="AR111" s="24" t="s">
        <v>542</v>
      </c>
      <c r="AT111" s="24" t="s">
        <v>544</v>
      </c>
      <c r="AU111" s="24" t="s">
        <v>85</v>
      </c>
      <c r="AY111" s="24" t="s">
        <v>541</v>
      </c>
      <c r="BE111" s="248">
        <f>IF(N111="základní",J111,0)</f>
        <v>0</v>
      </c>
      <c r="BF111" s="248">
        <f>IF(N111="snížená",J111,0)</f>
        <v>0</v>
      </c>
      <c r="BG111" s="248">
        <f>IF(N111="zákl. přenesená",J111,0)</f>
        <v>0</v>
      </c>
      <c r="BH111" s="248">
        <f>IF(N111="sníž. přenesená",J111,0)</f>
        <v>0</v>
      </c>
      <c r="BI111" s="248">
        <f>IF(N111="nulová",J111,0)</f>
        <v>0</v>
      </c>
      <c r="BJ111" s="24" t="s">
        <v>24</v>
      </c>
      <c r="BK111" s="248">
        <f>ROUND(I111*H111,2)</f>
        <v>0</v>
      </c>
      <c r="BL111" s="24" t="s">
        <v>542</v>
      </c>
      <c r="BM111" s="24" t="s">
        <v>827</v>
      </c>
    </row>
    <row r="112" s="1" customFormat="1">
      <c r="B112" s="46"/>
      <c r="C112" s="74"/>
      <c r="D112" s="251" t="s">
        <v>703</v>
      </c>
      <c r="E112" s="74"/>
      <c r="F112" s="274" t="s">
        <v>708</v>
      </c>
      <c r="G112" s="74"/>
      <c r="H112" s="74"/>
      <c r="I112" s="204"/>
      <c r="J112" s="74"/>
      <c r="K112" s="74"/>
      <c r="L112" s="72"/>
      <c r="M112" s="275"/>
      <c r="N112" s="47"/>
      <c r="O112" s="47"/>
      <c r="P112" s="47"/>
      <c r="Q112" s="47"/>
      <c r="R112" s="47"/>
      <c r="S112" s="47"/>
      <c r="T112" s="95"/>
      <c r="AT112" s="24" t="s">
        <v>703</v>
      </c>
      <c r="AU112" s="24" t="s">
        <v>85</v>
      </c>
    </row>
    <row r="113" s="12" customFormat="1">
      <c r="B113" s="249"/>
      <c r="C113" s="250"/>
      <c r="D113" s="251" t="s">
        <v>549</v>
      </c>
      <c r="E113" s="252" t="s">
        <v>22</v>
      </c>
      <c r="F113" s="253" t="s">
        <v>1546</v>
      </c>
      <c r="G113" s="250"/>
      <c r="H113" s="254">
        <v>42.549999999999997</v>
      </c>
      <c r="I113" s="255"/>
      <c r="J113" s="250"/>
      <c r="K113" s="250"/>
      <c r="L113" s="256"/>
      <c r="M113" s="257"/>
      <c r="N113" s="258"/>
      <c r="O113" s="258"/>
      <c r="P113" s="258"/>
      <c r="Q113" s="258"/>
      <c r="R113" s="258"/>
      <c r="S113" s="258"/>
      <c r="T113" s="259"/>
      <c r="AT113" s="260" t="s">
        <v>549</v>
      </c>
      <c r="AU113" s="260" t="s">
        <v>85</v>
      </c>
      <c r="AV113" s="12" t="s">
        <v>85</v>
      </c>
      <c r="AW113" s="12" t="s">
        <v>41</v>
      </c>
      <c r="AX113" s="12" t="s">
        <v>77</v>
      </c>
      <c r="AY113" s="260" t="s">
        <v>541</v>
      </c>
    </row>
    <row r="114" s="14" customFormat="1">
      <c r="B114" s="292"/>
      <c r="C114" s="293"/>
      <c r="D114" s="251" t="s">
        <v>549</v>
      </c>
      <c r="E114" s="294" t="s">
        <v>22</v>
      </c>
      <c r="F114" s="295" t="s">
        <v>710</v>
      </c>
      <c r="G114" s="293"/>
      <c r="H114" s="296">
        <v>42.549999999999997</v>
      </c>
      <c r="I114" s="297"/>
      <c r="J114" s="293"/>
      <c r="K114" s="293"/>
      <c r="L114" s="298"/>
      <c r="M114" s="299"/>
      <c r="N114" s="300"/>
      <c r="O114" s="300"/>
      <c r="P114" s="300"/>
      <c r="Q114" s="300"/>
      <c r="R114" s="300"/>
      <c r="S114" s="300"/>
      <c r="T114" s="301"/>
      <c r="AT114" s="302" t="s">
        <v>549</v>
      </c>
      <c r="AU114" s="302" t="s">
        <v>85</v>
      </c>
      <c r="AV114" s="14" t="s">
        <v>542</v>
      </c>
      <c r="AW114" s="14" t="s">
        <v>41</v>
      </c>
      <c r="AX114" s="14" t="s">
        <v>24</v>
      </c>
      <c r="AY114" s="302" t="s">
        <v>541</v>
      </c>
    </row>
    <row r="115" s="11" customFormat="1" ht="29.88" customHeight="1">
      <c r="B115" s="221"/>
      <c r="C115" s="222"/>
      <c r="D115" s="223" t="s">
        <v>76</v>
      </c>
      <c r="E115" s="235" t="s">
        <v>581</v>
      </c>
      <c r="F115" s="235" t="s">
        <v>582</v>
      </c>
      <c r="G115" s="222"/>
      <c r="H115" s="222"/>
      <c r="I115" s="225"/>
      <c r="J115" s="236">
        <f>BK115</f>
        <v>0</v>
      </c>
      <c r="K115" s="222"/>
      <c r="L115" s="227"/>
      <c r="M115" s="228"/>
      <c r="N115" s="229"/>
      <c r="O115" s="229"/>
      <c r="P115" s="230">
        <f>SUM(P116:P117)</f>
        <v>0</v>
      </c>
      <c r="Q115" s="229"/>
      <c r="R115" s="230">
        <f>SUM(R116:R117)</f>
        <v>0</v>
      </c>
      <c r="S115" s="229"/>
      <c r="T115" s="231">
        <f>SUM(T116:T117)</f>
        <v>0</v>
      </c>
      <c r="AR115" s="232" t="s">
        <v>24</v>
      </c>
      <c r="AT115" s="233" t="s">
        <v>76</v>
      </c>
      <c r="AU115" s="233" t="s">
        <v>24</v>
      </c>
      <c r="AY115" s="232" t="s">
        <v>541</v>
      </c>
      <c r="BK115" s="234">
        <f>SUM(BK116:BK117)</f>
        <v>0</v>
      </c>
    </row>
    <row r="116" s="1" customFormat="1" ht="38.25" customHeight="1">
      <c r="B116" s="46"/>
      <c r="C116" s="237" t="s">
        <v>561</v>
      </c>
      <c r="D116" s="237" t="s">
        <v>544</v>
      </c>
      <c r="E116" s="238" t="s">
        <v>583</v>
      </c>
      <c r="F116" s="239" t="s">
        <v>711</v>
      </c>
      <c r="G116" s="240" t="s">
        <v>569</v>
      </c>
      <c r="H116" s="241">
        <v>1.3009999999999999</v>
      </c>
      <c r="I116" s="242"/>
      <c r="J116" s="243">
        <f>ROUND(I116*H116,2)</f>
        <v>0</v>
      </c>
      <c r="K116" s="239" t="s">
        <v>684</v>
      </c>
      <c r="L116" s="72"/>
      <c r="M116" s="244" t="s">
        <v>22</v>
      </c>
      <c r="N116" s="245" t="s">
        <v>48</v>
      </c>
      <c r="O116" s="47"/>
      <c r="P116" s="246">
        <f>O116*H116</f>
        <v>0</v>
      </c>
      <c r="Q116" s="246">
        <v>0</v>
      </c>
      <c r="R116" s="246">
        <f>Q116*H116</f>
        <v>0</v>
      </c>
      <c r="S116" s="246">
        <v>0</v>
      </c>
      <c r="T116" s="247">
        <f>S116*H116</f>
        <v>0</v>
      </c>
      <c r="AR116" s="24" t="s">
        <v>542</v>
      </c>
      <c r="AT116" s="24" t="s">
        <v>544</v>
      </c>
      <c r="AU116" s="24" t="s">
        <v>85</v>
      </c>
      <c r="AY116" s="24" t="s">
        <v>541</v>
      </c>
      <c r="BE116" s="248">
        <f>IF(N116="základní",J116,0)</f>
        <v>0</v>
      </c>
      <c r="BF116" s="248">
        <f>IF(N116="snížená",J116,0)</f>
        <v>0</v>
      </c>
      <c r="BG116" s="248">
        <f>IF(N116="zákl. přenesená",J116,0)</f>
        <v>0</v>
      </c>
      <c r="BH116" s="248">
        <f>IF(N116="sníž. přenesená",J116,0)</f>
        <v>0</v>
      </c>
      <c r="BI116" s="248">
        <f>IF(N116="nulová",J116,0)</f>
        <v>0</v>
      </c>
      <c r="BJ116" s="24" t="s">
        <v>24</v>
      </c>
      <c r="BK116" s="248">
        <f>ROUND(I116*H116,2)</f>
        <v>0</v>
      </c>
      <c r="BL116" s="24" t="s">
        <v>542</v>
      </c>
      <c r="BM116" s="24" t="s">
        <v>1547</v>
      </c>
    </row>
    <row r="117" s="1" customFormat="1">
      <c r="B117" s="46"/>
      <c r="C117" s="74"/>
      <c r="D117" s="251" t="s">
        <v>703</v>
      </c>
      <c r="E117" s="74"/>
      <c r="F117" s="274" t="s">
        <v>713</v>
      </c>
      <c r="G117" s="74"/>
      <c r="H117" s="74"/>
      <c r="I117" s="204"/>
      <c r="J117" s="74"/>
      <c r="K117" s="74"/>
      <c r="L117" s="72"/>
      <c r="M117" s="275"/>
      <c r="N117" s="47"/>
      <c r="O117" s="47"/>
      <c r="P117" s="47"/>
      <c r="Q117" s="47"/>
      <c r="R117" s="47"/>
      <c r="S117" s="47"/>
      <c r="T117" s="95"/>
      <c r="AT117" s="24" t="s">
        <v>703</v>
      </c>
      <c r="AU117" s="24" t="s">
        <v>85</v>
      </c>
    </row>
    <row r="118" s="11" customFormat="1" ht="37.44" customHeight="1">
      <c r="B118" s="221"/>
      <c r="C118" s="222"/>
      <c r="D118" s="223" t="s">
        <v>76</v>
      </c>
      <c r="E118" s="224" t="s">
        <v>586</v>
      </c>
      <c r="F118" s="224" t="s">
        <v>587</v>
      </c>
      <c r="G118" s="222"/>
      <c r="H118" s="222"/>
      <c r="I118" s="225"/>
      <c r="J118" s="226">
        <f>BK118</f>
        <v>0</v>
      </c>
      <c r="K118" s="222"/>
      <c r="L118" s="227"/>
      <c r="M118" s="228"/>
      <c r="N118" s="229"/>
      <c r="O118" s="229"/>
      <c r="P118" s="230">
        <f>P119+P121+P129+P139</f>
        <v>0</v>
      </c>
      <c r="Q118" s="229"/>
      <c r="R118" s="230">
        <f>R119+R121+R129+R139</f>
        <v>1.198550666497</v>
      </c>
      <c r="S118" s="229"/>
      <c r="T118" s="231">
        <f>T119+T121+T129+T139</f>
        <v>0.70719999999999994</v>
      </c>
      <c r="AR118" s="232" t="s">
        <v>85</v>
      </c>
      <c r="AT118" s="233" t="s">
        <v>76</v>
      </c>
      <c r="AU118" s="233" t="s">
        <v>77</v>
      </c>
      <c r="AY118" s="232" t="s">
        <v>541</v>
      </c>
      <c r="BK118" s="234">
        <f>BK119+BK121+BK129+BK139</f>
        <v>0</v>
      </c>
    </row>
    <row r="119" s="11" customFormat="1" ht="19.92" customHeight="1">
      <c r="B119" s="221"/>
      <c r="C119" s="222"/>
      <c r="D119" s="223" t="s">
        <v>76</v>
      </c>
      <c r="E119" s="235" t="s">
        <v>714</v>
      </c>
      <c r="F119" s="235" t="s">
        <v>715</v>
      </c>
      <c r="G119" s="222"/>
      <c r="H119" s="222"/>
      <c r="I119" s="225"/>
      <c r="J119" s="236">
        <f>BK119</f>
        <v>0</v>
      </c>
      <c r="K119" s="222"/>
      <c r="L119" s="227"/>
      <c r="M119" s="228"/>
      <c r="N119" s="229"/>
      <c r="O119" s="229"/>
      <c r="P119" s="230">
        <f>P120</f>
        <v>0</v>
      </c>
      <c r="Q119" s="229"/>
      <c r="R119" s="230">
        <f>R120</f>
        <v>0.00064000000000000005</v>
      </c>
      <c r="S119" s="229"/>
      <c r="T119" s="231">
        <f>T120</f>
        <v>0</v>
      </c>
      <c r="AR119" s="232" t="s">
        <v>85</v>
      </c>
      <c r="AT119" s="233" t="s">
        <v>76</v>
      </c>
      <c r="AU119" s="233" t="s">
        <v>24</v>
      </c>
      <c r="AY119" s="232" t="s">
        <v>541</v>
      </c>
      <c r="BK119" s="234">
        <f>BK120</f>
        <v>0</v>
      </c>
    </row>
    <row r="120" s="1" customFormat="1" ht="16.5" customHeight="1">
      <c r="B120" s="46"/>
      <c r="C120" s="237" t="s">
        <v>557</v>
      </c>
      <c r="D120" s="237" t="s">
        <v>544</v>
      </c>
      <c r="E120" s="238" t="s">
        <v>716</v>
      </c>
      <c r="F120" s="239" t="s">
        <v>717</v>
      </c>
      <c r="G120" s="240" t="s">
        <v>651</v>
      </c>
      <c r="H120" s="241">
        <v>8</v>
      </c>
      <c r="I120" s="242"/>
      <c r="J120" s="243">
        <f>ROUND(I120*H120,2)</f>
        <v>0</v>
      </c>
      <c r="K120" s="239" t="s">
        <v>22</v>
      </c>
      <c r="L120" s="72"/>
      <c r="M120" s="244" t="s">
        <v>22</v>
      </c>
      <c r="N120" s="245" t="s">
        <v>48</v>
      </c>
      <c r="O120" s="47"/>
      <c r="P120" s="246">
        <f>O120*H120</f>
        <v>0</v>
      </c>
      <c r="Q120" s="246">
        <v>8.0000000000000007E-05</v>
      </c>
      <c r="R120" s="246">
        <f>Q120*H120</f>
        <v>0.00064000000000000005</v>
      </c>
      <c r="S120" s="246">
        <v>0</v>
      </c>
      <c r="T120" s="247">
        <f>S120*H120</f>
        <v>0</v>
      </c>
      <c r="AR120" s="24" t="s">
        <v>577</v>
      </c>
      <c r="AT120" s="24" t="s">
        <v>544</v>
      </c>
      <c r="AU120" s="24" t="s">
        <v>85</v>
      </c>
      <c r="AY120" s="24" t="s">
        <v>541</v>
      </c>
      <c r="BE120" s="248">
        <f>IF(N120="základní",J120,0)</f>
        <v>0</v>
      </c>
      <c r="BF120" s="248">
        <f>IF(N120="snížená",J120,0)</f>
        <v>0</v>
      </c>
      <c r="BG120" s="248">
        <f>IF(N120="zákl. přenesená",J120,0)</f>
        <v>0</v>
      </c>
      <c r="BH120" s="248">
        <f>IF(N120="sníž. přenesená",J120,0)</f>
        <v>0</v>
      </c>
      <c r="BI120" s="248">
        <f>IF(N120="nulová",J120,0)</f>
        <v>0</v>
      </c>
      <c r="BJ120" s="24" t="s">
        <v>24</v>
      </c>
      <c r="BK120" s="248">
        <f>ROUND(I120*H120,2)</f>
        <v>0</v>
      </c>
      <c r="BL120" s="24" t="s">
        <v>577</v>
      </c>
      <c r="BM120" s="24" t="s">
        <v>1548</v>
      </c>
    </row>
    <row r="121" s="11" customFormat="1" ht="29.88" customHeight="1">
      <c r="B121" s="221"/>
      <c r="C121" s="222"/>
      <c r="D121" s="223" t="s">
        <v>76</v>
      </c>
      <c r="E121" s="235" t="s">
        <v>719</v>
      </c>
      <c r="F121" s="235" t="s">
        <v>720</v>
      </c>
      <c r="G121" s="222"/>
      <c r="H121" s="222"/>
      <c r="I121" s="225"/>
      <c r="J121" s="236">
        <f>BK121</f>
        <v>0</v>
      </c>
      <c r="K121" s="222"/>
      <c r="L121" s="227"/>
      <c r="M121" s="228"/>
      <c r="N121" s="229"/>
      <c r="O121" s="229"/>
      <c r="P121" s="230">
        <f>SUM(P122:P128)</f>
        <v>0</v>
      </c>
      <c r="Q121" s="229"/>
      <c r="R121" s="230">
        <f>SUM(R122:R128)</f>
        <v>0.66237599999999996</v>
      </c>
      <c r="S121" s="229"/>
      <c r="T121" s="231">
        <f>SUM(T122:T128)</f>
        <v>0.70719999999999994</v>
      </c>
      <c r="AR121" s="232" t="s">
        <v>85</v>
      </c>
      <c r="AT121" s="233" t="s">
        <v>76</v>
      </c>
      <c r="AU121" s="233" t="s">
        <v>24</v>
      </c>
      <c r="AY121" s="232" t="s">
        <v>541</v>
      </c>
      <c r="BK121" s="234">
        <f>SUM(BK122:BK128)</f>
        <v>0</v>
      </c>
    </row>
    <row r="122" s="1" customFormat="1" ht="25.5" customHeight="1">
      <c r="B122" s="46"/>
      <c r="C122" s="237" t="s">
        <v>29</v>
      </c>
      <c r="D122" s="237" t="s">
        <v>544</v>
      </c>
      <c r="E122" s="238" t="s">
        <v>721</v>
      </c>
      <c r="F122" s="239" t="s">
        <v>722</v>
      </c>
      <c r="G122" s="240" t="s">
        <v>547</v>
      </c>
      <c r="H122" s="241">
        <v>26</v>
      </c>
      <c r="I122" s="242"/>
      <c r="J122" s="243">
        <f>ROUND(I122*H122,2)</f>
        <v>0</v>
      </c>
      <c r="K122" s="239" t="s">
        <v>684</v>
      </c>
      <c r="L122" s="72"/>
      <c r="M122" s="244" t="s">
        <v>22</v>
      </c>
      <c r="N122" s="245" t="s">
        <v>48</v>
      </c>
      <c r="O122" s="47"/>
      <c r="P122" s="246">
        <f>O122*H122</f>
        <v>0</v>
      </c>
      <c r="Q122" s="246">
        <v>0.0030000000000000001</v>
      </c>
      <c r="R122" s="246">
        <f>Q122*H122</f>
        <v>0.078</v>
      </c>
      <c r="S122" s="246">
        <v>0</v>
      </c>
      <c r="T122" s="247">
        <f>S122*H122</f>
        <v>0</v>
      </c>
      <c r="AR122" s="24" t="s">
        <v>577</v>
      </c>
      <c r="AT122" s="24" t="s">
        <v>544</v>
      </c>
      <c r="AU122" s="24" t="s">
        <v>85</v>
      </c>
      <c r="AY122" s="24" t="s">
        <v>541</v>
      </c>
      <c r="BE122" s="248">
        <f>IF(N122="základní",J122,0)</f>
        <v>0</v>
      </c>
      <c r="BF122" s="248">
        <f>IF(N122="snížená",J122,0)</f>
        <v>0</v>
      </c>
      <c r="BG122" s="248">
        <f>IF(N122="zákl. přenesená",J122,0)</f>
        <v>0</v>
      </c>
      <c r="BH122" s="248">
        <f>IF(N122="sníž. přenesená",J122,0)</f>
        <v>0</v>
      </c>
      <c r="BI122" s="248">
        <f>IF(N122="nulová",J122,0)</f>
        <v>0</v>
      </c>
      <c r="BJ122" s="24" t="s">
        <v>24</v>
      </c>
      <c r="BK122" s="248">
        <f>ROUND(I122*H122,2)</f>
        <v>0</v>
      </c>
      <c r="BL122" s="24" t="s">
        <v>577</v>
      </c>
      <c r="BM122" s="24" t="s">
        <v>831</v>
      </c>
    </row>
    <row r="123" s="1" customFormat="1" ht="25.5" customHeight="1">
      <c r="B123" s="46"/>
      <c r="C123" s="264" t="s">
        <v>590</v>
      </c>
      <c r="D123" s="264" t="s">
        <v>622</v>
      </c>
      <c r="E123" s="265" t="s">
        <v>724</v>
      </c>
      <c r="F123" s="266" t="s">
        <v>725</v>
      </c>
      <c r="G123" s="267" t="s">
        <v>547</v>
      </c>
      <c r="H123" s="268">
        <v>30.030000000000001</v>
      </c>
      <c r="I123" s="269"/>
      <c r="J123" s="270">
        <f>ROUND(I123*H123,2)</f>
        <v>0</v>
      </c>
      <c r="K123" s="266" t="s">
        <v>684</v>
      </c>
      <c r="L123" s="271"/>
      <c r="M123" s="272" t="s">
        <v>22</v>
      </c>
      <c r="N123" s="273" t="s">
        <v>48</v>
      </c>
      <c r="O123" s="47"/>
      <c r="P123" s="246">
        <f>O123*H123</f>
        <v>0</v>
      </c>
      <c r="Q123" s="246">
        <v>0.019199999999999998</v>
      </c>
      <c r="R123" s="246">
        <f>Q123*H123</f>
        <v>0.57657599999999998</v>
      </c>
      <c r="S123" s="246">
        <v>0</v>
      </c>
      <c r="T123" s="247">
        <f>S123*H123</f>
        <v>0</v>
      </c>
      <c r="AR123" s="24" t="s">
        <v>726</v>
      </c>
      <c r="AT123" s="24" t="s">
        <v>622</v>
      </c>
      <c r="AU123" s="24" t="s">
        <v>85</v>
      </c>
      <c r="AY123" s="24" t="s">
        <v>541</v>
      </c>
      <c r="BE123" s="248">
        <f>IF(N123="základní",J123,0)</f>
        <v>0</v>
      </c>
      <c r="BF123" s="248">
        <f>IF(N123="snížená",J123,0)</f>
        <v>0</v>
      </c>
      <c r="BG123" s="248">
        <f>IF(N123="zákl. přenesená",J123,0)</f>
        <v>0</v>
      </c>
      <c r="BH123" s="248">
        <f>IF(N123="sníž. přenesená",J123,0)</f>
        <v>0</v>
      </c>
      <c r="BI123" s="248">
        <f>IF(N123="nulová",J123,0)</f>
        <v>0</v>
      </c>
      <c r="BJ123" s="24" t="s">
        <v>24</v>
      </c>
      <c r="BK123" s="248">
        <f>ROUND(I123*H123,2)</f>
        <v>0</v>
      </c>
      <c r="BL123" s="24" t="s">
        <v>577</v>
      </c>
      <c r="BM123" s="24" t="s">
        <v>832</v>
      </c>
    </row>
    <row r="124" s="12" customFormat="1">
      <c r="B124" s="249"/>
      <c r="C124" s="250"/>
      <c r="D124" s="251" t="s">
        <v>549</v>
      </c>
      <c r="E124" s="252" t="s">
        <v>22</v>
      </c>
      <c r="F124" s="253" t="s">
        <v>1549</v>
      </c>
      <c r="G124" s="250"/>
      <c r="H124" s="254">
        <v>27.300000000000001</v>
      </c>
      <c r="I124" s="255"/>
      <c r="J124" s="250"/>
      <c r="K124" s="250"/>
      <c r="L124" s="256"/>
      <c r="M124" s="257"/>
      <c r="N124" s="258"/>
      <c r="O124" s="258"/>
      <c r="P124" s="258"/>
      <c r="Q124" s="258"/>
      <c r="R124" s="258"/>
      <c r="S124" s="258"/>
      <c r="T124" s="259"/>
      <c r="AT124" s="260" t="s">
        <v>549</v>
      </c>
      <c r="AU124" s="260" t="s">
        <v>85</v>
      </c>
      <c r="AV124" s="12" t="s">
        <v>85</v>
      </c>
      <c r="AW124" s="12" t="s">
        <v>41</v>
      </c>
      <c r="AX124" s="12" t="s">
        <v>24</v>
      </c>
      <c r="AY124" s="260" t="s">
        <v>541</v>
      </c>
    </row>
    <row r="125" s="12" customFormat="1">
      <c r="B125" s="249"/>
      <c r="C125" s="250"/>
      <c r="D125" s="251" t="s">
        <v>549</v>
      </c>
      <c r="E125" s="250"/>
      <c r="F125" s="253" t="s">
        <v>1550</v>
      </c>
      <c r="G125" s="250"/>
      <c r="H125" s="254">
        <v>30.030000000000001</v>
      </c>
      <c r="I125" s="255"/>
      <c r="J125" s="250"/>
      <c r="K125" s="250"/>
      <c r="L125" s="256"/>
      <c r="M125" s="257"/>
      <c r="N125" s="258"/>
      <c r="O125" s="258"/>
      <c r="P125" s="258"/>
      <c r="Q125" s="258"/>
      <c r="R125" s="258"/>
      <c r="S125" s="258"/>
      <c r="T125" s="259"/>
      <c r="AT125" s="260" t="s">
        <v>549</v>
      </c>
      <c r="AU125" s="260" t="s">
        <v>85</v>
      </c>
      <c r="AV125" s="12" t="s">
        <v>85</v>
      </c>
      <c r="AW125" s="12" t="s">
        <v>6</v>
      </c>
      <c r="AX125" s="12" t="s">
        <v>24</v>
      </c>
      <c r="AY125" s="260" t="s">
        <v>541</v>
      </c>
    </row>
    <row r="126" s="1" customFormat="1" ht="16.5" customHeight="1">
      <c r="B126" s="46"/>
      <c r="C126" s="237" t="s">
        <v>570</v>
      </c>
      <c r="D126" s="237" t="s">
        <v>544</v>
      </c>
      <c r="E126" s="238" t="s">
        <v>730</v>
      </c>
      <c r="F126" s="239" t="s">
        <v>731</v>
      </c>
      <c r="G126" s="240" t="s">
        <v>547</v>
      </c>
      <c r="H126" s="241">
        <v>26</v>
      </c>
      <c r="I126" s="242"/>
      <c r="J126" s="243">
        <f>ROUND(I126*H126,2)</f>
        <v>0</v>
      </c>
      <c r="K126" s="239" t="s">
        <v>684</v>
      </c>
      <c r="L126" s="72"/>
      <c r="M126" s="244" t="s">
        <v>22</v>
      </c>
      <c r="N126" s="245" t="s">
        <v>48</v>
      </c>
      <c r="O126" s="47"/>
      <c r="P126" s="246">
        <f>O126*H126</f>
        <v>0</v>
      </c>
      <c r="Q126" s="246">
        <v>0</v>
      </c>
      <c r="R126" s="246">
        <f>Q126*H126</f>
        <v>0</v>
      </c>
      <c r="S126" s="246">
        <v>0.027199999999999998</v>
      </c>
      <c r="T126" s="247">
        <f>S126*H126</f>
        <v>0.70719999999999994</v>
      </c>
      <c r="AR126" s="24" t="s">
        <v>577</v>
      </c>
      <c r="AT126" s="24" t="s">
        <v>544</v>
      </c>
      <c r="AU126" s="24" t="s">
        <v>85</v>
      </c>
      <c r="AY126" s="24" t="s">
        <v>541</v>
      </c>
      <c r="BE126" s="248">
        <f>IF(N126="základní",J126,0)</f>
        <v>0</v>
      </c>
      <c r="BF126" s="248">
        <f>IF(N126="snížená",J126,0)</f>
        <v>0</v>
      </c>
      <c r="BG126" s="248">
        <f>IF(N126="zákl. přenesená",J126,0)</f>
        <v>0</v>
      </c>
      <c r="BH126" s="248">
        <f>IF(N126="sníž. přenesená",J126,0)</f>
        <v>0</v>
      </c>
      <c r="BI126" s="248">
        <f>IF(N126="nulová",J126,0)</f>
        <v>0</v>
      </c>
      <c r="BJ126" s="24" t="s">
        <v>24</v>
      </c>
      <c r="BK126" s="248">
        <f>ROUND(I126*H126,2)</f>
        <v>0</v>
      </c>
      <c r="BL126" s="24" t="s">
        <v>577</v>
      </c>
      <c r="BM126" s="24" t="s">
        <v>835</v>
      </c>
    </row>
    <row r="127" s="1" customFormat="1" ht="16.5" customHeight="1">
      <c r="B127" s="46"/>
      <c r="C127" s="237" t="s">
        <v>653</v>
      </c>
      <c r="D127" s="237" t="s">
        <v>544</v>
      </c>
      <c r="E127" s="238" t="s">
        <v>733</v>
      </c>
      <c r="F127" s="239" t="s">
        <v>734</v>
      </c>
      <c r="G127" s="240" t="s">
        <v>547</v>
      </c>
      <c r="H127" s="241">
        <v>26</v>
      </c>
      <c r="I127" s="242"/>
      <c r="J127" s="243">
        <f>ROUND(I127*H127,2)</f>
        <v>0</v>
      </c>
      <c r="K127" s="239" t="s">
        <v>684</v>
      </c>
      <c r="L127" s="72"/>
      <c r="M127" s="244" t="s">
        <v>22</v>
      </c>
      <c r="N127" s="245" t="s">
        <v>48</v>
      </c>
      <c r="O127" s="47"/>
      <c r="P127" s="246">
        <f>O127*H127</f>
        <v>0</v>
      </c>
      <c r="Q127" s="246">
        <v>0.00029999999999999997</v>
      </c>
      <c r="R127" s="246">
        <f>Q127*H127</f>
        <v>0.0077999999999999996</v>
      </c>
      <c r="S127" s="246">
        <v>0</v>
      </c>
      <c r="T127" s="247">
        <f>S127*H127</f>
        <v>0</v>
      </c>
      <c r="AR127" s="24" t="s">
        <v>577</v>
      </c>
      <c r="AT127" s="24" t="s">
        <v>544</v>
      </c>
      <c r="AU127" s="24" t="s">
        <v>85</v>
      </c>
      <c r="AY127" s="24" t="s">
        <v>541</v>
      </c>
      <c r="BE127" s="248">
        <f>IF(N127="základní",J127,0)</f>
        <v>0</v>
      </c>
      <c r="BF127" s="248">
        <f>IF(N127="snížená",J127,0)</f>
        <v>0</v>
      </c>
      <c r="BG127" s="248">
        <f>IF(N127="zákl. přenesená",J127,0)</f>
        <v>0</v>
      </c>
      <c r="BH127" s="248">
        <f>IF(N127="sníž. přenesená",J127,0)</f>
        <v>0</v>
      </c>
      <c r="BI127" s="248">
        <f>IF(N127="nulová",J127,0)</f>
        <v>0</v>
      </c>
      <c r="BJ127" s="24" t="s">
        <v>24</v>
      </c>
      <c r="BK127" s="248">
        <f>ROUND(I127*H127,2)</f>
        <v>0</v>
      </c>
      <c r="BL127" s="24" t="s">
        <v>577</v>
      </c>
      <c r="BM127" s="24" t="s">
        <v>836</v>
      </c>
    </row>
    <row r="128" s="1" customFormat="1">
      <c r="B128" s="46"/>
      <c r="C128" s="74"/>
      <c r="D128" s="251" t="s">
        <v>703</v>
      </c>
      <c r="E128" s="74"/>
      <c r="F128" s="274" t="s">
        <v>736</v>
      </c>
      <c r="G128" s="74"/>
      <c r="H128" s="74"/>
      <c r="I128" s="204"/>
      <c r="J128" s="74"/>
      <c r="K128" s="74"/>
      <c r="L128" s="72"/>
      <c r="M128" s="275"/>
      <c r="N128" s="47"/>
      <c r="O128" s="47"/>
      <c r="P128" s="47"/>
      <c r="Q128" s="47"/>
      <c r="R128" s="47"/>
      <c r="S128" s="47"/>
      <c r="T128" s="95"/>
      <c r="AT128" s="24" t="s">
        <v>703</v>
      </c>
      <c r="AU128" s="24" t="s">
        <v>85</v>
      </c>
    </row>
    <row r="129" s="11" customFormat="1" ht="29.88" customHeight="1">
      <c r="B129" s="221"/>
      <c r="C129" s="222"/>
      <c r="D129" s="223" t="s">
        <v>76</v>
      </c>
      <c r="E129" s="235" t="s">
        <v>737</v>
      </c>
      <c r="F129" s="235" t="s">
        <v>738</v>
      </c>
      <c r="G129" s="222"/>
      <c r="H129" s="222"/>
      <c r="I129" s="225"/>
      <c r="J129" s="236">
        <f>BK129</f>
        <v>0</v>
      </c>
      <c r="K129" s="222"/>
      <c r="L129" s="227"/>
      <c r="M129" s="228"/>
      <c r="N129" s="229"/>
      <c r="O129" s="229"/>
      <c r="P129" s="230">
        <f>SUM(P130:P138)</f>
        <v>0</v>
      </c>
      <c r="Q129" s="229"/>
      <c r="R129" s="230">
        <f>SUM(R130:R138)</f>
        <v>0.53433235837199988</v>
      </c>
      <c r="S129" s="229"/>
      <c r="T129" s="231">
        <f>SUM(T130:T138)</f>
        <v>0</v>
      </c>
      <c r="AR129" s="232" t="s">
        <v>85</v>
      </c>
      <c r="AT129" s="233" t="s">
        <v>76</v>
      </c>
      <c r="AU129" s="233" t="s">
        <v>24</v>
      </c>
      <c r="AY129" s="232" t="s">
        <v>541</v>
      </c>
      <c r="BK129" s="234">
        <f>SUM(BK130:BK138)</f>
        <v>0</v>
      </c>
    </row>
    <row r="130" s="1" customFormat="1" ht="25.5" customHeight="1">
      <c r="B130" s="46"/>
      <c r="C130" s="237" t="s">
        <v>574</v>
      </c>
      <c r="D130" s="237" t="s">
        <v>544</v>
      </c>
      <c r="E130" s="238" t="s">
        <v>739</v>
      </c>
      <c r="F130" s="239" t="s">
        <v>740</v>
      </c>
      <c r="G130" s="240" t="s">
        <v>547</v>
      </c>
      <c r="H130" s="241">
        <v>101.247</v>
      </c>
      <c r="I130" s="242"/>
      <c r="J130" s="243">
        <f>ROUND(I130*H130,2)</f>
        <v>0</v>
      </c>
      <c r="K130" s="239" t="s">
        <v>684</v>
      </c>
      <c r="L130" s="72"/>
      <c r="M130" s="244" t="s">
        <v>22</v>
      </c>
      <c r="N130" s="245" t="s">
        <v>48</v>
      </c>
      <c r="O130" s="47"/>
      <c r="P130" s="246">
        <f>O130*H130</f>
        <v>0</v>
      </c>
      <c r="Q130" s="246">
        <v>0</v>
      </c>
      <c r="R130" s="246">
        <f>Q130*H130</f>
        <v>0</v>
      </c>
      <c r="S130" s="246">
        <v>0</v>
      </c>
      <c r="T130" s="247">
        <f>S130*H130</f>
        <v>0</v>
      </c>
      <c r="AR130" s="24" t="s">
        <v>577</v>
      </c>
      <c r="AT130" s="24" t="s">
        <v>544</v>
      </c>
      <c r="AU130" s="24" t="s">
        <v>85</v>
      </c>
      <c r="AY130" s="24" t="s">
        <v>541</v>
      </c>
      <c r="BE130" s="248">
        <f>IF(N130="základní",J130,0)</f>
        <v>0</v>
      </c>
      <c r="BF130" s="248">
        <f>IF(N130="snížená",J130,0)</f>
        <v>0</v>
      </c>
      <c r="BG130" s="248">
        <f>IF(N130="zákl. přenesená",J130,0)</f>
        <v>0</v>
      </c>
      <c r="BH130" s="248">
        <f>IF(N130="sníž. přenesená",J130,0)</f>
        <v>0</v>
      </c>
      <c r="BI130" s="248">
        <f>IF(N130="nulová",J130,0)</f>
        <v>0</v>
      </c>
      <c r="BJ130" s="24" t="s">
        <v>24</v>
      </c>
      <c r="BK130" s="248">
        <f>ROUND(I130*H130,2)</f>
        <v>0</v>
      </c>
      <c r="BL130" s="24" t="s">
        <v>577</v>
      </c>
      <c r="BM130" s="24" t="s">
        <v>837</v>
      </c>
    </row>
    <row r="131" s="1" customFormat="1">
      <c r="B131" s="46"/>
      <c r="C131" s="74"/>
      <c r="D131" s="251" t="s">
        <v>703</v>
      </c>
      <c r="E131" s="74"/>
      <c r="F131" s="274" t="s">
        <v>742</v>
      </c>
      <c r="G131" s="74"/>
      <c r="H131" s="74"/>
      <c r="I131" s="204"/>
      <c r="J131" s="74"/>
      <c r="K131" s="74"/>
      <c r="L131" s="72"/>
      <c r="M131" s="275"/>
      <c r="N131" s="47"/>
      <c r="O131" s="47"/>
      <c r="P131" s="47"/>
      <c r="Q131" s="47"/>
      <c r="R131" s="47"/>
      <c r="S131" s="47"/>
      <c r="T131" s="95"/>
      <c r="AT131" s="24" t="s">
        <v>703</v>
      </c>
      <c r="AU131" s="24" t="s">
        <v>85</v>
      </c>
    </row>
    <row r="132" s="1" customFormat="1" ht="16.5" customHeight="1">
      <c r="B132" s="46"/>
      <c r="C132" s="264" t="s">
        <v>10</v>
      </c>
      <c r="D132" s="264" t="s">
        <v>622</v>
      </c>
      <c r="E132" s="265" t="s">
        <v>743</v>
      </c>
      <c r="F132" s="266" t="s">
        <v>744</v>
      </c>
      <c r="G132" s="267" t="s">
        <v>547</v>
      </c>
      <c r="H132" s="268">
        <v>106.309</v>
      </c>
      <c r="I132" s="269"/>
      <c r="J132" s="270">
        <f>ROUND(I132*H132,2)</f>
        <v>0</v>
      </c>
      <c r="K132" s="266" t="s">
        <v>684</v>
      </c>
      <c r="L132" s="271"/>
      <c r="M132" s="272" t="s">
        <v>22</v>
      </c>
      <c r="N132" s="273" t="s">
        <v>48</v>
      </c>
      <c r="O132" s="47"/>
      <c r="P132" s="246">
        <f>O132*H132</f>
        <v>0</v>
      </c>
      <c r="Q132" s="246">
        <v>0</v>
      </c>
      <c r="R132" s="246">
        <f>Q132*H132</f>
        <v>0</v>
      </c>
      <c r="S132" s="246">
        <v>0</v>
      </c>
      <c r="T132" s="247">
        <f>S132*H132</f>
        <v>0</v>
      </c>
      <c r="AR132" s="24" t="s">
        <v>726</v>
      </c>
      <c r="AT132" s="24" t="s">
        <v>622</v>
      </c>
      <c r="AU132" s="24" t="s">
        <v>85</v>
      </c>
      <c r="AY132" s="24" t="s">
        <v>541</v>
      </c>
      <c r="BE132" s="248">
        <f>IF(N132="základní",J132,0)</f>
        <v>0</v>
      </c>
      <c r="BF132" s="248">
        <f>IF(N132="snížená",J132,0)</f>
        <v>0</v>
      </c>
      <c r="BG132" s="248">
        <f>IF(N132="zákl. přenesená",J132,0)</f>
        <v>0</v>
      </c>
      <c r="BH132" s="248">
        <f>IF(N132="sníž. přenesená",J132,0)</f>
        <v>0</v>
      </c>
      <c r="BI132" s="248">
        <f>IF(N132="nulová",J132,0)</f>
        <v>0</v>
      </c>
      <c r="BJ132" s="24" t="s">
        <v>24</v>
      </c>
      <c r="BK132" s="248">
        <f>ROUND(I132*H132,2)</f>
        <v>0</v>
      </c>
      <c r="BL132" s="24" t="s">
        <v>577</v>
      </c>
      <c r="BM132" s="24" t="s">
        <v>838</v>
      </c>
    </row>
    <row r="133" s="12" customFormat="1">
      <c r="B133" s="249"/>
      <c r="C133" s="250"/>
      <c r="D133" s="251" t="s">
        <v>549</v>
      </c>
      <c r="E133" s="250"/>
      <c r="F133" s="253" t="s">
        <v>1551</v>
      </c>
      <c r="G133" s="250"/>
      <c r="H133" s="254">
        <v>106.309</v>
      </c>
      <c r="I133" s="255"/>
      <c r="J133" s="250"/>
      <c r="K133" s="250"/>
      <c r="L133" s="256"/>
      <c r="M133" s="257"/>
      <c r="N133" s="258"/>
      <c r="O133" s="258"/>
      <c r="P133" s="258"/>
      <c r="Q133" s="258"/>
      <c r="R133" s="258"/>
      <c r="S133" s="258"/>
      <c r="T133" s="259"/>
      <c r="AT133" s="260" t="s">
        <v>549</v>
      </c>
      <c r="AU133" s="260" t="s">
        <v>85</v>
      </c>
      <c r="AV133" s="12" t="s">
        <v>85</v>
      </c>
      <c r="AW133" s="12" t="s">
        <v>6</v>
      </c>
      <c r="AX133" s="12" t="s">
        <v>24</v>
      </c>
      <c r="AY133" s="260" t="s">
        <v>541</v>
      </c>
    </row>
    <row r="134" s="1" customFormat="1" ht="16.5" customHeight="1">
      <c r="B134" s="46"/>
      <c r="C134" s="237" t="s">
        <v>577</v>
      </c>
      <c r="D134" s="237" t="s">
        <v>544</v>
      </c>
      <c r="E134" s="238" t="s">
        <v>747</v>
      </c>
      <c r="F134" s="239" t="s">
        <v>748</v>
      </c>
      <c r="G134" s="240" t="s">
        <v>547</v>
      </c>
      <c r="H134" s="241">
        <v>8.2989999999999995</v>
      </c>
      <c r="I134" s="242"/>
      <c r="J134" s="243">
        <f>ROUND(I134*H134,2)</f>
        <v>0</v>
      </c>
      <c r="K134" s="239" t="s">
        <v>684</v>
      </c>
      <c r="L134" s="72"/>
      <c r="M134" s="244" t="s">
        <v>22</v>
      </c>
      <c r="N134" s="245" t="s">
        <v>48</v>
      </c>
      <c r="O134" s="47"/>
      <c r="P134" s="246">
        <f>O134*H134</f>
        <v>0</v>
      </c>
      <c r="Q134" s="246">
        <v>6.0528000000000001E-05</v>
      </c>
      <c r="R134" s="246">
        <f>Q134*H134</f>
        <v>0.000502321872</v>
      </c>
      <c r="S134" s="246">
        <v>0</v>
      </c>
      <c r="T134" s="247">
        <f>S134*H134</f>
        <v>0</v>
      </c>
      <c r="AR134" s="24" t="s">
        <v>577</v>
      </c>
      <c r="AT134" s="24" t="s">
        <v>544</v>
      </c>
      <c r="AU134" s="24" t="s">
        <v>85</v>
      </c>
      <c r="AY134" s="24" t="s">
        <v>541</v>
      </c>
      <c r="BE134" s="248">
        <f>IF(N134="základní",J134,0)</f>
        <v>0</v>
      </c>
      <c r="BF134" s="248">
        <f>IF(N134="snížená",J134,0)</f>
        <v>0</v>
      </c>
      <c r="BG134" s="248">
        <f>IF(N134="zákl. přenesená",J134,0)</f>
        <v>0</v>
      </c>
      <c r="BH134" s="248">
        <f>IF(N134="sníž. přenesená",J134,0)</f>
        <v>0</v>
      </c>
      <c r="BI134" s="248">
        <f>IF(N134="nulová",J134,0)</f>
        <v>0</v>
      </c>
      <c r="BJ134" s="24" t="s">
        <v>24</v>
      </c>
      <c r="BK134" s="248">
        <f>ROUND(I134*H134,2)</f>
        <v>0</v>
      </c>
      <c r="BL134" s="24" t="s">
        <v>577</v>
      </c>
      <c r="BM134" s="24" t="s">
        <v>840</v>
      </c>
    </row>
    <row r="135" s="12" customFormat="1">
      <c r="B135" s="249"/>
      <c r="C135" s="250"/>
      <c r="D135" s="251" t="s">
        <v>549</v>
      </c>
      <c r="E135" s="252" t="s">
        <v>22</v>
      </c>
      <c r="F135" s="253" t="s">
        <v>1552</v>
      </c>
      <c r="G135" s="250"/>
      <c r="H135" s="254">
        <v>8.2989999999999995</v>
      </c>
      <c r="I135" s="255"/>
      <c r="J135" s="250"/>
      <c r="K135" s="250"/>
      <c r="L135" s="256"/>
      <c r="M135" s="257"/>
      <c r="N135" s="258"/>
      <c r="O135" s="258"/>
      <c r="P135" s="258"/>
      <c r="Q135" s="258"/>
      <c r="R135" s="258"/>
      <c r="S135" s="258"/>
      <c r="T135" s="259"/>
      <c r="AT135" s="260" t="s">
        <v>549</v>
      </c>
      <c r="AU135" s="260" t="s">
        <v>85</v>
      </c>
      <c r="AV135" s="12" t="s">
        <v>85</v>
      </c>
      <c r="AW135" s="12" t="s">
        <v>41</v>
      </c>
      <c r="AX135" s="12" t="s">
        <v>77</v>
      </c>
      <c r="AY135" s="260" t="s">
        <v>541</v>
      </c>
    </row>
    <row r="136" s="14" customFormat="1">
      <c r="B136" s="292"/>
      <c r="C136" s="293"/>
      <c r="D136" s="251" t="s">
        <v>549</v>
      </c>
      <c r="E136" s="294" t="s">
        <v>22</v>
      </c>
      <c r="F136" s="295" t="s">
        <v>710</v>
      </c>
      <c r="G136" s="293"/>
      <c r="H136" s="296">
        <v>8.2989999999999995</v>
      </c>
      <c r="I136" s="297"/>
      <c r="J136" s="293"/>
      <c r="K136" s="293"/>
      <c r="L136" s="298"/>
      <c r="M136" s="299"/>
      <c r="N136" s="300"/>
      <c r="O136" s="300"/>
      <c r="P136" s="300"/>
      <c r="Q136" s="300"/>
      <c r="R136" s="300"/>
      <c r="S136" s="300"/>
      <c r="T136" s="301"/>
      <c r="AT136" s="302" t="s">
        <v>549</v>
      </c>
      <c r="AU136" s="302" t="s">
        <v>85</v>
      </c>
      <c r="AV136" s="14" t="s">
        <v>542</v>
      </c>
      <c r="AW136" s="14" t="s">
        <v>41</v>
      </c>
      <c r="AX136" s="14" t="s">
        <v>24</v>
      </c>
      <c r="AY136" s="302" t="s">
        <v>541</v>
      </c>
    </row>
    <row r="137" s="1" customFormat="1" ht="38.25" customHeight="1">
      <c r="B137" s="46"/>
      <c r="C137" s="237" t="s">
        <v>750</v>
      </c>
      <c r="D137" s="237" t="s">
        <v>544</v>
      </c>
      <c r="E137" s="238" t="s">
        <v>751</v>
      </c>
      <c r="F137" s="239" t="s">
        <v>752</v>
      </c>
      <c r="G137" s="240" t="s">
        <v>547</v>
      </c>
      <c r="H137" s="241">
        <v>21.199999999999999</v>
      </c>
      <c r="I137" s="242"/>
      <c r="J137" s="243">
        <f>ROUND(I137*H137,2)</f>
        <v>0</v>
      </c>
      <c r="K137" s="239" t="s">
        <v>684</v>
      </c>
      <c r="L137" s="72"/>
      <c r="M137" s="244" t="s">
        <v>22</v>
      </c>
      <c r="N137" s="245" t="s">
        <v>48</v>
      </c>
      <c r="O137" s="47"/>
      <c r="P137" s="246">
        <f>O137*H137</f>
        <v>0</v>
      </c>
      <c r="Q137" s="246">
        <v>0.023435999999999998</v>
      </c>
      <c r="R137" s="246">
        <f>Q137*H137</f>
        <v>0.49684319999999993</v>
      </c>
      <c r="S137" s="246">
        <v>0</v>
      </c>
      <c r="T137" s="247">
        <f>S137*H137</f>
        <v>0</v>
      </c>
      <c r="AR137" s="24" t="s">
        <v>577</v>
      </c>
      <c r="AT137" s="24" t="s">
        <v>544</v>
      </c>
      <c r="AU137" s="24" t="s">
        <v>85</v>
      </c>
      <c r="AY137" s="24" t="s">
        <v>541</v>
      </c>
      <c r="BE137" s="248">
        <f>IF(N137="základní",J137,0)</f>
        <v>0</v>
      </c>
      <c r="BF137" s="248">
        <f>IF(N137="snížená",J137,0)</f>
        <v>0</v>
      </c>
      <c r="BG137" s="248">
        <f>IF(N137="zákl. přenesená",J137,0)</f>
        <v>0</v>
      </c>
      <c r="BH137" s="248">
        <f>IF(N137="sníž. přenesená",J137,0)</f>
        <v>0</v>
      </c>
      <c r="BI137" s="248">
        <f>IF(N137="nulová",J137,0)</f>
        <v>0</v>
      </c>
      <c r="BJ137" s="24" t="s">
        <v>24</v>
      </c>
      <c r="BK137" s="248">
        <f>ROUND(I137*H137,2)</f>
        <v>0</v>
      </c>
      <c r="BL137" s="24" t="s">
        <v>577</v>
      </c>
      <c r="BM137" s="24" t="s">
        <v>842</v>
      </c>
    </row>
    <row r="138" s="1" customFormat="1" ht="25.5" customHeight="1">
      <c r="B138" s="46"/>
      <c r="C138" s="237" t="s">
        <v>580</v>
      </c>
      <c r="D138" s="237" t="s">
        <v>544</v>
      </c>
      <c r="E138" s="238" t="s">
        <v>754</v>
      </c>
      <c r="F138" s="239" t="s">
        <v>755</v>
      </c>
      <c r="G138" s="240" t="s">
        <v>547</v>
      </c>
      <c r="H138" s="241">
        <v>239.39699999999999</v>
      </c>
      <c r="I138" s="242"/>
      <c r="J138" s="243">
        <f>ROUND(I138*H138,2)</f>
        <v>0</v>
      </c>
      <c r="K138" s="239" t="s">
        <v>684</v>
      </c>
      <c r="L138" s="72"/>
      <c r="M138" s="244" t="s">
        <v>22</v>
      </c>
      <c r="N138" s="245" t="s">
        <v>48</v>
      </c>
      <c r="O138" s="47"/>
      <c r="P138" s="246">
        <f>O138*H138</f>
        <v>0</v>
      </c>
      <c r="Q138" s="246">
        <v>0.00015449999999999999</v>
      </c>
      <c r="R138" s="246">
        <f>Q138*H138</f>
        <v>0.036986836499999995</v>
      </c>
      <c r="S138" s="246">
        <v>0</v>
      </c>
      <c r="T138" s="247">
        <f>S138*H138</f>
        <v>0</v>
      </c>
      <c r="AR138" s="24" t="s">
        <v>577</v>
      </c>
      <c r="AT138" s="24" t="s">
        <v>544</v>
      </c>
      <c r="AU138" s="24" t="s">
        <v>85</v>
      </c>
      <c r="AY138" s="24" t="s">
        <v>541</v>
      </c>
      <c r="BE138" s="248">
        <f>IF(N138="základní",J138,0)</f>
        <v>0</v>
      </c>
      <c r="BF138" s="248">
        <f>IF(N138="snížená",J138,0)</f>
        <v>0</v>
      </c>
      <c r="BG138" s="248">
        <f>IF(N138="zákl. přenesená",J138,0)</f>
        <v>0</v>
      </c>
      <c r="BH138" s="248">
        <f>IF(N138="sníž. přenesená",J138,0)</f>
        <v>0</v>
      </c>
      <c r="BI138" s="248">
        <f>IF(N138="nulová",J138,0)</f>
        <v>0</v>
      </c>
      <c r="BJ138" s="24" t="s">
        <v>24</v>
      </c>
      <c r="BK138" s="248">
        <f>ROUND(I138*H138,2)</f>
        <v>0</v>
      </c>
      <c r="BL138" s="24" t="s">
        <v>577</v>
      </c>
      <c r="BM138" s="24" t="s">
        <v>1553</v>
      </c>
    </row>
    <row r="139" s="11" customFormat="1" ht="29.88" customHeight="1">
      <c r="B139" s="221"/>
      <c r="C139" s="222"/>
      <c r="D139" s="223" t="s">
        <v>76</v>
      </c>
      <c r="E139" s="235" t="s">
        <v>757</v>
      </c>
      <c r="F139" s="235" t="s">
        <v>758</v>
      </c>
      <c r="G139" s="222"/>
      <c r="H139" s="222"/>
      <c r="I139" s="225"/>
      <c r="J139" s="236">
        <f>BK139</f>
        <v>0</v>
      </c>
      <c r="K139" s="222"/>
      <c r="L139" s="227"/>
      <c r="M139" s="228"/>
      <c r="N139" s="229"/>
      <c r="O139" s="229"/>
      <c r="P139" s="230">
        <f>SUM(P140:P141)</f>
        <v>0</v>
      </c>
      <c r="Q139" s="229"/>
      <c r="R139" s="230">
        <f>SUM(R140:R141)</f>
        <v>0.001202308125</v>
      </c>
      <c r="S139" s="229"/>
      <c r="T139" s="231">
        <f>SUM(T140:T141)</f>
        <v>0</v>
      </c>
      <c r="AR139" s="232" t="s">
        <v>85</v>
      </c>
      <c r="AT139" s="233" t="s">
        <v>76</v>
      </c>
      <c r="AU139" s="233" t="s">
        <v>24</v>
      </c>
      <c r="AY139" s="232" t="s">
        <v>541</v>
      </c>
      <c r="BK139" s="234">
        <f>SUM(BK140:BK141)</f>
        <v>0</v>
      </c>
    </row>
    <row r="140" s="1" customFormat="1" ht="16.5" customHeight="1">
      <c r="B140" s="46"/>
      <c r="C140" s="237" t="s">
        <v>759</v>
      </c>
      <c r="D140" s="237" t="s">
        <v>544</v>
      </c>
      <c r="E140" s="238" t="s">
        <v>760</v>
      </c>
      <c r="F140" s="239" t="s">
        <v>761</v>
      </c>
      <c r="G140" s="240" t="s">
        <v>547</v>
      </c>
      <c r="H140" s="241">
        <v>239.39699999999999</v>
      </c>
      <c r="I140" s="242"/>
      <c r="J140" s="243">
        <f>ROUND(I140*H140,2)</f>
        <v>0</v>
      </c>
      <c r="K140" s="239" t="s">
        <v>684</v>
      </c>
      <c r="L140" s="72"/>
      <c r="M140" s="244" t="s">
        <v>22</v>
      </c>
      <c r="N140" s="245" t="s">
        <v>48</v>
      </c>
      <c r="O140" s="47"/>
      <c r="P140" s="246">
        <f>O140*H140</f>
        <v>0</v>
      </c>
      <c r="Q140" s="246">
        <v>0</v>
      </c>
      <c r="R140" s="246">
        <f>Q140*H140</f>
        <v>0</v>
      </c>
      <c r="S140" s="246">
        <v>0</v>
      </c>
      <c r="T140" s="247">
        <f>S140*H140</f>
        <v>0</v>
      </c>
      <c r="AR140" s="24" t="s">
        <v>577</v>
      </c>
      <c r="AT140" s="24" t="s">
        <v>544</v>
      </c>
      <c r="AU140" s="24" t="s">
        <v>85</v>
      </c>
      <c r="AY140" s="24" t="s">
        <v>541</v>
      </c>
      <c r="BE140" s="248">
        <f>IF(N140="základní",J140,0)</f>
        <v>0</v>
      </c>
      <c r="BF140" s="248">
        <f>IF(N140="snížená",J140,0)</f>
        <v>0</v>
      </c>
      <c r="BG140" s="248">
        <f>IF(N140="zákl. přenesená",J140,0)</f>
        <v>0</v>
      </c>
      <c r="BH140" s="248">
        <f>IF(N140="sníž. přenesená",J140,0)</f>
        <v>0</v>
      </c>
      <c r="BI140" s="248">
        <f>IF(N140="nulová",J140,0)</f>
        <v>0</v>
      </c>
      <c r="BJ140" s="24" t="s">
        <v>24</v>
      </c>
      <c r="BK140" s="248">
        <f>ROUND(I140*H140,2)</f>
        <v>0</v>
      </c>
      <c r="BL140" s="24" t="s">
        <v>577</v>
      </c>
      <c r="BM140" s="24" t="s">
        <v>844</v>
      </c>
    </row>
    <row r="141" s="1" customFormat="1" ht="25.5" customHeight="1">
      <c r="B141" s="46"/>
      <c r="C141" s="237" t="s">
        <v>585</v>
      </c>
      <c r="D141" s="237" t="s">
        <v>544</v>
      </c>
      <c r="E141" s="238" t="s">
        <v>763</v>
      </c>
      <c r="F141" s="239" t="s">
        <v>764</v>
      </c>
      <c r="G141" s="240" t="s">
        <v>547</v>
      </c>
      <c r="H141" s="241">
        <v>101.247</v>
      </c>
      <c r="I141" s="242"/>
      <c r="J141" s="243">
        <f>ROUND(I141*H141,2)</f>
        <v>0</v>
      </c>
      <c r="K141" s="239" t="s">
        <v>684</v>
      </c>
      <c r="L141" s="72"/>
      <c r="M141" s="244" t="s">
        <v>22</v>
      </c>
      <c r="N141" s="281" t="s">
        <v>48</v>
      </c>
      <c r="O141" s="277"/>
      <c r="P141" s="278">
        <f>O141*H141</f>
        <v>0</v>
      </c>
      <c r="Q141" s="278">
        <v>1.1875000000000001E-05</v>
      </c>
      <c r="R141" s="278">
        <f>Q141*H141</f>
        <v>0.001202308125</v>
      </c>
      <c r="S141" s="278">
        <v>0</v>
      </c>
      <c r="T141" s="279">
        <f>S141*H141</f>
        <v>0</v>
      </c>
      <c r="AR141" s="24" t="s">
        <v>577</v>
      </c>
      <c r="AT141" s="24" t="s">
        <v>544</v>
      </c>
      <c r="AU141" s="24" t="s">
        <v>85</v>
      </c>
      <c r="AY141" s="24" t="s">
        <v>541</v>
      </c>
      <c r="BE141" s="248">
        <f>IF(N141="základní",J141,0)</f>
        <v>0</v>
      </c>
      <c r="BF141" s="248">
        <f>IF(N141="snížená",J141,0)</f>
        <v>0</v>
      </c>
      <c r="BG141" s="248">
        <f>IF(N141="zákl. přenesená",J141,0)</f>
        <v>0</v>
      </c>
      <c r="BH141" s="248">
        <f>IF(N141="sníž. přenesená",J141,0)</f>
        <v>0</v>
      </c>
      <c r="BI141" s="248">
        <f>IF(N141="nulová",J141,0)</f>
        <v>0</v>
      </c>
      <c r="BJ141" s="24" t="s">
        <v>24</v>
      </c>
      <c r="BK141" s="248">
        <f>ROUND(I141*H141,2)</f>
        <v>0</v>
      </c>
      <c r="BL141" s="24" t="s">
        <v>577</v>
      </c>
      <c r="BM141" s="24" t="s">
        <v>845</v>
      </c>
    </row>
    <row r="142" s="1" customFormat="1" ht="6.96" customHeight="1">
      <c r="B142" s="67"/>
      <c r="C142" s="68"/>
      <c r="D142" s="68"/>
      <c r="E142" s="68"/>
      <c r="F142" s="68"/>
      <c r="G142" s="68"/>
      <c r="H142" s="68"/>
      <c r="I142" s="179"/>
      <c r="J142" s="68"/>
      <c r="K142" s="68"/>
      <c r="L142" s="72"/>
    </row>
  </sheetData>
  <sheetProtection sheet="1" autoFilter="0" formatColumns="0" formatRows="0" objects="1" scenarios="1" spinCount="100000" saltValue="1I1BD5Gm/S+UgDgfx4tbqRuo+4WAjgruX8Dvdymm7O01B1fVKdb9kFad41WCl33brMkhOdHX9CCl7Cp14pEcYA==" hashValue="T7K/TWQOn+aOgzk0Pfa/KFWsNcEI+DluBNu5q2Ts+s7fU3ADSkKHeW9fLWiiwuYn01Zx0hHzsZdiPkEGh40SHg==" algorithmName="SHA-512" password="CC35"/>
  <autoFilter ref="C96:K141"/>
  <mergeCells count="16">
    <mergeCell ref="E7:H7"/>
    <mergeCell ref="E11:H11"/>
    <mergeCell ref="E9:H9"/>
    <mergeCell ref="E13:H13"/>
    <mergeCell ref="E28:H28"/>
    <mergeCell ref="E49:H49"/>
    <mergeCell ref="E53:H53"/>
    <mergeCell ref="E51:H51"/>
    <mergeCell ref="E55:H55"/>
    <mergeCell ref="J59:J60"/>
    <mergeCell ref="E83:H83"/>
    <mergeCell ref="E87:H87"/>
    <mergeCell ref="E85:H85"/>
    <mergeCell ref="E89:H89"/>
    <mergeCell ref="G1:H1"/>
    <mergeCell ref="L2:V2"/>
  </mergeCells>
  <hyperlinks>
    <hyperlink ref="F1:G1" location="C2" display="1) Krycí list soupisu"/>
    <hyperlink ref="G1:H1" location="C62" display="2) Rekapitulace"/>
    <hyperlink ref="J1" location="C96"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59.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349</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ht="16.5" customHeight="1">
      <c r="B9" s="28"/>
      <c r="C9" s="29"/>
      <c r="D9" s="29"/>
      <c r="E9" s="156" t="s">
        <v>1534</v>
      </c>
      <c r="F9" s="29"/>
      <c r="G9" s="29"/>
      <c r="H9" s="29"/>
      <c r="I9" s="155"/>
      <c r="J9" s="29"/>
      <c r="K9" s="31"/>
    </row>
    <row r="10">
      <c r="B10" s="28"/>
      <c r="C10" s="29"/>
      <c r="D10" s="40" t="s">
        <v>508</v>
      </c>
      <c r="E10" s="29"/>
      <c r="F10" s="29"/>
      <c r="G10" s="29"/>
      <c r="H10" s="29"/>
      <c r="I10" s="155"/>
      <c r="J10" s="29"/>
      <c r="K10" s="31"/>
    </row>
    <row r="11" s="1" customFormat="1" ht="16.5" customHeight="1">
      <c r="B11" s="46"/>
      <c r="C11" s="47"/>
      <c r="D11" s="47"/>
      <c r="E11" s="55" t="s">
        <v>1542</v>
      </c>
      <c r="F11" s="47"/>
      <c r="G11" s="47"/>
      <c r="H11" s="47"/>
      <c r="I11" s="157"/>
      <c r="J11" s="47"/>
      <c r="K11" s="51"/>
    </row>
    <row r="12" s="1" customFormat="1">
      <c r="B12" s="46"/>
      <c r="C12" s="47"/>
      <c r="D12" s="40" t="s">
        <v>510</v>
      </c>
      <c r="E12" s="47"/>
      <c r="F12" s="47"/>
      <c r="G12" s="47"/>
      <c r="H12" s="47"/>
      <c r="I12" s="157"/>
      <c r="J12" s="47"/>
      <c r="K12" s="51"/>
    </row>
    <row r="13" s="1" customFormat="1" ht="36.96" customHeight="1">
      <c r="B13" s="46"/>
      <c r="C13" s="47"/>
      <c r="D13" s="47"/>
      <c r="E13" s="158" t="s">
        <v>1554</v>
      </c>
      <c r="F13" s="47"/>
      <c r="G13" s="47"/>
      <c r="H13" s="47"/>
      <c r="I13" s="157"/>
      <c r="J13" s="47"/>
      <c r="K13" s="51"/>
    </row>
    <row r="14" s="1" customFormat="1">
      <c r="B14" s="46"/>
      <c r="C14" s="47"/>
      <c r="D14" s="47"/>
      <c r="E14" s="47"/>
      <c r="F14" s="47"/>
      <c r="G14" s="47"/>
      <c r="H14" s="47"/>
      <c r="I14" s="157"/>
      <c r="J14" s="47"/>
      <c r="K14" s="51"/>
    </row>
    <row r="15" s="1" customFormat="1" ht="14.4" customHeight="1">
      <c r="B15" s="46"/>
      <c r="C15" s="47"/>
      <c r="D15" s="40" t="s">
        <v>21</v>
      </c>
      <c r="E15" s="47"/>
      <c r="F15" s="35" t="s">
        <v>22</v>
      </c>
      <c r="G15" s="47"/>
      <c r="H15" s="47"/>
      <c r="I15" s="159" t="s">
        <v>23</v>
      </c>
      <c r="J15" s="35" t="s">
        <v>22</v>
      </c>
      <c r="K15" s="51"/>
    </row>
    <row r="16" s="1" customFormat="1" ht="14.4" customHeight="1">
      <c r="B16" s="46"/>
      <c r="C16" s="47"/>
      <c r="D16" s="40" t="s">
        <v>25</v>
      </c>
      <c r="E16" s="47"/>
      <c r="F16" s="35" t="s">
        <v>40</v>
      </c>
      <c r="G16" s="47"/>
      <c r="H16" s="47"/>
      <c r="I16" s="159" t="s">
        <v>27</v>
      </c>
      <c r="J16" s="160" t="str">
        <f>'Rekapitulace stavby'!AN8</f>
        <v>19. 9. 2018</v>
      </c>
      <c r="K16" s="51"/>
    </row>
    <row r="17" s="1" customFormat="1" ht="10.8" customHeight="1">
      <c r="B17" s="46"/>
      <c r="C17" s="47"/>
      <c r="D17" s="47"/>
      <c r="E17" s="47"/>
      <c r="F17" s="47"/>
      <c r="G17" s="47"/>
      <c r="H17" s="47"/>
      <c r="I17" s="157"/>
      <c r="J17" s="47"/>
      <c r="K17" s="51"/>
    </row>
    <row r="18" s="1" customFormat="1" ht="14.4" customHeight="1">
      <c r="B18" s="46"/>
      <c r="C18" s="47"/>
      <c r="D18" s="40" t="s">
        <v>31</v>
      </c>
      <c r="E18" s="47"/>
      <c r="F18" s="47"/>
      <c r="G18" s="47"/>
      <c r="H18" s="47"/>
      <c r="I18" s="159" t="s">
        <v>32</v>
      </c>
      <c r="J18" s="35" t="str">
        <f>IF('Rekapitulace stavby'!AN10="","",'Rekapitulace stavby'!AN10)</f>
        <v>70994234</v>
      </c>
      <c r="K18" s="51"/>
    </row>
    <row r="19" s="1" customFormat="1" ht="18" customHeight="1">
      <c r="B19" s="46"/>
      <c r="C19" s="47"/>
      <c r="D19" s="47"/>
      <c r="E19" s="35" t="str">
        <f>IF('Rekapitulace stavby'!E11="","",'Rekapitulace stavby'!E11)</f>
        <v>SŽDC s.o., OŘ Ústí n.L., ST Ústí n.L.</v>
      </c>
      <c r="F19" s="47"/>
      <c r="G19" s="47"/>
      <c r="H19" s="47"/>
      <c r="I19" s="159" t="s">
        <v>35</v>
      </c>
      <c r="J19" s="35" t="str">
        <f>IF('Rekapitulace stavby'!AN11="","",'Rekapitulace stavby'!AN11)</f>
        <v>CZ70994234</v>
      </c>
      <c r="K19" s="51"/>
    </row>
    <row r="20" s="1" customFormat="1" ht="6.96" customHeight="1">
      <c r="B20" s="46"/>
      <c r="C20" s="47"/>
      <c r="D20" s="47"/>
      <c r="E20" s="47"/>
      <c r="F20" s="47"/>
      <c r="G20" s="47"/>
      <c r="H20" s="47"/>
      <c r="I20" s="157"/>
      <c r="J20" s="47"/>
      <c r="K20" s="51"/>
    </row>
    <row r="21" s="1" customFormat="1" ht="14.4" customHeight="1">
      <c r="B21" s="46"/>
      <c r="C21" s="47"/>
      <c r="D21" s="40" t="s">
        <v>37</v>
      </c>
      <c r="E21" s="47"/>
      <c r="F21" s="47"/>
      <c r="G21" s="47"/>
      <c r="H21" s="47"/>
      <c r="I21" s="159" t="s">
        <v>32</v>
      </c>
      <c r="J21" s="35" t="str">
        <f>IF('Rekapitulace stavby'!AN13="Vyplň údaj","",IF('Rekapitulace stavby'!AN13="","",'Rekapitulace stavby'!AN13))</f>
        <v/>
      </c>
      <c r="K21" s="51"/>
    </row>
    <row r="22" s="1" customFormat="1" ht="18" customHeight="1">
      <c r="B22" s="46"/>
      <c r="C22" s="47"/>
      <c r="D22" s="47"/>
      <c r="E22" s="35" t="str">
        <f>IF('Rekapitulace stavby'!E14="Vyplň údaj","",IF('Rekapitulace stavby'!E14="","",'Rekapitulace stavby'!E14))</f>
        <v/>
      </c>
      <c r="F22" s="47"/>
      <c r="G22" s="47"/>
      <c r="H22" s="47"/>
      <c r="I22" s="159" t="s">
        <v>35</v>
      </c>
      <c r="J22" s="35" t="str">
        <f>IF('Rekapitulace stavby'!AN14="Vyplň údaj","",IF('Rekapitulace stavby'!AN14="","",'Rekapitulace stavby'!AN14))</f>
        <v/>
      </c>
      <c r="K22" s="51"/>
    </row>
    <row r="23" s="1" customFormat="1" ht="6.96" customHeight="1">
      <c r="B23" s="46"/>
      <c r="C23" s="47"/>
      <c r="D23" s="47"/>
      <c r="E23" s="47"/>
      <c r="F23" s="47"/>
      <c r="G23" s="47"/>
      <c r="H23" s="47"/>
      <c r="I23" s="157"/>
      <c r="J23" s="47"/>
      <c r="K23" s="51"/>
    </row>
    <row r="24" s="1" customFormat="1" ht="14.4" customHeight="1">
      <c r="B24" s="46"/>
      <c r="C24" s="47"/>
      <c r="D24" s="40" t="s">
        <v>39</v>
      </c>
      <c r="E24" s="47"/>
      <c r="F24" s="47"/>
      <c r="G24" s="47"/>
      <c r="H24" s="47"/>
      <c r="I24" s="159" t="s">
        <v>32</v>
      </c>
      <c r="J24" s="35" t="str">
        <f>IF('Rekapitulace stavby'!AN16="","",'Rekapitulace stavby'!AN16)</f>
        <v/>
      </c>
      <c r="K24" s="51"/>
    </row>
    <row r="25" s="1" customFormat="1" ht="18" customHeight="1">
      <c r="B25" s="46"/>
      <c r="C25" s="47"/>
      <c r="D25" s="47"/>
      <c r="E25" s="35" t="str">
        <f>IF('Rekapitulace stavby'!E17="","",'Rekapitulace stavby'!E17)</f>
        <v xml:space="preserve"> </v>
      </c>
      <c r="F25" s="47"/>
      <c r="G25" s="47"/>
      <c r="H25" s="47"/>
      <c r="I25" s="159" t="s">
        <v>35</v>
      </c>
      <c r="J25" s="35" t="str">
        <f>IF('Rekapitulace stavby'!AN17="","",'Rekapitulace stavby'!AN17)</f>
        <v/>
      </c>
      <c r="K25" s="51"/>
    </row>
    <row r="26" s="1" customFormat="1" ht="6.96" customHeight="1">
      <c r="B26" s="46"/>
      <c r="C26" s="47"/>
      <c r="D26" s="47"/>
      <c r="E26" s="47"/>
      <c r="F26" s="47"/>
      <c r="G26" s="47"/>
      <c r="H26" s="47"/>
      <c r="I26" s="157"/>
      <c r="J26" s="47"/>
      <c r="K26" s="51"/>
    </row>
    <row r="27" s="1" customFormat="1" ht="14.4" customHeight="1">
      <c r="B27" s="46"/>
      <c r="C27" s="47"/>
      <c r="D27" s="40" t="s">
        <v>42</v>
      </c>
      <c r="E27" s="47"/>
      <c r="F27" s="47"/>
      <c r="G27" s="47"/>
      <c r="H27" s="47"/>
      <c r="I27" s="157"/>
      <c r="J27" s="47"/>
      <c r="K27" s="51"/>
    </row>
    <row r="28" s="7" customFormat="1" ht="16.5" customHeight="1">
      <c r="B28" s="161"/>
      <c r="C28" s="162"/>
      <c r="D28" s="162"/>
      <c r="E28" s="44" t="s">
        <v>22</v>
      </c>
      <c r="F28" s="44"/>
      <c r="G28" s="44"/>
      <c r="H28" s="44"/>
      <c r="I28" s="163"/>
      <c r="J28" s="162"/>
      <c r="K28" s="164"/>
    </row>
    <row r="29" s="1" customFormat="1" ht="6.96" customHeight="1">
      <c r="B29" s="46"/>
      <c r="C29" s="47"/>
      <c r="D29" s="47"/>
      <c r="E29" s="47"/>
      <c r="F29" s="47"/>
      <c r="G29" s="47"/>
      <c r="H29" s="47"/>
      <c r="I29" s="157"/>
      <c r="J29" s="47"/>
      <c r="K29" s="51"/>
    </row>
    <row r="30" s="1" customFormat="1" ht="6.96" customHeight="1">
      <c r="B30" s="46"/>
      <c r="C30" s="47"/>
      <c r="D30" s="106"/>
      <c r="E30" s="106"/>
      <c r="F30" s="106"/>
      <c r="G30" s="106"/>
      <c r="H30" s="106"/>
      <c r="I30" s="165"/>
      <c r="J30" s="106"/>
      <c r="K30" s="166"/>
    </row>
    <row r="31" s="1" customFormat="1" ht="25.44" customHeight="1">
      <c r="B31" s="46"/>
      <c r="C31" s="47"/>
      <c r="D31" s="167" t="s">
        <v>43</v>
      </c>
      <c r="E31" s="47"/>
      <c r="F31" s="47"/>
      <c r="G31" s="47"/>
      <c r="H31" s="47"/>
      <c r="I31" s="157"/>
      <c r="J31" s="168">
        <f>ROUND(J90,2)</f>
        <v>0</v>
      </c>
      <c r="K31" s="51"/>
    </row>
    <row r="32" s="1" customFormat="1" ht="6.96" customHeight="1">
      <c r="B32" s="46"/>
      <c r="C32" s="47"/>
      <c r="D32" s="106"/>
      <c r="E32" s="106"/>
      <c r="F32" s="106"/>
      <c r="G32" s="106"/>
      <c r="H32" s="106"/>
      <c r="I32" s="165"/>
      <c r="J32" s="106"/>
      <c r="K32" s="166"/>
    </row>
    <row r="33" s="1" customFormat="1" ht="14.4" customHeight="1">
      <c r="B33" s="46"/>
      <c r="C33" s="47"/>
      <c r="D33" s="47"/>
      <c r="E33" s="47"/>
      <c r="F33" s="52" t="s">
        <v>45</v>
      </c>
      <c r="G33" s="47"/>
      <c r="H33" s="47"/>
      <c r="I33" s="169" t="s">
        <v>44</v>
      </c>
      <c r="J33" s="52" t="s">
        <v>46</v>
      </c>
      <c r="K33" s="51"/>
    </row>
    <row r="34" s="1" customFormat="1" ht="14.4" customHeight="1">
      <c r="B34" s="46"/>
      <c r="C34" s="47"/>
      <c r="D34" s="55" t="s">
        <v>47</v>
      </c>
      <c r="E34" s="55" t="s">
        <v>48</v>
      </c>
      <c r="F34" s="170">
        <f>ROUND(SUM(BE90:BE94), 2)</f>
        <v>0</v>
      </c>
      <c r="G34" s="47"/>
      <c r="H34" s="47"/>
      <c r="I34" s="171">
        <v>0.20999999999999999</v>
      </c>
      <c r="J34" s="170">
        <f>ROUND(ROUND((SUM(BE90:BE94)), 2)*I34, 2)</f>
        <v>0</v>
      </c>
      <c r="K34" s="51"/>
    </row>
    <row r="35" s="1" customFormat="1" ht="14.4" customHeight="1">
      <c r="B35" s="46"/>
      <c r="C35" s="47"/>
      <c r="D35" s="47"/>
      <c r="E35" s="55" t="s">
        <v>49</v>
      </c>
      <c r="F35" s="170">
        <f>ROUND(SUM(BF90:BF94), 2)</f>
        <v>0</v>
      </c>
      <c r="G35" s="47"/>
      <c r="H35" s="47"/>
      <c r="I35" s="171">
        <v>0.14999999999999999</v>
      </c>
      <c r="J35" s="170">
        <f>ROUND(ROUND((SUM(BF90:BF94)), 2)*I35, 2)</f>
        <v>0</v>
      </c>
      <c r="K35" s="51"/>
    </row>
    <row r="36" hidden="1" s="1" customFormat="1" ht="14.4" customHeight="1">
      <c r="B36" s="46"/>
      <c r="C36" s="47"/>
      <c r="D36" s="47"/>
      <c r="E36" s="55" t="s">
        <v>50</v>
      </c>
      <c r="F36" s="170">
        <f>ROUND(SUM(BG90:BG94), 2)</f>
        <v>0</v>
      </c>
      <c r="G36" s="47"/>
      <c r="H36" s="47"/>
      <c r="I36" s="171">
        <v>0.20999999999999999</v>
      </c>
      <c r="J36" s="170">
        <v>0</v>
      </c>
      <c r="K36" s="51"/>
    </row>
    <row r="37" hidden="1" s="1" customFormat="1" ht="14.4" customHeight="1">
      <c r="B37" s="46"/>
      <c r="C37" s="47"/>
      <c r="D37" s="47"/>
      <c r="E37" s="55" t="s">
        <v>51</v>
      </c>
      <c r="F37" s="170">
        <f>ROUND(SUM(BH90:BH94), 2)</f>
        <v>0</v>
      </c>
      <c r="G37" s="47"/>
      <c r="H37" s="47"/>
      <c r="I37" s="171">
        <v>0.14999999999999999</v>
      </c>
      <c r="J37" s="170">
        <v>0</v>
      </c>
      <c r="K37" s="51"/>
    </row>
    <row r="38" hidden="1" s="1" customFormat="1" ht="14.4" customHeight="1">
      <c r="B38" s="46"/>
      <c r="C38" s="47"/>
      <c r="D38" s="47"/>
      <c r="E38" s="55" t="s">
        <v>52</v>
      </c>
      <c r="F38" s="170">
        <f>ROUND(SUM(BI90:BI94), 2)</f>
        <v>0</v>
      </c>
      <c r="G38" s="47"/>
      <c r="H38" s="47"/>
      <c r="I38" s="171">
        <v>0</v>
      </c>
      <c r="J38" s="170">
        <v>0</v>
      </c>
      <c r="K38" s="51"/>
    </row>
    <row r="39" s="1" customFormat="1" ht="6.96" customHeight="1">
      <c r="B39" s="46"/>
      <c r="C39" s="47"/>
      <c r="D39" s="47"/>
      <c r="E39" s="47"/>
      <c r="F39" s="47"/>
      <c r="G39" s="47"/>
      <c r="H39" s="47"/>
      <c r="I39" s="157"/>
      <c r="J39" s="47"/>
      <c r="K39" s="51"/>
    </row>
    <row r="40" s="1" customFormat="1" ht="25.44" customHeight="1">
      <c r="B40" s="46"/>
      <c r="C40" s="172"/>
      <c r="D40" s="173" t="s">
        <v>53</v>
      </c>
      <c r="E40" s="98"/>
      <c r="F40" s="98"/>
      <c r="G40" s="174" t="s">
        <v>54</v>
      </c>
      <c r="H40" s="175" t="s">
        <v>55</v>
      </c>
      <c r="I40" s="176"/>
      <c r="J40" s="177">
        <f>SUM(J31:J38)</f>
        <v>0</v>
      </c>
      <c r="K40" s="178"/>
    </row>
    <row r="41" s="1" customFormat="1" ht="14.4" customHeight="1">
      <c r="B41" s="67"/>
      <c r="C41" s="68"/>
      <c r="D41" s="68"/>
      <c r="E41" s="68"/>
      <c r="F41" s="68"/>
      <c r="G41" s="68"/>
      <c r="H41" s="68"/>
      <c r="I41" s="179"/>
      <c r="J41" s="68"/>
      <c r="K41" s="69"/>
    </row>
    <row r="45" s="1" customFormat="1" ht="6.96" customHeight="1">
      <c r="B45" s="180"/>
      <c r="C45" s="181"/>
      <c r="D45" s="181"/>
      <c r="E45" s="181"/>
      <c r="F45" s="181"/>
      <c r="G45" s="181"/>
      <c r="H45" s="181"/>
      <c r="I45" s="182"/>
      <c r="J45" s="181"/>
      <c r="K45" s="183"/>
    </row>
    <row r="46" s="1" customFormat="1" ht="36.96" customHeight="1">
      <c r="B46" s="46"/>
      <c r="C46" s="30" t="s">
        <v>512</v>
      </c>
      <c r="D46" s="47"/>
      <c r="E46" s="47"/>
      <c r="F46" s="47"/>
      <c r="G46" s="47"/>
      <c r="H46" s="47"/>
      <c r="I46" s="157"/>
      <c r="J46" s="47"/>
      <c r="K46" s="51"/>
    </row>
    <row r="47" s="1" customFormat="1" ht="6.96" customHeight="1">
      <c r="B47" s="46"/>
      <c r="C47" s="47"/>
      <c r="D47" s="47"/>
      <c r="E47" s="47"/>
      <c r="F47" s="47"/>
      <c r="G47" s="47"/>
      <c r="H47" s="47"/>
      <c r="I47" s="157"/>
      <c r="J47" s="47"/>
      <c r="K47" s="51"/>
    </row>
    <row r="48" s="1" customFormat="1" ht="14.4" customHeight="1">
      <c r="B48" s="46"/>
      <c r="C48" s="40" t="s">
        <v>18</v>
      </c>
      <c r="D48" s="47"/>
      <c r="E48" s="47"/>
      <c r="F48" s="47"/>
      <c r="G48" s="47"/>
      <c r="H48" s="47"/>
      <c r="I48" s="157"/>
      <c r="J48" s="47"/>
      <c r="K48" s="51"/>
    </row>
    <row r="49" s="1" customFormat="1" ht="16.5" customHeight="1">
      <c r="B49" s="46"/>
      <c r="C49" s="47"/>
      <c r="D49" s="47"/>
      <c r="E49" s="156" t="str">
        <f>E7</f>
        <v>Celkové opravy zastávek na koridorové trati Vraňany - Děčín - státní hranice_ZMĚNA č. 1</v>
      </c>
      <c r="F49" s="40"/>
      <c r="G49" s="40"/>
      <c r="H49" s="40"/>
      <c r="I49" s="157"/>
      <c r="J49" s="47"/>
      <c r="K49" s="51"/>
    </row>
    <row r="50">
      <c r="B50" s="28"/>
      <c r="C50" s="40" t="s">
        <v>506</v>
      </c>
      <c r="D50" s="29"/>
      <c r="E50" s="29"/>
      <c r="F50" s="29"/>
      <c r="G50" s="29"/>
      <c r="H50" s="29"/>
      <c r="I50" s="155"/>
      <c r="J50" s="29"/>
      <c r="K50" s="31"/>
    </row>
    <row r="51" ht="16.5" customHeight="1">
      <c r="B51" s="28"/>
      <c r="C51" s="29"/>
      <c r="D51" s="29"/>
      <c r="E51" s="156" t="s">
        <v>1534</v>
      </c>
      <c r="F51" s="29"/>
      <c r="G51" s="29"/>
      <c r="H51" s="29"/>
      <c r="I51" s="155"/>
      <c r="J51" s="29"/>
      <c r="K51" s="31"/>
    </row>
    <row r="52">
      <c r="B52" s="28"/>
      <c r="C52" s="40" t="s">
        <v>508</v>
      </c>
      <c r="D52" s="29"/>
      <c r="E52" s="29"/>
      <c r="F52" s="29"/>
      <c r="G52" s="29"/>
      <c r="H52" s="29"/>
      <c r="I52" s="155"/>
      <c r="J52" s="29"/>
      <c r="K52" s="31"/>
    </row>
    <row r="53" s="1" customFormat="1" ht="16.5" customHeight="1">
      <c r="B53" s="46"/>
      <c r="C53" s="47"/>
      <c r="D53" s="47"/>
      <c r="E53" s="55" t="s">
        <v>1542</v>
      </c>
      <c r="F53" s="47"/>
      <c r="G53" s="47"/>
      <c r="H53" s="47"/>
      <c r="I53" s="157"/>
      <c r="J53" s="47"/>
      <c r="K53" s="51"/>
    </row>
    <row r="54" s="1" customFormat="1" ht="14.4" customHeight="1">
      <c r="B54" s="46"/>
      <c r="C54" s="40" t="s">
        <v>510</v>
      </c>
      <c r="D54" s="47"/>
      <c r="E54" s="47"/>
      <c r="F54" s="47"/>
      <c r="G54" s="47"/>
      <c r="H54" s="47"/>
      <c r="I54" s="157"/>
      <c r="J54" s="47"/>
      <c r="K54" s="51"/>
    </row>
    <row r="55" s="1" customFormat="1" ht="17.25" customHeight="1">
      <c r="B55" s="46"/>
      <c r="C55" s="47"/>
      <c r="D55" s="47"/>
      <c r="E55" s="158" t="str">
        <f>E13</f>
        <v xml:space="preserve">SO-26-05.2 - VRN - Podchod v km 532,686 - Dobkovice    </v>
      </c>
      <c r="F55" s="47"/>
      <c r="G55" s="47"/>
      <c r="H55" s="47"/>
      <c r="I55" s="157"/>
      <c r="J55" s="47"/>
      <c r="K55" s="51"/>
    </row>
    <row r="56" s="1" customFormat="1" ht="6.96" customHeight="1">
      <c r="B56" s="46"/>
      <c r="C56" s="47"/>
      <c r="D56" s="47"/>
      <c r="E56" s="47"/>
      <c r="F56" s="47"/>
      <c r="G56" s="47"/>
      <c r="H56" s="47"/>
      <c r="I56" s="157"/>
      <c r="J56" s="47"/>
      <c r="K56" s="51"/>
    </row>
    <row r="57" s="1" customFormat="1" ht="18" customHeight="1">
      <c r="B57" s="46"/>
      <c r="C57" s="40" t="s">
        <v>25</v>
      </c>
      <c r="D57" s="47"/>
      <c r="E57" s="47"/>
      <c r="F57" s="35" t="str">
        <f>F16</f>
        <v xml:space="preserve"> </v>
      </c>
      <c r="G57" s="47"/>
      <c r="H57" s="47"/>
      <c r="I57" s="159" t="s">
        <v>27</v>
      </c>
      <c r="J57" s="160" t="str">
        <f>IF(J16="","",J16)</f>
        <v>19. 9. 2018</v>
      </c>
      <c r="K57" s="51"/>
    </row>
    <row r="58" s="1" customFormat="1" ht="6.96" customHeight="1">
      <c r="B58" s="46"/>
      <c r="C58" s="47"/>
      <c r="D58" s="47"/>
      <c r="E58" s="47"/>
      <c r="F58" s="47"/>
      <c r="G58" s="47"/>
      <c r="H58" s="47"/>
      <c r="I58" s="157"/>
      <c r="J58" s="47"/>
      <c r="K58" s="51"/>
    </row>
    <row r="59" s="1" customFormat="1">
      <c r="B59" s="46"/>
      <c r="C59" s="40" t="s">
        <v>31</v>
      </c>
      <c r="D59" s="47"/>
      <c r="E59" s="47"/>
      <c r="F59" s="35" t="str">
        <f>E19</f>
        <v>SŽDC s.o., OŘ Ústí n.L., ST Ústí n.L.</v>
      </c>
      <c r="G59" s="47"/>
      <c r="H59" s="47"/>
      <c r="I59" s="159" t="s">
        <v>39</v>
      </c>
      <c r="J59" s="44" t="str">
        <f>E25</f>
        <v xml:space="preserve"> </v>
      </c>
      <c r="K59" s="51"/>
    </row>
    <row r="60" s="1" customFormat="1" ht="14.4" customHeight="1">
      <c r="B60" s="46"/>
      <c r="C60" s="40" t="s">
        <v>37</v>
      </c>
      <c r="D60" s="47"/>
      <c r="E60" s="47"/>
      <c r="F60" s="35" t="str">
        <f>IF(E22="","",E22)</f>
        <v/>
      </c>
      <c r="G60" s="47"/>
      <c r="H60" s="47"/>
      <c r="I60" s="157"/>
      <c r="J60" s="184"/>
      <c r="K60" s="51"/>
    </row>
    <row r="61" s="1" customFormat="1" ht="10.32" customHeight="1">
      <c r="B61" s="46"/>
      <c r="C61" s="47"/>
      <c r="D61" s="47"/>
      <c r="E61" s="47"/>
      <c r="F61" s="47"/>
      <c r="G61" s="47"/>
      <c r="H61" s="47"/>
      <c r="I61" s="157"/>
      <c r="J61" s="47"/>
      <c r="K61" s="51"/>
    </row>
    <row r="62" s="1" customFormat="1" ht="29.28" customHeight="1">
      <c r="B62" s="46"/>
      <c r="C62" s="185" t="s">
        <v>513</v>
      </c>
      <c r="D62" s="172"/>
      <c r="E62" s="172"/>
      <c r="F62" s="172"/>
      <c r="G62" s="172"/>
      <c r="H62" s="172"/>
      <c r="I62" s="186"/>
      <c r="J62" s="187" t="s">
        <v>514</v>
      </c>
      <c r="K62" s="188"/>
    </row>
    <row r="63" s="1" customFormat="1" ht="10.32" customHeight="1">
      <c r="B63" s="46"/>
      <c r="C63" s="47"/>
      <c r="D63" s="47"/>
      <c r="E63" s="47"/>
      <c r="F63" s="47"/>
      <c r="G63" s="47"/>
      <c r="H63" s="47"/>
      <c r="I63" s="157"/>
      <c r="J63" s="47"/>
      <c r="K63" s="51"/>
    </row>
    <row r="64" s="1" customFormat="1" ht="29.28" customHeight="1">
      <c r="B64" s="46"/>
      <c r="C64" s="189" t="s">
        <v>515</v>
      </c>
      <c r="D64" s="47"/>
      <c r="E64" s="47"/>
      <c r="F64" s="47"/>
      <c r="G64" s="47"/>
      <c r="H64" s="47"/>
      <c r="I64" s="157"/>
      <c r="J64" s="168">
        <f>J90</f>
        <v>0</v>
      </c>
      <c r="K64" s="51"/>
      <c r="AU64" s="24" t="s">
        <v>516</v>
      </c>
    </row>
    <row r="65" s="8" customFormat="1" ht="24.96" customHeight="1">
      <c r="B65" s="190"/>
      <c r="C65" s="191"/>
      <c r="D65" s="192" t="s">
        <v>598</v>
      </c>
      <c r="E65" s="193"/>
      <c r="F65" s="193"/>
      <c r="G65" s="193"/>
      <c r="H65" s="193"/>
      <c r="I65" s="194"/>
      <c r="J65" s="195">
        <f>J91</f>
        <v>0</v>
      </c>
      <c r="K65" s="196"/>
    </row>
    <row r="66" s="9" customFormat="1" ht="19.92" customHeight="1">
      <c r="B66" s="197"/>
      <c r="C66" s="198"/>
      <c r="D66" s="199" t="s">
        <v>767</v>
      </c>
      <c r="E66" s="200"/>
      <c r="F66" s="200"/>
      <c r="G66" s="200"/>
      <c r="H66" s="200"/>
      <c r="I66" s="201"/>
      <c r="J66" s="202">
        <f>J92</f>
        <v>0</v>
      </c>
      <c r="K66" s="203"/>
    </row>
    <row r="67" s="1" customFormat="1" ht="21.84" customHeight="1">
      <c r="B67" s="46"/>
      <c r="C67" s="47"/>
      <c r="D67" s="47"/>
      <c r="E67" s="47"/>
      <c r="F67" s="47"/>
      <c r="G67" s="47"/>
      <c r="H67" s="47"/>
      <c r="I67" s="157"/>
      <c r="J67" s="47"/>
      <c r="K67" s="51"/>
    </row>
    <row r="68" s="1" customFormat="1" ht="6.96" customHeight="1">
      <c r="B68" s="67"/>
      <c r="C68" s="68"/>
      <c r="D68" s="68"/>
      <c r="E68" s="68"/>
      <c r="F68" s="68"/>
      <c r="G68" s="68"/>
      <c r="H68" s="68"/>
      <c r="I68" s="179"/>
      <c r="J68" s="68"/>
      <c r="K68" s="69"/>
    </row>
    <row r="72" s="1" customFormat="1" ht="6.96" customHeight="1">
      <c r="B72" s="70"/>
      <c r="C72" s="71"/>
      <c r="D72" s="71"/>
      <c r="E72" s="71"/>
      <c r="F72" s="71"/>
      <c r="G72" s="71"/>
      <c r="H72" s="71"/>
      <c r="I72" s="182"/>
      <c r="J72" s="71"/>
      <c r="K72" s="71"/>
      <c r="L72" s="72"/>
    </row>
    <row r="73" s="1" customFormat="1" ht="36.96" customHeight="1">
      <c r="B73" s="46"/>
      <c r="C73" s="73" t="s">
        <v>525</v>
      </c>
      <c r="D73" s="74"/>
      <c r="E73" s="74"/>
      <c r="F73" s="74"/>
      <c r="G73" s="74"/>
      <c r="H73" s="74"/>
      <c r="I73" s="204"/>
      <c r="J73" s="74"/>
      <c r="K73" s="74"/>
      <c r="L73" s="72"/>
    </row>
    <row r="74" s="1" customFormat="1" ht="6.96" customHeight="1">
      <c r="B74" s="46"/>
      <c r="C74" s="74"/>
      <c r="D74" s="74"/>
      <c r="E74" s="74"/>
      <c r="F74" s="74"/>
      <c r="G74" s="74"/>
      <c r="H74" s="74"/>
      <c r="I74" s="204"/>
      <c r="J74" s="74"/>
      <c r="K74" s="74"/>
      <c r="L74" s="72"/>
    </row>
    <row r="75" s="1" customFormat="1" ht="14.4" customHeight="1">
      <c r="B75" s="46"/>
      <c r="C75" s="76" t="s">
        <v>18</v>
      </c>
      <c r="D75" s="74"/>
      <c r="E75" s="74"/>
      <c r="F75" s="74"/>
      <c r="G75" s="74"/>
      <c r="H75" s="74"/>
      <c r="I75" s="204"/>
      <c r="J75" s="74"/>
      <c r="K75" s="74"/>
      <c r="L75" s="72"/>
    </row>
    <row r="76" s="1" customFormat="1" ht="16.5" customHeight="1">
      <c r="B76" s="46"/>
      <c r="C76" s="74"/>
      <c r="D76" s="74"/>
      <c r="E76" s="205" t="str">
        <f>E7</f>
        <v>Celkové opravy zastávek na koridorové trati Vraňany - Děčín - státní hranice_ZMĚNA č. 1</v>
      </c>
      <c r="F76" s="76"/>
      <c r="G76" s="76"/>
      <c r="H76" s="76"/>
      <c r="I76" s="204"/>
      <c r="J76" s="74"/>
      <c r="K76" s="74"/>
      <c r="L76" s="72"/>
    </row>
    <row r="77">
      <c r="B77" s="28"/>
      <c r="C77" s="76" t="s">
        <v>506</v>
      </c>
      <c r="D77" s="206"/>
      <c r="E77" s="206"/>
      <c r="F77" s="206"/>
      <c r="G77" s="206"/>
      <c r="H77" s="206"/>
      <c r="I77" s="149"/>
      <c r="J77" s="206"/>
      <c r="K77" s="206"/>
      <c r="L77" s="207"/>
    </row>
    <row r="78" ht="16.5" customHeight="1">
      <c r="B78" s="28"/>
      <c r="C78" s="206"/>
      <c r="D78" s="206"/>
      <c r="E78" s="205" t="s">
        <v>1534</v>
      </c>
      <c r="F78" s="206"/>
      <c r="G78" s="206"/>
      <c r="H78" s="206"/>
      <c r="I78" s="149"/>
      <c r="J78" s="206"/>
      <c r="K78" s="206"/>
      <c r="L78" s="207"/>
    </row>
    <row r="79">
      <c r="B79" s="28"/>
      <c r="C79" s="76" t="s">
        <v>508</v>
      </c>
      <c r="D79" s="206"/>
      <c r="E79" s="206"/>
      <c r="F79" s="206"/>
      <c r="G79" s="206"/>
      <c r="H79" s="206"/>
      <c r="I79" s="149"/>
      <c r="J79" s="206"/>
      <c r="K79" s="206"/>
      <c r="L79" s="207"/>
    </row>
    <row r="80" s="1" customFormat="1" ht="16.5" customHeight="1">
      <c r="B80" s="46"/>
      <c r="C80" s="74"/>
      <c r="D80" s="74"/>
      <c r="E80" s="208" t="s">
        <v>1542</v>
      </c>
      <c r="F80" s="74"/>
      <c r="G80" s="74"/>
      <c r="H80" s="74"/>
      <c r="I80" s="204"/>
      <c r="J80" s="74"/>
      <c r="K80" s="74"/>
      <c r="L80" s="72"/>
    </row>
    <row r="81" s="1" customFormat="1" ht="14.4" customHeight="1">
      <c r="B81" s="46"/>
      <c r="C81" s="76" t="s">
        <v>510</v>
      </c>
      <c r="D81" s="74"/>
      <c r="E81" s="74"/>
      <c r="F81" s="74"/>
      <c r="G81" s="74"/>
      <c r="H81" s="74"/>
      <c r="I81" s="204"/>
      <c r="J81" s="74"/>
      <c r="K81" s="74"/>
      <c r="L81" s="72"/>
    </row>
    <row r="82" s="1" customFormat="1" ht="17.25" customHeight="1">
      <c r="B82" s="46"/>
      <c r="C82" s="74"/>
      <c r="D82" s="74"/>
      <c r="E82" s="82" t="str">
        <f>E13</f>
        <v xml:space="preserve">SO-26-05.2 - VRN - Podchod v km 532,686 - Dobkovice    </v>
      </c>
      <c r="F82" s="74"/>
      <c r="G82" s="74"/>
      <c r="H82" s="74"/>
      <c r="I82" s="204"/>
      <c r="J82" s="74"/>
      <c r="K82" s="74"/>
      <c r="L82" s="72"/>
    </row>
    <row r="83" s="1" customFormat="1" ht="6.96" customHeight="1">
      <c r="B83" s="46"/>
      <c r="C83" s="74"/>
      <c r="D83" s="74"/>
      <c r="E83" s="74"/>
      <c r="F83" s="74"/>
      <c r="G83" s="74"/>
      <c r="H83" s="74"/>
      <c r="I83" s="204"/>
      <c r="J83" s="74"/>
      <c r="K83" s="74"/>
      <c r="L83" s="72"/>
    </row>
    <row r="84" s="1" customFormat="1" ht="18" customHeight="1">
      <c r="B84" s="46"/>
      <c r="C84" s="76" t="s">
        <v>25</v>
      </c>
      <c r="D84" s="74"/>
      <c r="E84" s="74"/>
      <c r="F84" s="209" t="str">
        <f>F16</f>
        <v xml:space="preserve"> </v>
      </c>
      <c r="G84" s="74"/>
      <c r="H84" s="74"/>
      <c r="I84" s="210" t="s">
        <v>27</v>
      </c>
      <c r="J84" s="85" t="str">
        <f>IF(J16="","",J16)</f>
        <v>19. 9. 2018</v>
      </c>
      <c r="K84" s="74"/>
      <c r="L84" s="72"/>
    </row>
    <row r="85" s="1" customFormat="1" ht="6.96" customHeight="1">
      <c r="B85" s="46"/>
      <c r="C85" s="74"/>
      <c r="D85" s="74"/>
      <c r="E85" s="74"/>
      <c r="F85" s="74"/>
      <c r="G85" s="74"/>
      <c r="H85" s="74"/>
      <c r="I85" s="204"/>
      <c r="J85" s="74"/>
      <c r="K85" s="74"/>
      <c r="L85" s="72"/>
    </row>
    <row r="86" s="1" customFormat="1">
      <c r="B86" s="46"/>
      <c r="C86" s="76" t="s">
        <v>31</v>
      </c>
      <c r="D86" s="74"/>
      <c r="E86" s="74"/>
      <c r="F86" s="209" t="str">
        <f>E19</f>
        <v>SŽDC s.o., OŘ Ústí n.L., ST Ústí n.L.</v>
      </c>
      <c r="G86" s="74"/>
      <c r="H86" s="74"/>
      <c r="I86" s="210" t="s">
        <v>39</v>
      </c>
      <c r="J86" s="209" t="str">
        <f>E25</f>
        <v xml:space="preserve"> </v>
      </c>
      <c r="K86" s="74"/>
      <c r="L86" s="72"/>
    </row>
    <row r="87" s="1" customFormat="1" ht="14.4" customHeight="1">
      <c r="B87" s="46"/>
      <c r="C87" s="76" t="s">
        <v>37</v>
      </c>
      <c r="D87" s="74"/>
      <c r="E87" s="74"/>
      <c r="F87" s="209" t="str">
        <f>IF(E22="","",E22)</f>
        <v/>
      </c>
      <c r="G87" s="74"/>
      <c r="H87" s="74"/>
      <c r="I87" s="204"/>
      <c r="J87" s="74"/>
      <c r="K87" s="74"/>
      <c r="L87" s="72"/>
    </row>
    <row r="88" s="1" customFormat="1" ht="10.32" customHeight="1">
      <c r="B88" s="46"/>
      <c r="C88" s="74"/>
      <c r="D88" s="74"/>
      <c r="E88" s="74"/>
      <c r="F88" s="74"/>
      <c r="G88" s="74"/>
      <c r="H88" s="74"/>
      <c r="I88" s="204"/>
      <c r="J88" s="74"/>
      <c r="K88" s="74"/>
      <c r="L88" s="72"/>
    </row>
    <row r="89" s="10" customFormat="1" ht="29.28" customHeight="1">
      <c r="B89" s="211"/>
      <c r="C89" s="212" t="s">
        <v>526</v>
      </c>
      <c r="D89" s="213" t="s">
        <v>62</v>
      </c>
      <c r="E89" s="213" t="s">
        <v>58</v>
      </c>
      <c r="F89" s="213" t="s">
        <v>527</v>
      </c>
      <c r="G89" s="213" t="s">
        <v>528</v>
      </c>
      <c r="H89" s="213" t="s">
        <v>529</v>
      </c>
      <c r="I89" s="214" t="s">
        <v>530</v>
      </c>
      <c r="J89" s="213" t="s">
        <v>514</v>
      </c>
      <c r="K89" s="215" t="s">
        <v>531</v>
      </c>
      <c r="L89" s="216"/>
      <c r="M89" s="102" t="s">
        <v>532</v>
      </c>
      <c r="N89" s="103" t="s">
        <v>47</v>
      </c>
      <c r="O89" s="103" t="s">
        <v>533</v>
      </c>
      <c r="P89" s="103" t="s">
        <v>534</v>
      </c>
      <c r="Q89" s="103" t="s">
        <v>535</v>
      </c>
      <c r="R89" s="103" t="s">
        <v>536</v>
      </c>
      <c r="S89" s="103" t="s">
        <v>537</v>
      </c>
      <c r="T89" s="104" t="s">
        <v>538</v>
      </c>
    </row>
    <row r="90" s="1" customFormat="1" ht="29.28" customHeight="1">
      <c r="B90" s="46"/>
      <c r="C90" s="108" t="s">
        <v>515</v>
      </c>
      <c r="D90" s="74"/>
      <c r="E90" s="74"/>
      <c r="F90" s="74"/>
      <c r="G90" s="74"/>
      <c r="H90" s="74"/>
      <c r="I90" s="204"/>
      <c r="J90" s="217">
        <f>BK90</f>
        <v>0</v>
      </c>
      <c r="K90" s="74"/>
      <c r="L90" s="72"/>
      <c r="M90" s="105"/>
      <c r="N90" s="106"/>
      <c r="O90" s="106"/>
      <c r="P90" s="218">
        <f>P91</f>
        <v>0</v>
      </c>
      <c r="Q90" s="106"/>
      <c r="R90" s="218">
        <f>R91</f>
        <v>0</v>
      </c>
      <c r="S90" s="106"/>
      <c r="T90" s="219">
        <f>T91</f>
        <v>0</v>
      </c>
      <c r="AT90" s="24" t="s">
        <v>76</v>
      </c>
      <c r="AU90" s="24" t="s">
        <v>516</v>
      </c>
      <c r="BK90" s="220">
        <f>BK91</f>
        <v>0</v>
      </c>
    </row>
    <row r="91" s="11" customFormat="1" ht="37.44" customHeight="1">
      <c r="B91" s="221"/>
      <c r="C91" s="222"/>
      <c r="D91" s="223" t="s">
        <v>76</v>
      </c>
      <c r="E91" s="224" t="s">
        <v>96</v>
      </c>
      <c r="F91" s="224" t="s">
        <v>599</v>
      </c>
      <c r="G91" s="222"/>
      <c r="H91" s="222"/>
      <c r="I91" s="225"/>
      <c r="J91" s="226">
        <f>BK91</f>
        <v>0</v>
      </c>
      <c r="K91" s="222"/>
      <c r="L91" s="227"/>
      <c r="M91" s="228"/>
      <c r="N91" s="229"/>
      <c r="O91" s="229"/>
      <c r="P91" s="230">
        <f>P92</f>
        <v>0</v>
      </c>
      <c r="Q91" s="229"/>
      <c r="R91" s="230">
        <f>R92</f>
        <v>0</v>
      </c>
      <c r="S91" s="229"/>
      <c r="T91" s="231">
        <f>T92</f>
        <v>0</v>
      </c>
      <c r="AR91" s="232" t="s">
        <v>562</v>
      </c>
      <c r="AT91" s="233" t="s">
        <v>76</v>
      </c>
      <c r="AU91" s="233" t="s">
        <v>77</v>
      </c>
      <c r="AY91" s="232" t="s">
        <v>541</v>
      </c>
      <c r="BK91" s="234">
        <f>BK92</f>
        <v>0</v>
      </c>
    </row>
    <row r="92" s="11" customFormat="1" ht="19.92" customHeight="1">
      <c r="B92" s="221"/>
      <c r="C92" s="222"/>
      <c r="D92" s="223" t="s">
        <v>76</v>
      </c>
      <c r="E92" s="235" t="s">
        <v>768</v>
      </c>
      <c r="F92" s="235" t="s">
        <v>769</v>
      </c>
      <c r="G92" s="222"/>
      <c r="H92" s="222"/>
      <c r="I92" s="225"/>
      <c r="J92" s="236">
        <f>BK92</f>
        <v>0</v>
      </c>
      <c r="K92" s="222"/>
      <c r="L92" s="227"/>
      <c r="M92" s="228"/>
      <c r="N92" s="229"/>
      <c r="O92" s="229"/>
      <c r="P92" s="230">
        <f>SUM(P93:P94)</f>
        <v>0</v>
      </c>
      <c r="Q92" s="229"/>
      <c r="R92" s="230">
        <f>SUM(R93:R94)</f>
        <v>0</v>
      </c>
      <c r="S92" s="229"/>
      <c r="T92" s="231">
        <f>SUM(T93:T94)</f>
        <v>0</v>
      </c>
      <c r="AR92" s="232" t="s">
        <v>562</v>
      </c>
      <c r="AT92" s="233" t="s">
        <v>76</v>
      </c>
      <c r="AU92" s="233" t="s">
        <v>24</v>
      </c>
      <c r="AY92" s="232" t="s">
        <v>541</v>
      </c>
      <c r="BK92" s="234">
        <f>SUM(BK93:BK94)</f>
        <v>0</v>
      </c>
    </row>
    <row r="93" s="1" customFormat="1" ht="16.5" customHeight="1">
      <c r="B93" s="46"/>
      <c r="C93" s="237" t="s">
        <v>24</v>
      </c>
      <c r="D93" s="237" t="s">
        <v>544</v>
      </c>
      <c r="E93" s="238" t="s">
        <v>770</v>
      </c>
      <c r="F93" s="239" t="s">
        <v>771</v>
      </c>
      <c r="G93" s="240" t="s">
        <v>602</v>
      </c>
      <c r="H93" s="241">
        <v>1969</v>
      </c>
      <c r="I93" s="242"/>
      <c r="J93" s="243">
        <f>ROUND(I93*H93,2)</f>
        <v>0</v>
      </c>
      <c r="K93" s="239" t="s">
        <v>772</v>
      </c>
      <c r="L93" s="72"/>
      <c r="M93" s="244" t="s">
        <v>22</v>
      </c>
      <c r="N93" s="245" t="s">
        <v>48</v>
      </c>
      <c r="O93" s="47"/>
      <c r="P93" s="246">
        <f>O93*H93</f>
        <v>0</v>
      </c>
      <c r="Q93" s="246">
        <v>0</v>
      </c>
      <c r="R93" s="246">
        <f>Q93*H93</f>
        <v>0</v>
      </c>
      <c r="S93" s="246">
        <v>0</v>
      </c>
      <c r="T93" s="247">
        <f>S93*H93</f>
        <v>0</v>
      </c>
      <c r="AR93" s="24" t="s">
        <v>674</v>
      </c>
      <c r="AT93" s="24" t="s">
        <v>544</v>
      </c>
      <c r="AU93" s="24" t="s">
        <v>85</v>
      </c>
      <c r="AY93" s="24" t="s">
        <v>541</v>
      </c>
      <c r="BE93" s="248">
        <f>IF(N93="základní",J93,0)</f>
        <v>0</v>
      </c>
      <c r="BF93" s="248">
        <f>IF(N93="snížená",J93,0)</f>
        <v>0</v>
      </c>
      <c r="BG93" s="248">
        <f>IF(N93="zákl. přenesená",J93,0)</f>
        <v>0</v>
      </c>
      <c r="BH93" s="248">
        <f>IF(N93="sníž. přenesená",J93,0)</f>
        <v>0</v>
      </c>
      <c r="BI93" s="248">
        <f>IF(N93="nulová",J93,0)</f>
        <v>0</v>
      </c>
      <c r="BJ93" s="24" t="s">
        <v>24</v>
      </c>
      <c r="BK93" s="248">
        <f>ROUND(I93*H93,2)</f>
        <v>0</v>
      </c>
      <c r="BL93" s="24" t="s">
        <v>674</v>
      </c>
      <c r="BM93" s="24" t="s">
        <v>773</v>
      </c>
    </row>
    <row r="94" s="1" customFormat="1">
      <c r="B94" s="46"/>
      <c r="C94" s="74"/>
      <c r="D94" s="251" t="s">
        <v>626</v>
      </c>
      <c r="E94" s="74"/>
      <c r="F94" s="274" t="s">
        <v>774</v>
      </c>
      <c r="G94" s="74"/>
      <c r="H94" s="74"/>
      <c r="I94" s="204"/>
      <c r="J94" s="74"/>
      <c r="K94" s="74"/>
      <c r="L94" s="72"/>
      <c r="M94" s="303"/>
      <c r="N94" s="277"/>
      <c r="O94" s="277"/>
      <c r="P94" s="277"/>
      <c r="Q94" s="277"/>
      <c r="R94" s="277"/>
      <c r="S94" s="277"/>
      <c r="T94" s="304"/>
      <c r="AT94" s="24" t="s">
        <v>626</v>
      </c>
      <c r="AU94" s="24" t="s">
        <v>85</v>
      </c>
    </row>
    <row r="95" s="1" customFormat="1" ht="6.96" customHeight="1">
      <c r="B95" s="67"/>
      <c r="C95" s="68"/>
      <c r="D95" s="68"/>
      <c r="E95" s="68"/>
      <c r="F95" s="68"/>
      <c r="G95" s="68"/>
      <c r="H95" s="68"/>
      <c r="I95" s="179"/>
      <c r="J95" s="68"/>
      <c r="K95" s="68"/>
      <c r="L95" s="72"/>
    </row>
  </sheetData>
  <sheetProtection sheet="1" autoFilter="0" formatColumns="0" formatRows="0" objects="1" scenarios="1" spinCount="100000" saltValue="/85thP7oL3kpjtVo45odQ0Adpbowotp1yQKW8edNP94M2EauZfHa/foriAuVBCaRoMVz74P1wSA9vAM3Tc4pkA==" hashValue="kpAXn644yw/1+hANVS8V+JMDpjWCa33jcscQAoZJy5NtfJZq4L7kU1kRX120HsmcuVWlysin2NpyOa9cJVukIw==" algorithmName="SHA-512" password="CC35"/>
  <autoFilter ref="C89:K94"/>
  <mergeCells count="16">
    <mergeCell ref="E7:H7"/>
    <mergeCell ref="E11:H11"/>
    <mergeCell ref="E9:H9"/>
    <mergeCell ref="E13:H13"/>
    <mergeCell ref="E28:H28"/>
    <mergeCell ref="E49:H49"/>
    <mergeCell ref="E53:H53"/>
    <mergeCell ref="E51:H51"/>
    <mergeCell ref="E55:H55"/>
    <mergeCell ref="J59:J60"/>
    <mergeCell ref="E76:H76"/>
    <mergeCell ref="E80:H80"/>
    <mergeCell ref="E78:H78"/>
    <mergeCell ref="E82:H82"/>
    <mergeCell ref="G1:H1"/>
    <mergeCell ref="L2:V2"/>
  </mergeCells>
  <hyperlinks>
    <hyperlink ref="F1:G1" location="C2" display="1) Krycí list soupisu"/>
    <hyperlink ref="G1:H1" location="C62" display="2) Rekapitulace"/>
    <hyperlink ref="J1" location="C89"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60.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356</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ht="16.5" customHeight="1">
      <c r="B9" s="28"/>
      <c r="C9" s="29"/>
      <c r="D9" s="29"/>
      <c r="E9" s="156" t="s">
        <v>1555</v>
      </c>
      <c r="F9" s="29"/>
      <c r="G9" s="29"/>
      <c r="H9" s="29"/>
      <c r="I9" s="155"/>
      <c r="J9" s="29"/>
      <c r="K9" s="31"/>
    </row>
    <row r="10">
      <c r="B10" s="28"/>
      <c r="C10" s="29"/>
      <c r="D10" s="40" t="s">
        <v>508</v>
      </c>
      <c r="E10" s="29"/>
      <c r="F10" s="29"/>
      <c r="G10" s="29"/>
      <c r="H10" s="29"/>
      <c r="I10" s="155"/>
      <c r="J10" s="29"/>
      <c r="K10" s="31"/>
    </row>
    <row r="11" s="1" customFormat="1" ht="16.5" customHeight="1">
      <c r="B11" s="46"/>
      <c r="C11" s="47"/>
      <c r="D11" s="47"/>
      <c r="E11" s="55" t="s">
        <v>1556</v>
      </c>
      <c r="F11" s="47"/>
      <c r="G11" s="47"/>
      <c r="H11" s="47"/>
      <c r="I11" s="157"/>
      <c r="J11" s="47"/>
      <c r="K11" s="51"/>
    </row>
    <row r="12" s="1" customFormat="1">
      <c r="B12" s="46"/>
      <c r="C12" s="47"/>
      <c r="D12" s="40" t="s">
        <v>510</v>
      </c>
      <c r="E12" s="47"/>
      <c r="F12" s="47"/>
      <c r="G12" s="47"/>
      <c r="H12" s="47"/>
      <c r="I12" s="157"/>
      <c r="J12" s="47"/>
      <c r="K12" s="51"/>
    </row>
    <row r="13" s="1" customFormat="1" ht="36.96" customHeight="1">
      <c r="B13" s="46"/>
      <c r="C13" s="47"/>
      <c r="D13" s="47"/>
      <c r="E13" s="158" t="s">
        <v>1557</v>
      </c>
      <c r="F13" s="47"/>
      <c r="G13" s="47"/>
      <c r="H13" s="47"/>
      <c r="I13" s="157"/>
      <c r="J13" s="47"/>
      <c r="K13" s="51"/>
    </row>
    <row r="14" s="1" customFormat="1">
      <c r="B14" s="46"/>
      <c r="C14" s="47"/>
      <c r="D14" s="47"/>
      <c r="E14" s="47"/>
      <c r="F14" s="47"/>
      <c r="G14" s="47"/>
      <c r="H14" s="47"/>
      <c r="I14" s="157"/>
      <c r="J14" s="47"/>
      <c r="K14" s="51"/>
    </row>
    <row r="15" s="1" customFormat="1" ht="14.4" customHeight="1">
      <c r="B15" s="46"/>
      <c r="C15" s="47"/>
      <c r="D15" s="40" t="s">
        <v>21</v>
      </c>
      <c r="E15" s="47"/>
      <c r="F15" s="35" t="s">
        <v>22</v>
      </c>
      <c r="G15" s="47"/>
      <c r="H15" s="47"/>
      <c r="I15" s="159" t="s">
        <v>23</v>
      </c>
      <c r="J15" s="35" t="s">
        <v>22</v>
      </c>
      <c r="K15" s="51"/>
    </row>
    <row r="16" s="1" customFormat="1" ht="14.4" customHeight="1">
      <c r="B16" s="46"/>
      <c r="C16" s="47"/>
      <c r="D16" s="40" t="s">
        <v>25</v>
      </c>
      <c r="E16" s="47"/>
      <c r="F16" s="35" t="s">
        <v>40</v>
      </c>
      <c r="G16" s="47"/>
      <c r="H16" s="47"/>
      <c r="I16" s="159" t="s">
        <v>27</v>
      </c>
      <c r="J16" s="160" t="str">
        <f>'Rekapitulace stavby'!AN8</f>
        <v>19. 9. 2018</v>
      </c>
      <c r="K16" s="51"/>
    </row>
    <row r="17" s="1" customFormat="1" ht="10.8" customHeight="1">
      <c r="B17" s="46"/>
      <c r="C17" s="47"/>
      <c r="D17" s="47"/>
      <c r="E17" s="47"/>
      <c r="F17" s="47"/>
      <c r="G17" s="47"/>
      <c r="H17" s="47"/>
      <c r="I17" s="157"/>
      <c r="J17" s="47"/>
      <c r="K17" s="51"/>
    </row>
    <row r="18" s="1" customFormat="1" ht="14.4" customHeight="1">
      <c r="B18" s="46"/>
      <c r="C18" s="47"/>
      <c r="D18" s="40" t="s">
        <v>31</v>
      </c>
      <c r="E18" s="47"/>
      <c r="F18" s="47"/>
      <c r="G18" s="47"/>
      <c r="H18" s="47"/>
      <c r="I18" s="159" t="s">
        <v>32</v>
      </c>
      <c r="J18" s="35" t="str">
        <f>IF('Rekapitulace stavby'!AN10="","",'Rekapitulace stavby'!AN10)</f>
        <v>70994234</v>
      </c>
      <c r="K18" s="51"/>
    </row>
    <row r="19" s="1" customFormat="1" ht="18" customHeight="1">
      <c r="B19" s="46"/>
      <c r="C19" s="47"/>
      <c r="D19" s="47"/>
      <c r="E19" s="35" t="str">
        <f>IF('Rekapitulace stavby'!E11="","",'Rekapitulace stavby'!E11)</f>
        <v>SŽDC s.o., OŘ Ústí n.L., ST Ústí n.L.</v>
      </c>
      <c r="F19" s="47"/>
      <c r="G19" s="47"/>
      <c r="H19" s="47"/>
      <c r="I19" s="159" t="s">
        <v>35</v>
      </c>
      <c r="J19" s="35" t="str">
        <f>IF('Rekapitulace stavby'!AN11="","",'Rekapitulace stavby'!AN11)</f>
        <v>CZ70994234</v>
      </c>
      <c r="K19" s="51"/>
    </row>
    <row r="20" s="1" customFormat="1" ht="6.96" customHeight="1">
      <c r="B20" s="46"/>
      <c r="C20" s="47"/>
      <c r="D20" s="47"/>
      <c r="E20" s="47"/>
      <c r="F20" s="47"/>
      <c r="G20" s="47"/>
      <c r="H20" s="47"/>
      <c r="I20" s="157"/>
      <c r="J20" s="47"/>
      <c r="K20" s="51"/>
    </row>
    <row r="21" s="1" customFormat="1" ht="14.4" customHeight="1">
      <c r="B21" s="46"/>
      <c r="C21" s="47"/>
      <c r="D21" s="40" t="s">
        <v>37</v>
      </c>
      <c r="E21" s="47"/>
      <c r="F21" s="47"/>
      <c r="G21" s="47"/>
      <c r="H21" s="47"/>
      <c r="I21" s="159" t="s">
        <v>32</v>
      </c>
      <c r="J21" s="35" t="str">
        <f>IF('Rekapitulace stavby'!AN13="Vyplň údaj","",IF('Rekapitulace stavby'!AN13="","",'Rekapitulace stavby'!AN13))</f>
        <v/>
      </c>
      <c r="K21" s="51"/>
    </row>
    <row r="22" s="1" customFormat="1" ht="18" customHeight="1">
      <c r="B22" s="46"/>
      <c r="C22" s="47"/>
      <c r="D22" s="47"/>
      <c r="E22" s="35" t="str">
        <f>IF('Rekapitulace stavby'!E14="Vyplň údaj","",IF('Rekapitulace stavby'!E14="","",'Rekapitulace stavby'!E14))</f>
        <v/>
      </c>
      <c r="F22" s="47"/>
      <c r="G22" s="47"/>
      <c r="H22" s="47"/>
      <c r="I22" s="159" t="s">
        <v>35</v>
      </c>
      <c r="J22" s="35" t="str">
        <f>IF('Rekapitulace stavby'!AN14="Vyplň údaj","",IF('Rekapitulace stavby'!AN14="","",'Rekapitulace stavby'!AN14))</f>
        <v/>
      </c>
      <c r="K22" s="51"/>
    </row>
    <row r="23" s="1" customFormat="1" ht="6.96" customHeight="1">
      <c r="B23" s="46"/>
      <c r="C23" s="47"/>
      <c r="D23" s="47"/>
      <c r="E23" s="47"/>
      <c r="F23" s="47"/>
      <c r="G23" s="47"/>
      <c r="H23" s="47"/>
      <c r="I23" s="157"/>
      <c r="J23" s="47"/>
      <c r="K23" s="51"/>
    </row>
    <row r="24" s="1" customFormat="1" ht="14.4" customHeight="1">
      <c r="B24" s="46"/>
      <c r="C24" s="47"/>
      <c r="D24" s="40" t="s">
        <v>39</v>
      </c>
      <c r="E24" s="47"/>
      <c r="F24" s="47"/>
      <c r="G24" s="47"/>
      <c r="H24" s="47"/>
      <c r="I24" s="159" t="s">
        <v>32</v>
      </c>
      <c r="J24" s="35" t="str">
        <f>IF('Rekapitulace stavby'!AN16="","",'Rekapitulace stavby'!AN16)</f>
        <v/>
      </c>
      <c r="K24" s="51"/>
    </row>
    <row r="25" s="1" customFormat="1" ht="18" customHeight="1">
      <c r="B25" s="46"/>
      <c r="C25" s="47"/>
      <c r="D25" s="47"/>
      <c r="E25" s="35" t="str">
        <f>IF('Rekapitulace stavby'!E17="","",'Rekapitulace stavby'!E17)</f>
        <v xml:space="preserve"> </v>
      </c>
      <c r="F25" s="47"/>
      <c r="G25" s="47"/>
      <c r="H25" s="47"/>
      <c r="I25" s="159" t="s">
        <v>35</v>
      </c>
      <c r="J25" s="35" t="str">
        <f>IF('Rekapitulace stavby'!AN17="","",'Rekapitulace stavby'!AN17)</f>
        <v/>
      </c>
      <c r="K25" s="51"/>
    </row>
    <row r="26" s="1" customFormat="1" ht="6.96" customHeight="1">
      <c r="B26" s="46"/>
      <c r="C26" s="47"/>
      <c r="D26" s="47"/>
      <c r="E26" s="47"/>
      <c r="F26" s="47"/>
      <c r="G26" s="47"/>
      <c r="H26" s="47"/>
      <c r="I26" s="157"/>
      <c r="J26" s="47"/>
      <c r="K26" s="51"/>
    </row>
    <row r="27" s="1" customFormat="1" ht="14.4" customHeight="1">
      <c r="B27" s="46"/>
      <c r="C27" s="47"/>
      <c r="D27" s="40" t="s">
        <v>42</v>
      </c>
      <c r="E27" s="47"/>
      <c r="F27" s="47"/>
      <c r="G27" s="47"/>
      <c r="H27" s="47"/>
      <c r="I27" s="157"/>
      <c r="J27" s="47"/>
      <c r="K27" s="51"/>
    </row>
    <row r="28" s="7" customFormat="1" ht="16.5" customHeight="1">
      <c r="B28" s="161"/>
      <c r="C28" s="162"/>
      <c r="D28" s="162"/>
      <c r="E28" s="44" t="s">
        <v>22</v>
      </c>
      <c r="F28" s="44"/>
      <c r="G28" s="44"/>
      <c r="H28" s="44"/>
      <c r="I28" s="163"/>
      <c r="J28" s="162"/>
      <c r="K28" s="164"/>
    </row>
    <row r="29" s="1" customFormat="1" ht="6.96" customHeight="1">
      <c r="B29" s="46"/>
      <c r="C29" s="47"/>
      <c r="D29" s="47"/>
      <c r="E29" s="47"/>
      <c r="F29" s="47"/>
      <c r="G29" s="47"/>
      <c r="H29" s="47"/>
      <c r="I29" s="157"/>
      <c r="J29" s="47"/>
      <c r="K29" s="51"/>
    </row>
    <row r="30" s="1" customFormat="1" ht="6.96" customHeight="1">
      <c r="B30" s="46"/>
      <c r="C30" s="47"/>
      <c r="D30" s="106"/>
      <c r="E30" s="106"/>
      <c r="F30" s="106"/>
      <c r="G30" s="106"/>
      <c r="H30" s="106"/>
      <c r="I30" s="165"/>
      <c r="J30" s="106"/>
      <c r="K30" s="166"/>
    </row>
    <row r="31" s="1" customFormat="1" ht="25.44" customHeight="1">
      <c r="B31" s="46"/>
      <c r="C31" s="47"/>
      <c r="D31" s="167" t="s">
        <v>43</v>
      </c>
      <c r="E31" s="47"/>
      <c r="F31" s="47"/>
      <c r="G31" s="47"/>
      <c r="H31" s="47"/>
      <c r="I31" s="157"/>
      <c r="J31" s="168">
        <f>ROUND(J89,2)</f>
        <v>0</v>
      </c>
      <c r="K31" s="51"/>
    </row>
    <row r="32" s="1" customFormat="1" ht="6.96" customHeight="1">
      <c r="B32" s="46"/>
      <c r="C32" s="47"/>
      <c r="D32" s="106"/>
      <c r="E32" s="106"/>
      <c r="F32" s="106"/>
      <c r="G32" s="106"/>
      <c r="H32" s="106"/>
      <c r="I32" s="165"/>
      <c r="J32" s="106"/>
      <c r="K32" s="166"/>
    </row>
    <row r="33" s="1" customFormat="1" ht="14.4" customHeight="1">
      <c r="B33" s="46"/>
      <c r="C33" s="47"/>
      <c r="D33" s="47"/>
      <c r="E33" s="47"/>
      <c r="F33" s="52" t="s">
        <v>45</v>
      </c>
      <c r="G33" s="47"/>
      <c r="H33" s="47"/>
      <c r="I33" s="169" t="s">
        <v>44</v>
      </c>
      <c r="J33" s="52" t="s">
        <v>46</v>
      </c>
      <c r="K33" s="51"/>
    </row>
    <row r="34" s="1" customFormat="1" ht="14.4" customHeight="1">
      <c r="B34" s="46"/>
      <c r="C34" s="47"/>
      <c r="D34" s="55" t="s">
        <v>47</v>
      </c>
      <c r="E34" s="55" t="s">
        <v>48</v>
      </c>
      <c r="F34" s="170">
        <f>ROUND(SUM(BE89:BE97), 2)</f>
        <v>0</v>
      </c>
      <c r="G34" s="47"/>
      <c r="H34" s="47"/>
      <c r="I34" s="171">
        <v>0.20999999999999999</v>
      </c>
      <c r="J34" s="170">
        <f>ROUND(ROUND((SUM(BE89:BE97)), 2)*I34, 2)</f>
        <v>0</v>
      </c>
      <c r="K34" s="51"/>
    </row>
    <row r="35" s="1" customFormat="1" ht="14.4" customHeight="1">
      <c r="B35" s="46"/>
      <c r="C35" s="47"/>
      <c r="D35" s="47"/>
      <c r="E35" s="55" t="s">
        <v>49</v>
      </c>
      <c r="F35" s="170">
        <f>ROUND(SUM(BF89:BF97), 2)</f>
        <v>0</v>
      </c>
      <c r="G35" s="47"/>
      <c r="H35" s="47"/>
      <c r="I35" s="171">
        <v>0.14999999999999999</v>
      </c>
      <c r="J35" s="170">
        <f>ROUND(ROUND((SUM(BF89:BF97)), 2)*I35, 2)</f>
        <v>0</v>
      </c>
      <c r="K35" s="51"/>
    </row>
    <row r="36" hidden="1" s="1" customFormat="1" ht="14.4" customHeight="1">
      <c r="B36" s="46"/>
      <c r="C36" s="47"/>
      <c r="D36" s="47"/>
      <c r="E36" s="55" t="s">
        <v>50</v>
      </c>
      <c r="F36" s="170">
        <f>ROUND(SUM(BG89:BG97), 2)</f>
        <v>0</v>
      </c>
      <c r="G36" s="47"/>
      <c r="H36" s="47"/>
      <c r="I36" s="171">
        <v>0.20999999999999999</v>
      </c>
      <c r="J36" s="170">
        <v>0</v>
      </c>
      <c r="K36" s="51"/>
    </row>
    <row r="37" hidden="1" s="1" customFormat="1" ht="14.4" customHeight="1">
      <c r="B37" s="46"/>
      <c r="C37" s="47"/>
      <c r="D37" s="47"/>
      <c r="E37" s="55" t="s">
        <v>51</v>
      </c>
      <c r="F37" s="170">
        <f>ROUND(SUM(BH89:BH97), 2)</f>
        <v>0</v>
      </c>
      <c r="G37" s="47"/>
      <c r="H37" s="47"/>
      <c r="I37" s="171">
        <v>0.14999999999999999</v>
      </c>
      <c r="J37" s="170">
        <v>0</v>
      </c>
      <c r="K37" s="51"/>
    </row>
    <row r="38" hidden="1" s="1" customFormat="1" ht="14.4" customHeight="1">
      <c r="B38" s="46"/>
      <c r="C38" s="47"/>
      <c r="D38" s="47"/>
      <c r="E38" s="55" t="s">
        <v>52</v>
      </c>
      <c r="F38" s="170">
        <f>ROUND(SUM(BI89:BI97), 2)</f>
        <v>0</v>
      </c>
      <c r="G38" s="47"/>
      <c r="H38" s="47"/>
      <c r="I38" s="171">
        <v>0</v>
      </c>
      <c r="J38" s="170">
        <v>0</v>
      </c>
      <c r="K38" s="51"/>
    </row>
    <row r="39" s="1" customFormat="1" ht="6.96" customHeight="1">
      <c r="B39" s="46"/>
      <c r="C39" s="47"/>
      <c r="D39" s="47"/>
      <c r="E39" s="47"/>
      <c r="F39" s="47"/>
      <c r="G39" s="47"/>
      <c r="H39" s="47"/>
      <c r="I39" s="157"/>
      <c r="J39" s="47"/>
      <c r="K39" s="51"/>
    </row>
    <row r="40" s="1" customFormat="1" ht="25.44" customHeight="1">
      <c r="B40" s="46"/>
      <c r="C40" s="172"/>
      <c r="D40" s="173" t="s">
        <v>53</v>
      </c>
      <c r="E40" s="98"/>
      <c r="F40" s="98"/>
      <c r="G40" s="174" t="s">
        <v>54</v>
      </c>
      <c r="H40" s="175" t="s">
        <v>55</v>
      </c>
      <c r="I40" s="176"/>
      <c r="J40" s="177">
        <f>SUM(J31:J38)</f>
        <v>0</v>
      </c>
      <c r="K40" s="178"/>
    </row>
    <row r="41" s="1" customFormat="1" ht="14.4" customHeight="1">
      <c r="B41" s="67"/>
      <c r="C41" s="68"/>
      <c r="D41" s="68"/>
      <c r="E41" s="68"/>
      <c r="F41" s="68"/>
      <c r="G41" s="68"/>
      <c r="H41" s="68"/>
      <c r="I41" s="179"/>
      <c r="J41" s="68"/>
      <c r="K41" s="69"/>
    </row>
    <row r="45" s="1" customFormat="1" ht="6.96" customHeight="1">
      <c r="B45" s="180"/>
      <c r="C45" s="181"/>
      <c r="D45" s="181"/>
      <c r="E45" s="181"/>
      <c r="F45" s="181"/>
      <c r="G45" s="181"/>
      <c r="H45" s="181"/>
      <c r="I45" s="182"/>
      <c r="J45" s="181"/>
      <c r="K45" s="183"/>
    </row>
    <row r="46" s="1" customFormat="1" ht="36.96" customHeight="1">
      <c r="B46" s="46"/>
      <c r="C46" s="30" t="s">
        <v>512</v>
      </c>
      <c r="D46" s="47"/>
      <c r="E46" s="47"/>
      <c r="F46" s="47"/>
      <c r="G46" s="47"/>
      <c r="H46" s="47"/>
      <c r="I46" s="157"/>
      <c r="J46" s="47"/>
      <c r="K46" s="51"/>
    </row>
    <row r="47" s="1" customFormat="1" ht="6.96" customHeight="1">
      <c r="B47" s="46"/>
      <c r="C47" s="47"/>
      <c r="D47" s="47"/>
      <c r="E47" s="47"/>
      <c r="F47" s="47"/>
      <c r="G47" s="47"/>
      <c r="H47" s="47"/>
      <c r="I47" s="157"/>
      <c r="J47" s="47"/>
      <c r="K47" s="51"/>
    </row>
    <row r="48" s="1" customFormat="1" ht="14.4" customHeight="1">
      <c r="B48" s="46"/>
      <c r="C48" s="40" t="s">
        <v>18</v>
      </c>
      <c r="D48" s="47"/>
      <c r="E48" s="47"/>
      <c r="F48" s="47"/>
      <c r="G48" s="47"/>
      <c r="H48" s="47"/>
      <c r="I48" s="157"/>
      <c r="J48" s="47"/>
      <c r="K48" s="51"/>
    </row>
    <row r="49" s="1" customFormat="1" ht="16.5" customHeight="1">
      <c r="B49" s="46"/>
      <c r="C49" s="47"/>
      <c r="D49" s="47"/>
      <c r="E49" s="156" t="str">
        <f>E7</f>
        <v>Celkové opravy zastávek na koridorové trati Vraňany - Děčín - státní hranice_ZMĚNA č. 1</v>
      </c>
      <c r="F49" s="40"/>
      <c r="G49" s="40"/>
      <c r="H49" s="40"/>
      <c r="I49" s="157"/>
      <c r="J49" s="47"/>
      <c r="K49" s="51"/>
    </row>
    <row r="50">
      <c r="B50" s="28"/>
      <c r="C50" s="40" t="s">
        <v>506</v>
      </c>
      <c r="D50" s="29"/>
      <c r="E50" s="29"/>
      <c r="F50" s="29"/>
      <c r="G50" s="29"/>
      <c r="H50" s="29"/>
      <c r="I50" s="155"/>
      <c r="J50" s="29"/>
      <c r="K50" s="31"/>
    </row>
    <row r="51" ht="16.5" customHeight="1">
      <c r="B51" s="28"/>
      <c r="C51" s="29"/>
      <c r="D51" s="29"/>
      <c r="E51" s="156" t="s">
        <v>1555</v>
      </c>
      <c r="F51" s="29"/>
      <c r="G51" s="29"/>
      <c r="H51" s="29"/>
      <c r="I51" s="155"/>
      <c r="J51" s="29"/>
      <c r="K51" s="31"/>
    </row>
    <row r="52">
      <c r="B52" s="28"/>
      <c r="C52" s="40" t="s">
        <v>508</v>
      </c>
      <c r="D52" s="29"/>
      <c r="E52" s="29"/>
      <c r="F52" s="29"/>
      <c r="G52" s="29"/>
      <c r="H52" s="29"/>
      <c r="I52" s="155"/>
      <c r="J52" s="29"/>
      <c r="K52" s="31"/>
    </row>
    <row r="53" s="1" customFormat="1" ht="16.5" customHeight="1">
      <c r="B53" s="46"/>
      <c r="C53" s="47"/>
      <c r="D53" s="47"/>
      <c r="E53" s="55" t="s">
        <v>1556</v>
      </c>
      <c r="F53" s="47"/>
      <c r="G53" s="47"/>
      <c r="H53" s="47"/>
      <c r="I53" s="157"/>
      <c r="J53" s="47"/>
      <c r="K53" s="51"/>
    </row>
    <row r="54" s="1" customFormat="1" ht="14.4" customHeight="1">
      <c r="B54" s="46"/>
      <c r="C54" s="40" t="s">
        <v>510</v>
      </c>
      <c r="D54" s="47"/>
      <c r="E54" s="47"/>
      <c r="F54" s="47"/>
      <c r="G54" s="47"/>
      <c r="H54" s="47"/>
      <c r="I54" s="157"/>
      <c r="J54" s="47"/>
      <c r="K54" s="51"/>
    </row>
    <row r="55" s="1" customFormat="1" ht="17.25" customHeight="1">
      <c r="B55" s="46"/>
      <c r="C55" s="47"/>
      <c r="D55" s="47"/>
      <c r="E55" s="158" t="str">
        <f>E13</f>
        <v>SO-27-04.1 - elektroinstalace</v>
      </c>
      <c r="F55" s="47"/>
      <c r="G55" s="47"/>
      <c r="H55" s="47"/>
      <c r="I55" s="157"/>
      <c r="J55" s="47"/>
      <c r="K55" s="51"/>
    </row>
    <row r="56" s="1" customFormat="1" ht="6.96" customHeight="1">
      <c r="B56" s="46"/>
      <c r="C56" s="47"/>
      <c r="D56" s="47"/>
      <c r="E56" s="47"/>
      <c r="F56" s="47"/>
      <c r="G56" s="47"/>
      <c r="H56" s="47"/>
      <c r="I56" s="157"/>
      <c r="J56" s="47"/>
      <c r="K56" s="51"/>
    </row>
    <row r="57" s="1" customFormat="1" ht="18" customHeight="1">
      <c r="B57" s="46"/>
      <c r="C57" s="40" t="s">
        <v>25</v>
      </c>
      <c r="D57" s="47"/>
      <c r="E57" s="47"/>
      <c r="F57" s="35" t="str">
        <f>F16</f>
        <v xml:space="preserve"> </v>
      </c>
      <c r="G57" s="47"/>
      <c r="H57" s="47"/>
      <c r="I57" s="159" t="s">
        <v>27</v>
      </c>
      <c r="J57" s="160" t="str">
        <f>IF(J16="","",J16)</f>
        <v>19. 9. 2018</v>
      </c>
      <c r="K57" s="51"/>
    </row>
    <row r="58" s="1" customFormat="1" ht="6.96" customHeight="1">
      <c r="B58" s="46"/>
      <c r="C58" s="47"/>
      <c r="D58" s="47"/>
      <c r="E58" s="47"/>
      <c r="F58" s="47"/>
      <c r="G58" s="47"/>
      <c r="H58" s="47"/>
      <c r="I58" s="157"/>
      <c r="J58" s="47"/>
      <c r="K58" s="51"/>
    </row>
    <row r="59" s="1" customFormat="1">
      <c r="B59" s="46"/>
      <c r="C59" s="40" t="s">
        <v>31</v>
      </c>
      <c r="D59" s="47"/>
      <c r="E59" s="47"/>
      <c r="F59" s="35" t="str">
        <f>E19</f>
        <v>SŽDC s.o., OŘ Ústí n.L., ST Ústí n.L.</v>
      </c>
      <c r="G59" s="47"/>
      <c r="H59" s="47"/>
      <c r="I59" s="159" t="s">
        <v>39</v>
      </c>
      <c r="J59" s="44" t="str">
        <f>E25</f>
        <v xml:space="preserve"> </v>
      </c>
      <c r="K59" s="51"/>
    </row>
    <row r="60" s="1" customFormat="1" ht="14.4" customHeight="1">
      <c r="B60" s="46"/>
      <c r="C60" s="40" t="s">
        <v>37</v>
      </c>
      <c r="D60" s="47"/>
      <c r="E60" s="47"/>
      <c r="F60" s="35" t="str">
        <f>IF(E22="","",E22)</f>
        <v/>
      </c>
      <c r="G60" s="47"/>
      <c r="H60" s="47"/>
      <c r="I60" s="157"/>
      <c r="J60" s="184"/>
      <c r="K60" s="51"/>
    </row>
    <row r="61" s="1" customFormat="1" ht="10.32" customHeight="1">
      <c r="B61" s="46"/>
      <c r="C61" s="47"/>
      <c r="D61" s="47"/>
      <c r="E61" s="47"/>
      <c r="F61" s="47"/>
      <c r="G61" s="47"/>
      <c r="H61" s="47"/>
      <c r="I61" s="157"/>
      <c r="J61" s="47"/>
      <c r="K61" s="51"/>
    </row>
    <row r="62" s="1" customFormat="1" ht="29.28" customHeight="1">
      <c r="B62" s="46"/>
      <c r="C62" s="185" t="s">
        <v>513</v>
      </c>
      <c r="D62" s="172"/>
      <c r="E62" s="172"/>
      <c r="F62" s="172"/>
      <c r="G62" s="172"/>
      <c r="H62" s="172"/>
      <c r="I62" s="186"/>
      <c r="J62" s="187" t="s">
        <v>514</v>
      </c>
      <c r="K62" s="188"/>
    </row>
    <row r="63" s="1" customFormat="1" ht="10.32" customHeight="1">
      <c r="B63" s="46"/>
      <c r="C63" s="47"/>
      <c r="D63" s="47"/>
      <c r="E63" s="47"/>
      <c r="F63" s="47"/>
      <c r="G63" s="47"/>
      <c r="H63" s="47"/>
      <c r="I63" s="157"/>
      <c r="J63" s="47"/>
      <c r="K63" s="51"/>
    </row>
    <row r="64" s="1" customFormat="1" ht="29.28" customHeight="1">
      <c r="B64" s="46"/>
      <c r="C64" s="189" t="s">
        <v>515</v>
      </c>
      <c r="D64" s="47"/>
      <c r="E64" s="47"/>
      <c r="F64" s="47"/>
      <c r="G64" s="47"/>
      <c r="H64" s="47"/>
      <c r="I64" s="157"/>
      <c r="J64" s="168">
        <f>J89</f>
        <v>0</v>
      </c>
      <c r="K64" s="51"/>
      <c r="AU64" s="24" t="s">
        <v>516</v>
      </c>
    </row>
    <row r="65" s="8" customFormat="1" ht="24.96" customHeight="1">
      <c r="B65" s="190"/>
      <c r="C65" s="191"/>
      <c r="D65" s="192" t="s">
        <v>611</v>
      </c>
      <c r="E65" s="193"/>
      <c r="F65" s="193"/>
      <c r="G65" s="193"/>
      <c r="H65" s="193"/>
      <c r="I65" s="194"/>
      <c r="J65" s="195">
        <f>J90</f>
        <v>0</v>
      </c>
      <c r="K65" s="196"/>
    </row>
    <row r="66" s="1" customFormat="1" ht="21.84" customHeight="1">
      <c r="B66" s="46"/>
      <c r="C66" s="47"/>
      <c r="D66" s="47"/>
      <c r="E66" s="47"/>
      <c r="F66" s="47"/>
      <c r="G66" s="47"/>
      <c r="H66" s="47"/>
      <c r="I66" s="157"/>
      <c r="J66" s="47"/>
      <c r="K66" s="51"/>
    </row>
    <row r="67" s="1" customFormat="1" ht="6.96" customHeight="1">
      <c r="B67" s="67"/>
      <c r="C67" s="68"/>
      <c r="D67" s="68"/>
      <c r="E67" s="68"/>
      <c r="F67" s="68"/>
      <c r="G67" s="68"/>
      <c r="H67" s="68"/>
      <c r="I67" s="179"/>
      <c r="J67" s="68"/>
      <c r="K67" s="69"/>
    </row>
    <row r="71" s="1" customFormat="1" ht="6.96" customHeight="1">
      <c r="B71" s="70"/>
      <c r="C71" s="71"/>
      <c r="D71" s="71"/>
      <c r="E71" s="71"/>
      <c r="F71" s="71"/>
      <c r="G71" s="71"/>
      <c r="H71" s="71"/>
      <c r="I71" s="182"/>
      <c r="J71" s="71"/>
      <c r="K71" s="71"/>
      <c r="L71" s="72"/>
    </row>
    <row r="72" s="1" customFormat="1" ht="36.96" customHeight="1">
      <c r="B72" s="46"/>
      <c r="C72" s="73" t="s">
        <v>525</v>
      </c>
      <c r="D72" s="74"/>
      <c r="E72" s="74"/>
      <c r="F72" s="74"/>
      <c r="G72" s="74"/>
      <c r="H72" s="74"/>
      <c r="I72" s="204"/>
      <c r="J72" s="74"/>
      <c r="K72" s="74"/>
      <c r="L72" s="72"/>
    </row>
    <row r="73" s="1" customFormat="1" ht="6.96" customHeight="1">
      <c r="B73" s="46"/>
      <c r="C73" s="74"/>
      <c r="D73" s="74"/>
      <c r="E73" s="74"/>
      <c r="F73" s="74"/>
      <c r="G73" s="74"/>
      <c r="H73" s="74"/>
      <c r="I73" s="204"/>
      <c r="J73" s="74"/>
      <c r="K73" s="74"/>
      <c r="L73" s="72"/>
    </row>
    <row r="74" s="1" customFormat="1" ht="14.4" customHeight="1">
      <c r="B74" s="46"/>
      <c r="C74" s="76" t="s">
        <v>18</v>
      </c>
      <c r="D74" s="74"/>
      <c r="E74" s="74"/>
      <c r="F74" s="74"/>
      <c r="G74" s="74"/>
      <c r="H74" s="74"/>
      <c r="I74" s="204"/>
      <c r="J74" s="74"/>
      <c r="K74" s="74"/>
      <c r="L74" s="72"/>
    </row>
    <row r="75" s="1" customFormat="1" ht="16.5" customHeight="1">
      <c r="B75" s="46"/>
      <c r="C75" s="74"/>
      <c r="D75" s="74"/>
      <c r="E75" s="205" t="str">
        <f>E7</f>
        <v>Celkové opravy zastávek na koridorové trati Vraňany - Děčín - státní hranice_ZMĚNA č. 1</v>
      </c>
      <c r="F75" s="76"/>
      <c r="G75" s="76"/>
      <c r="H75" s="76"/>
      <c r="I75" s="204"/>
      <c r="J75" s="74"/>
      <c r="K75" s="74"/>
      <c r="L75" s="72"/>
    </row>
    <row r="76">
      <c r="B76" s="28"/>
      <c r="C76" s="76" t="s">
        <v>506</v>
      </c>
      <c r="D76" s="206"/>
      <c r="E76" s="206"/>
      <c r="F76" s="206"/>
      <c r="G76" s="206"/>
      <c r="H76" s="206"/>
      <c r="I76" s="149"/>
      <c r="J76" s="206"/>
      <c r="K76" s="206"/>
      <c r="L76" s="207"/>
    </row>
    <row r="77" ht="16.5" customHeight="1">
      <c r="B77" s="28"/>
      <c r="C77" s="206"/>
      <c r="D77" s="206"/>
      <c r="E77" s="205" t="s">
        <v>1555</v>
      </c>
      <c r="F77" s="206"/>
      <c r="G77" s="206"/>
      <c r="H77" s="206"/>
      <c r="I77" s="149"/>
      <c r="J77" s="206"/>
      <c r="K77" s="206"/>
      <c r="L77" s="207"/>
    </row>
    <row r="78">
      <c r="B78" s="28"/>
      <c r="C78" s="76" t="s">
        <v>508</v>
      </c>
      <c r="D78" s="206"/>
      <c r="E78" s="206"/>
      <c r="F78" s="206"/>
      <c r="G78" s="206"/>
      <c r="H78" s="206"/>
      <c r="I78" s="149"/>
      <c r="J78" s="206"/>
      <c r="K78" s="206"/>
      <c r="L78" s="207"/>
    </row>
    <row r="79" s="1" customFormat="1" ht="16.5" customHeight="1">
      <c r="B79" s="46"/>
      <c r="C79" s="74"/>
      <c r="D79" s="74"/>
      <c r="E79" s="208" t="s">
        <v>1556</v>
      </c>
      <c r="F79" s="74"/>
      <c r="G79" s="74"/>
      <c r="H79" s="74"/>
      <c r="I79" s="204"/>
      <c r="J79" s="74"/>
      <c r="K79" s="74"/>
      <c r="L79" s="72"/>
    </row>
    <row r="80" s="1" customFormat="1" ht="14.4" customHeight="1">
      <c r="B80" s="46"/>
      <c r="C80" s="76" t="s">
        <v>510</v>
      </c>
      <c r="D80" s="74"/>
      <c r="E80" s="74"/>
      <c r="F80" s="74"/>
      <c r="G80" s="74"/>
      <c r="H80" s="74"/>
      <c r="I80" s="204"/>
      <c r="J80" s="74"/>
      <c r="K80" s="74"/>
      <c r="L80" s="72"/>
    </row>
    <row r="81" s="1" customFormat="1" ht="17.25" customHeight="1">
      <c r="B81" s="46"/>
      <c r="C81" s="74"/>
      <c r="D81" s="74"/>
      <c r="E81" s="82" t="str">
        <f>E13</f>
        <v>SO-27-04.1 - elektroinstalace</v>
      </c>
      <c r="F81" s="74"/>
      <c r="G81" s="74"/>
      <c r="H81" s="74"/>
      <c r="I81" s="204"/>
      <c r="J81" s="74"/>
      <c r="K81" s="74"/>
      <c r="L81" s="72"/>
    </row>
    <row r="82" s="1" customFormat="1" ht="6.96" customHeight="1">
      <c r="B82" s="46"/>
      <c r="C82" s="74"/>
      <c r="D82" s="74"/>
      <c r="E82" s="74"/>
      <c r="F82" s="74"/>
      <c r="G82" s="74"/>
      <c r="H82" s="74"/>
      <c r="I82" s="204"/>
      <c r="J82" s="74"/>
      <c r="K82" s="74"/>
      <c r="L82" s="72"/>
    </row>
    <row r="83" s="1" customFormat="1" ht="18" customHeight="1">
      <c r="B83" s="46"/>
      <c r="C83" s="76" t="s">
        <v>25</v>
      </c>
      <c r="D83" s="74"/>
      <c r="E83" s="74"/>
      <c r="F83" s="209" t="str">
        <f>F16</f>
        <v xml:space="preserve"> </v>
      </c>
      <c r="G83" s="74"/>
      <c r="H83" s="74"/>
      <c r="I83" s="210" t="s">
        <v>27</v>
      </c>
      <c r="J83" s="85" t="str">
        <f>IF(J16="","",J16)</f>
        <v>19. 9. 2018</v>
      </c>
      <c r="K83" s="74"/>
      <c r="L83" s="72"/>
    </row>
    <row r="84" s="1" customFormat="1" ht="6.96" customHeight="1">
      <c r="B84" s="46"/>
      <c r="C84" s="74"/>
      <c r="D84" s="74"/>
      <c r="E84" s="74"/>
      <c r="F84" s="74"/>
      <c r="G84" s="74"/>
      <c r="H84" s="74"/>
      <c r="I84" s="204"/>
      <c r="J84" s="74"/>
      <c r="K84" s="74"/>
      <c r="L84" s="72"/>
    </row>
    <row r="85" s="1" customFormat="1">
      <c r="B85" s="46"/>
      <c r="C85" s="76" t="s">
        <v>31</v>
      </c>
      <c r="D85" s="74"/>
      <c r="E85" s="74"/>
      <c r="F85" s="209" t="str">
        <f>E19</f>
        <v>SŽDC s.o., OŘ Ústí n.L., ST Ústí n.L.</v>
      </c>
      <c r="G85" s="74"/>
      <c r="H85" s="74"/>
      <c r="I85" s="210" t="s">
        <v>39</v>
      </c>
      <c r="J85" s="209" t="str">
        <f>E25</f>
        <v xml:space="preserve"> </v>
      </c>
      <c r="K85" s="74"/>
      <c r="L85" s="72"/>
    </row>
    <row r="86" s="1" customFormat="1" ht="14.4" customHeight="1">
      <c r="B86" s="46"/>
      <c r="C86" s="76" t="s">
        <v>37</v>
      </c>
      <c r="D86" s="74"/>
      <c r="E86" s="74"/>
      <c r="F86" s="209" t="str">
        <f>IF(E22="","",E22)</f>
        <v/>
      </c>
      <c r="G86" s="74"/>
      <c r="H86" s="74"/>
      <c r="I86" s="204"/>
      <c r="J86" s="74"/>
      <c r="K86" s="74"/>
      <c r="L86" s="72"/>
    </row>
    <row r="87" s="1" customFormat="1" ht="10.32" customHeight="1">
      <c r="B87" s="46"/>
      <c r="C87" s="74"/>
      <c r="D87" s="74"/>
      <c r="E87" s="74"/>
      <c r="F87" s="74"/>
      <c r="G87" s="74"/>
      <c r="H87" s="74"/>
      <c r="I87" s="204"/>
      <c r="J87" s="74"/>
      <c r="K87" s="74"/>
      <c r="L87" s="72"/>
    </row>
    <row r="88" s="10" customFormat="1" ht="29.28" customHeight="1">
      <c r="B88" s="211"/>
      <c r="C88" s="212" t="s">
        <v>526</v>
      </c>
      <c r="D88" s="213" t="s">
        <v>62</v>
      </c>
      <c r="E88" s="213" t="s">
        <v>58</v>
      </c>
      <c r="F88" s="213" t="s">
        <v>527</v>
      </c>
      <c r="G88" s="213" t="s">
        <v>528</v>
      </c>
      <c r="H88" s="213" t="s">
        <v>529</v>
      </c>
      <c r="I88" s="214" t="s">
        <v>530</v>
      </c>
      <c r="J88" s="213" t="s">
        <v>514</v>
      </c>
      <c r="K88" s="215" t="s">
        <v>531</v>
      </c>
      <c r="L88" s="216"/>
      <c r="M88" s="102" t="s">
        <v>532</v>
      </c>
      <c r="N88" s="103" t="s">
        <v>47</v>
      </c>
      <c r="O88" s="103" t="s">
        <v>533</v>
      </c>
      <c r="P88" s="103" t="s">
        <v>534</v>
      </c>
      <c r="Q88" s="103" t="s">
        <v>535</v>
      </c>
      <c r="R88" s="103" t="s">
        <v>536</v>
      </c>
      <c r="S88" s="103" t="s">
        <v>537</v>
      </c>
      <c r="T88" s="104" t="s">
        <v>538</v>
      </c>
    </row>
    <row r="89" s="1" customFormat="1" ht="29.28" customHeight="1">
      <c r="B89" s="46"/>
      <c r="C89" s="108" t="s">
        <v>515</v>
      </c>
      <c r="D89" s="74"/>
      <c r="E89" s="74"/>
      <c r="F89" s="74"/>
      <c r="G89" s="74"/>
      <c r="H89" s="74"/>
      <c r="I89" s="204"/>
      <c r="J89" s="217">
        <f>BK89</f>
        <v>0</v>
      </c>
      <c r="K89" s="74"/>
      <c r="L89" s="72"/>
      <c r="M89" s="105"/>
      <c r="N89" s="106"/>
      <c r="O89" s="106"/>
      <c r="P89" s="218">
        <f>P90</f>
        <v>0</v>
      </c>
      <c r="Q89" s="106"/>
      <c r="R89" s="218">
        <f>R90</f>
        <v>0</v>
      </c>
      <c r="S89" s="106"/>
      <c r="T89" s="219">
        <f>T90</f>
        <v>0</v>
      </c>
      <c r="AT89" s="24" t="s">
        <v>76</v>
      </c>
      <c r="AU89" s="24" t="s">
        <v>516</v>
      </c>
      <c r="BK89" s="220">
        <f>BK90</f>
        <v>0</v>
      </c>
    </row>
    <row r="90" s="11" customFormat="1" ht="37.44" customHeight="1">
      <c r="B90" s="221"/>
      <c r="C90" s="222"/>
      <c r="D90" s="223" t="s">
        <v>76</v>
      </c>
      <c r="E90" s="224" t="s">
        <v>612</v>
      </c>
      <c r="F90" s="224" t="s">
        <v>613</v>
      </c>
      <c r="G90" s="222"/>
      <c r="H90" s="222"/>
      <c r="I90" s="225"/>
      <c r="J90" s="226">
        <f>BK90</f>
        <v>0</v>
      </c>
      <c r="K90" s="222"/>
      <c r="L90" s="227"/>
      <c r="M90" s="228"/>
      <c r="N90" s="229"/>
      <c r="O90" s="229"/>
      <c r="P90" s="230">
        <f>SUM(P91:P97)</f>
        <v>0</v>
      </c>
      <c r="Q90" s="229"/>
      <c r="R90" s="230">
        <f>SUM(R91:R97)</f>
        <v>0</v>
      </c>
      <c r="S90" s="229"/>
      <c r="T90" s="231">
        <f>SUM(T91:T97)</f>
        <v>0</v>
      </c>
      <c r="AR90" s="232" t="s">
        <v>542</v>
      </c>
      <c r="AT90" s="233" t="s">
        <v>76</v>
      </c>
      <c r="AU90" s="233" t="s">
        <v>77</v>
      </c>
      <c r="AY90" s="232" t="s">
        <v>541</v>
      </c>
      <c r="BK90" s="234">
        <f>SUM(BK91:BK97)</f>
        <v>0</v>
      </c>
    </row>
    <row r="91" s="1" customFormat="1" ht="25.5" customHeight="1">
      <c r="B91" s="46"/>
      <c r="C91" s="237" t="s">
        <v>24</v>
      </c>
      <c r="D91" s="237" t="s">
        <v>544</v>
      </c>
      <c r="E91" s="238" t="s">
        <v>614</v>
      </c>
      <c r="F91" s="239" t="s">
        <v>615</v>
      </c>
      <c r="G91" s="240" t="s">
        <v>616</v>
      </c>
      <c r="H91" s="241">
        <v>14</v>
      </c>
      <c r="I91" s="242"/>
      <c r="J91" s="243">
        <f>ROUND(I91*H91,2)</f>
        <v>0</v>
      </c>
      <c r="K91" s="239" t="s">
        <v>603</v>
      </c>
      <c r="L91" s="72"/>
      <c r="M91" s="244" t="s">
        <v>22</v>
      </c>
      <c r="N91" s="245" t="s">
        <v>48</v>
      </c>
      <c r="O91" s="47"/>
      <c r="P91" s="246">
        <f>O91*H91</f>
        <v>0</v>
      </c>
      <c r="Q91" s="246">
        <v>0</v>
      </c>
      <c r="R91" s="246">
        <f>Q91*H91</f>
        <v>0</v>
      </c>
      <c r="S91" s="246">
        <v>0</v>
      </c>
      <c r="T91" s="247">
        <f>S91*H91</f>
        <v>0</v>
      </c>
      <c r="AR91" s="24" t="s">
        <v>617</v>
      </c>
      <c r="AT91" s="24" t="s">
        <v>544</v>
      </c>
      <c r="AU91" s="24" t="s">
        <v>24</v>
      </c>
      <c r="AY91" s="24" t="s">
        <v>541</v>
      </c>
      <c r="BE91" s="248">
        <f>IF(N91="základní",J91,0)</f>
        <v>0</v>
      </c>
      <c r="BF91" s="248">
        <f>IF(N91="snížená",J91,0)</f>
        <v>0</v>
      </c>
      <c r="BG91" s="248">
        <f>IF(N91="zákl. přenesená",J91,0)</f>
        <v>0</v>
      </c>
      <c r="BH91" s="248">
        <f>IF(N91="sníž. přenesená",J91,0)</f>
        <v>0</v>
      </c>
      <c r="BI91" s="248">
        <f>IF(N91="nulová",J91,0)</f>
        <v>0</v>
      </c>
      <c r="BJ91" s="24" t="s">
        <v>24</v>
      </c>
      <c r="BK91" s="248">
        <f>ROUND(I91*H91,2)</f>
        <v>0</v>
      </c>
      <c r="BL91" s="24" t="s">
        <v>617</v>
      </c>
      <c r="BM91" s="24" t="s">
        <v>1558</v>
      </c>
    </row>
    <row r="92" s="1" customFormat="1" ht="38.25" customHeight="1">
      <c r="B92" s="46"/>
      <c r="C92" s="237" t="s">
        <v>85</v>
      </c>
      <c r="D92" s="237" t="s">
        <v>544</v>
      </c>
      <c r="E92" s="238" t="s">
        <v>619</v>
      </c>
      <c r="F92" s="239" t="s">
        <v>620</v>
      </c>
      <c r="G92" s="240" t="s">
        <v>616</v>
      </c>
      <c r="H92" s="241">
        <v>14</v>
      </c>
      <c r="I92" s="242"/>
      <c r="J92" s="243">
        <f>ROUND(I92*H92,2)</f>
        <v>0</v>
      </c>
      <c r="K92" s="239" t="s">
        <v>603</v>
      </c>
      <c r="L92" s="72"/>
      <c r="M92" s="244" t="s">
        <v>22</v>
      </c>
      <c r="N92" s="245" t="s">
        <v>48</v>
      </c>
      <c r="O92" s="47"/>
      <c r="P92" s="246">
        <f>O92*H92</f>
        <v>0</v>
      </c>
      <c r="Q92" s="246">
        <v>0</v>
      </c>
      <c r="R92" s="246">
        <f>Q92*H92</f>
        <v>0</v>
      </c>
      <c r="S92" s="246">
        <v>0</v>
      </c>
      <c r="T92" s="247">
        <f>S92*H92</f>
        <v>0</v>
      </c>
      <c r="AR92" s="24" t="s">
        <v>617</v>
      </c>
      <c r="AT92" s="24" t="s">
        <v>544</v>
      </c>
      <c r="AU92" s="24" t="s">
        <v>24</v>
      </c>
      <c r="AY92" s="24" t="s">
        <v>541</v>
      </c>
      <c r="BE92" s="248">
        <f>IF(N92="základní",J92,0)</f>
        <v>0</v>
      </c>
      <c r="BF92" s="248">
        <f>IF(N92="snížená",J92,0)</f>
        <v>0</v>
      </c>
      <c r="BG92" s="248">
        <f>IF(N92="zákl. přenesená",J92,0)</f>
        <v>0</v>
      </c>
      <c r="BH92" s="248">
        <f>IF(N92="sníž. přenesená",J92,0)</f>
        <v>0</v>
      </c>
      <c r="BI92" s="248">
        <f>IF(N92="nulová",J92,0)</f>
        <v>0</v>
      </c>
      <c r="BJ92" s="24" t="s">
        <v>24</v>
      </c>
      <c r="BK92" s="248">
        <f>ROUND(I92*H92,2)</f>
        <v>0</v>
      </c>
      <c r="BL92" s="24" t="s">
        <v>617</v>
      </c>
      <c r="BM92" s="24" t="s">
        <v>1559</v>
      </c>
    </row>
    <row r="93" s="1" customFormat="1" ht="38.25" customHeight="1">
      <c r="B93" s="46"/>
      <c r="C93" s="264" t="s">
        <v>93</v>
      </c>
      <c r="D93" s="264" t="s">
        <v>622</v>
      </c>
      <c r="E93" s="265" t="s">
        <v>623</v>
      </c>
      <c r="F93" s="266" t="s">
        <v>624</v>
      </c>
      <c r="G93" s="267" t="s">
        <v>616</v>
      </c>
      <c r="H93" s="268">
        <v>14</v>
      </c>
      <c r="I93" s="269"/>
      <c r="J93" s="270">
        <f>ROUND(I93*H93,2)</f>
        <v>0</v>
      </c>
      <c r="K93" s="266" t="s">
        <v>603</v>
      </c>
      <c r="L93" s="271"/>
      <c r="M93" s="272" t="s">
        <v>22</v>
      </c>
      <c r="N93" s="273" t="s">
        <v>48</v>
      </c>
      <c r="O93" s="47"/>
      <c r="P93" s="246">
        <f>O93*H93</f>
        <v>0</v>
      </c>
      <c r="Q93" s="246">
        <v>0</v>
      </c>
      <c r="R93" s="246">
        <f>Q93*H93</f>
        <v>0</v>
      </c>
      <c r="S93" s="246">
        <v>0</v>
      </c>
      <c r="T93" s="247">
        <f>S93*H93</f>
        <v>0</v>
      </c>
      <c r="AR93" s="24" t="s">
        <v>617</v>
      </c>
      <c r="AT93" s="24" t="s">
        <v>622</v>
      </c>
      <c r="AU93" s="24" t="s">
        <v>24</v>
      </c>
      <c r="AY93" s="24" t="s">
        <v>541</v>
      </c>
      <c r="BE93" s="248">
        <f>IF(N93="základní",J93,0)</f>
        <v>0</v>
      </c>
      <c r="BF93" s="248">
        <f>IF(N93="snížená",J93,0)</f>
        <v>0</v>
      </c>
      <c r="BG93" s="248">
        <f>IF(N93="zákl. přenesená",J93,0)</f>
        <v>0</v>
      </c>
      <c r="BH93" s="248">
        <f>IF(N93="sníž. přenesená",J93,0)</f>
        <v>0</v>
      </c>
      <c r="BI93" s="248">
        <f>IF(N93="nulová",J93,0)</f>
        <v>0</v>
      </c>
      <c r="BJ93" s="24" t="s">
        <v>24</v>
      </c>
      <c r="BK93" s="248">
        <f>ROUND(I93*H93,2)</f>
        <v>0</v>
      </c>
      <c r="BL93" s="24" t="s">
        <v>617</v>
      </c>
      <c r="BM93" s="24" t="s">
        <v>1560</v>
      </c>
    </row>
    <row r="94" s="1" customFormat="1">
      <c r="B94" s="46"/>
      <c r="C94" s="74"/>
      <c r="D94" s="251" t="s">
        <v>626</v>
      </c>
      <c r="E94" s="74"/>
      <c r="F94" s="274" t="s">
        <v>627</v>
      </c>
      <c r="G94" s="74"/>
      <c r="H94" s="74"/>
      <c r="I94" s="204"/>
      <c r="J94" s="74"/>
      <c r="K94" s="74"/>
      <c r="L94" s="72"/>
      <c r="M94" s="275"/>
      <c r="N94" s="47"/>
      <c r="O94" s="47"/>
      <c r="P94" s="47"/>
      <c r="Q94" s="47"/>
      <c r="R94" s="47"/>
      <c r="S94" s="47"/>
      <c r="T94" s="95"/>
      <c r="AT94" s="24" t="s">
        <v>626</v>
      </c>
      <c r="AU94" s="24" t="s">
        <v>24</v>
      </c>
    </row>
    <row r="95" s="1" customFormat="1" ht="16.5" customHeight="1">
      <c r="B95" s="46"/>
      <c r="C95" s="237" t="s">
        <v>542</v>
      </c>
      <c r="D95" s="237" t="s">
        <v>544</v>
      </c>
      <c r="E95" s="238" t="s">
        <v>1414</v>
      </c>
      <c r="F95" s="239" t="s">
        <v>1415</v>
      </c>
      <c r="G95" s="240" t="s">
        <v>616</v>
      </c>
      <c r="H95" s="241">
        <v>14</v>
      </c>
      <c r="I95" s="242"/>
      <c r="J95" s="243">
        <f>ROUND(I95*H95,2)</f>
        <v>0</v>
      </c>
      <c r="K95" s="239" t="s">
        <v>603</v>
      </c>
      <c r="L95" s="72"/>
      <c r="M95" s="244" t="s">
        <v>22</v>
      </c>
      <c r="N95" s="245" t="s">
        <v>48</v>
      </c>
      <c r="O95" s="47"/>
      <c r="P95" s="246">
        <f>O95*H95</f>
        <v>0</v>
      </c>
      <c r="Q95" s="246">
        <v>0</v>
      </c>
      <c r="R95" s="246">
        <f>Q95*H95</f>
        <v>0</v>
      </c>
      <c r="S95" s="246">
        <v>0</v>
      </c>
      <c r="T95" s="247">
        <f>S95*H95</f>
        <v>0</v>
      </c>
      <c r="AR95" s="24" t="s">
        <v>617</v>
      </c>
      <c r="AT95" s="24" t="s">
        <v>544</v>
      </c>
      <c r="AU95" s="24" t="s">
        <v>24</v>
      </c>
      <c r="AY95" s="24" t="s">
        <v>541</v>
      </c>
      <c r="BE95" s="248">
        <f>IF(N95="základní",J95,0)</f>
        <v>0</v>
      </c>
      <c r="BF95" s="248">
        <f>IF(N95="snížená",J95,0)</f>
        <v>0</v>
      </c>
      <c r="BG95" s="248">
        <f>IF(N95="zákl. přenesená",J95,0)</f>
        <v>0</v>
      </c>
      <c r="BH95" s="248">
        <f>IF(N95="sníž. přenesená",J95,0)</f>
        <v>0</v>
      </c>
      <c r="BI95" s="248">
        <f>IF(N95="nulová",J95,0)</f>
        <v>0</v>
      </c>
      <c r="BJ95" s="24" t="s">
        <v>24</v>
      </c>
      <c r="BK95" s="248">
        <f>ROUND(I95*H95,2)</f>
        <v>0</v>
      </c>
      <c r="BL95" s="24" t="s">
        <v>617</v>
      </c>
      <c r="BM95" s="24" t="s">
        <v>1561</v>
      </c>
    </row>
    <row r="96" s="1" customFormat="1" ht="25.5" customHeight="1">
      <c r="B96" s="46"/>
      <c r="C96" s="264" t="s">
        <v>562</v>
      </c>
      <c r="D96" s="264" t="s">
        <v>622</v>
      </c>
      <c r="E96" s="265" t="s">
        <v>1417</v>
      </c>
      <c r="F96" s="266" t="s">
        <v>1418</v>
      </c>
      <c r="G96" s="267" t="s">
        <v>616</v>
      </c>
      <c r="H96" s="268">
        <v>14</v>
      </c>
      <c r="I96" s="269"/>
      <c r="J96" s="270">
        <f>ROUND(I96*H96,2)</f>
        <v>0</v>
      </c>
      <c r="K96" s="266" t="s">
        <v>603</v>
      </c>
      <c r="L96" s="271"/>
      <c r="M96" s="272" t="s">
        <v>22</v>
      </c>
      <c r="N96" s="273" t="s">
        <v>48</v>
      </c>
      <c r="O96" s="47"/>
      <c r="P96" s="246">
        <f>O96*H96</f>
        <v>0</v>
      </c>
      <c r="Q96" s="246">
        <v>0</v>
      </c>
      <c r="R96" s="246">
        <f>Q96*H96</f>
        <v>0</v>
      </c>
      <c r="S96" s="246">
        <v>0</v>
      </c>
      <c r="T96" s="247">
        <f>S96*H96</f>
        <v>0</v>
      </c>
      <c r="AR96" s="24" t="s">
        <v>639</v>
      </c>
      <c r="AT96" s="24" t="s">
        <v>622</v>
      </c>
      <c r="AU96" s="24" t="s">
        <v>24</v>
      </c>
      <c r="AY96" s="24" t="s">
        <v>541</v>
      </c>
      <c r="BE96" s="248">
        <f>IF(N96="základní",J96,0)</f>
        <v>0</v>
      </c>
      <c r="BF96" s="248">
        <f>IF(N96="snížená",J96,0)</f>
        <v>0</v>
      </c>
      <c r="BG96" s="248">
        <f>IF(N96="zákl. přenesená",J96,0)</f>
        <v>0</v>
      </c>
      <c r="BH96" s="248">
        <f>IF(N96="sníž. přenesená",J96,0)</f>
        <v>0</v>
      </c>
      <c r="BI96" s="248">
        <f>IF(N96="nulová",J96,0)</f>
        <v>0</v>
      </c>
      <c r="BJ96" s="24" t="s">
        <v>24</v>
      </c>
      <c r="BK96" s="248">
        <f>ROUND(I96*H96,2)</f>
        <v>0</v>
      </c>
      <c r="BL96" s="24" t="s">
        <v>639</v>
      </c>
      <c r="BM96" s="24" t="s">
        <v>1562</v>
      </c>
    </row>
    <row r="97" s="1" customFormat="1">
      <c r="B97" s="46"/>
      <c r="C97" s="74"/>
      <c r="D97" s="251" t="s">
        <v>626</v>
      </c>
      <c r="E97" s="74"/>
      <c r="F97" s="274" t="s">
        <v>1420</v>
      </c>
      <c r="G97" s="74"/>
      <c r="H97" s="74"/>
      <c r="I97" s="204"/>
      <c r="J97" s="74"/>
      <c r="K97" s="74"/>
      <c r="L97" s="72"/>
      <c r="M97" s="303"/>
      <c r="N97" s="277"/>
      <c r="O97" s="277"/>
      <c r="P97" s="277"/>
      <c r="Q97" s="277"/>
      <c r="R97" s="277"/>
      <c r="S97" s="277"/>
      <c r="T97" s="304"/>
      <c r="AT97" s="24" t="s">
        <v>626</v>
      </c>
      <c r="AU97" s="24" t="s">
        <v>24</v>
      </c>
    </row>
    <row r="98" s="1" customFormat="1" ht="6.96" customHeight="1">
      <c r="B98" s="67"/>
      <c r="C98" s="68"/>
      <c r="D98" s="68"/>
      <c r="E98" s="68"/>
      <c r="F98" s="68"/>
      <c r="G98" s="68"/>
      <c r="H98" s="68"/>
      <c r="I98" s="179"/>
      <c r="J98" s="68"/>
      <c r="K98" s="68"/>
      <c r="L98" s="72"/>
    </row>
  </sheetData>
  <sheetProtection sheet="1" autoFilter="0" formatColumns="0" formatRows="0" objects="1" scenarios="1" spinCount="100000" saltValue="qlvA/w2/NDcKdBqf4AZbsLk9BGPq3/64QUmCBOnvlLZlWkv+JnX+5qg0EFVXHokIR1KsI2LY0cPalPAFivk2Lg==" hashValue="BvFzlbOguZY5n1fikstNLBEz8qPvQdOCaujesv6iw8H5coMwJfWkiCidemXxM+v2cZxaYktW3hKGF3lpehC5dw==" algorithmName="SHA-512" password="CC35"/>
  <autoFilter ref="C88:K97"/>
  <mergeCells count="16">
    <mergeCell ref="E7:H7"/>
    <mergeCell ref="E11:H11"/>
    <mergeCell ref="E9:H9"/>
    <mergeCell ref="E13:H13"/>
    <mergeCell ref="E28:H28"/>
    <mergeCell ref="E49:H49"/>
    <mergeCell ref="E53:H53"/>
    <mergeCell ref="E51:H51"/>
    <mergeCell ref="E55:H55"/>
    <mergeCell ref="J59:J60"/>
    <mergeCell ref="E75:H75"/>
    <mergeCell ref="E79:H79"/>
    <mergeCell ref="E77:H77"/>
    <mergeCell ref="E81:H81"/>
    <mergeCell ref="G1:H1"/>
    <mergeCell ref="L2:V2"/>
  </mergeCells>
  <hyperlinks>
    <hyperlink ref="F1:G1" location="C2" display="1) Krycí list soupisu"/>
    <hyperlink ref="G1:H1" location="C62" display="2) Rekapitulace"/>
    <hyperlink ref="J1" location="C88"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61.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358</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ht="16.5" customHeight="1">
      <c r="B9" s="28"/>
      <c r="C9" s="29"/>
      <c r="D9" s="29"/>
      <c r="E9" s="156" t="s">
        <v>1555</v>
      </c>
      <c r="F9" s="29"/>
      <c r="G9" s="29"/>
      <c r="H9" s="29"/>
      <c r="I9" s="155"/>
      <c r="J9" s="29"/>
      <c r="K9" s="31"/>
    </row>
    <row r="10">
      <c r="B10" s="28"/>
      <c r="C10" s="29"/>
      <c r="D10" s="40" t="s">
        <v>508</v>
      </c>
      <c r="E10" s="29"/>
      <c r="F10" s="29"/>
      <c r="G10" s="29"/>
      <c r="H10" s="29"/>
      <c r="I10" s="155"/>
      <c r="J10" s="29"/>
      <c r="K10" s="31"/>
    </row>
    <row r="11" s="1" customFormat="1" ht="16.5" customHeight="1">
      <c r="B11" s="46"/>
      <c r="C11" s="47"/>
      <c r="D11" s="47"/>
      <c r="E11" s="55" t="s">
        <v>1556</v>
      </c>
      <c r="F11" s="47"/>
      <c r="G11" s="47"/>
      <c r="H11" s="47"/>
      <c r="I11" s="157"/>
      <c r="J11" s="47"/>
      <c r="K11" s="51"/>
    </row>
    <row r="12" s="1" customFormat="1">
      <c r="B12" s="46"/>
      <c r="C12" s="47"/>
      <c r="D12" s="40" t="s">
        <v>510</v>
      </c>
      <c r="E12" s="47"/>
      <c r="F12" s="47"/>
      <c r="G12" s="47"/>
      <c r="H12" s="47"/>
      <c r="I12" s="157"/>
      <c r="J12" s="47"/>
      <c r="K12" s="51"/>
    </row>
    <row r="13" s="1" customFormat="1" ht="36.96" customHeight="1">
      <c r="B13" s="46"/>
      <c r="C13" s="47"/>
      <c r="D13" s="47"/>
      <c r="E13" s="158" t="s">
        <v>1563</v>
      </c>
      <c r="F13" s="47"/>
      <c r="G13" s="47"/>
      <c r="H13" s="47"/>
      <c r="I13" s="157"/>
      <c r="J13" s="47"/>
      <c r="K13" s="51"/>
    </row>
    <row r="14" s="1" customFormat="1">
      <c r="B14" s="46"/>
      <c r="C14" s="47"/>
      <c r="D14" s="47"/>
      <c r="E14" s="47"/>
      <c r="F14" s="47"/>
      <c r="G14" s="47"/>
      <c r="H14" s="47"/>
      <c r="I14" s="157"/>
      <c r="J14" s="47"/>
      <c r="K14" s="51"/>
    </row>
    <row r="15" s="1" customFormat="1" ht="14.4" customHeight="1">
      <c r="B15" s="46"/>
      <c r="C15" s="47"/>
      <c r="D15" s="40" t="s">
        <v>21</v>
      </c>
      <c r="E15" s="47"/>
      <c r="F15" s="35" t="s">
        <v>22</v>
      </c>
      <c r="G15" s="47"/>
      <c r="H15" s="47"/>
      <c r="I15" s="159" t="s">
        <v>23</v>
      </c>
      <c r="J15" s="35" t="s">
        <v>22</v>
      </c>
      <c r="K15" s="51"/>
    </row>
    <row r="16" s="1" customFormat="1" ht="14.4" customHeight="1">
      <c r="B16" s="46"/>
      <c r="C16" s="47"/>
      <c r="D16" s="40" t="s">
        <v>25</v>
      </c>
      <c r="E16" s="47"/>
      <c r="F16" s="35" t="s">
        <v>40</v>
      </c>
      <c r="G16" s="47"/>
      <c r="H16" s="47"/>
      <c r="I16" s="159" t="s">
        <v>27</v>
      </c>
      <c r="J16" s="160" t="str">
        <f>'Rekapitulace stavby'!AN8</f>
        <v>19. 9. 2018</v>
      </c>
      <c r="K16" s="51"/>
    </row>
    <row r="17" s="1" customFormat="1" ht="10.8" customHeight="1">
      <c r="B17" s="46"/>
      <c r="C17" s="47"/>
      <c r="D17" s="47"/>
      <c r="E17" s="47"/>
      <c r="F17" s="47"/>
      <c r="G17" s="47"/>
      <c r="H17" s="47"/>
      <c r="I17" s="157"/>
      <c r="J17" s="47"/>
      <c r="K17" s="51"/>
    </row>
    <row r="18" s="1" customFormat="1" ht="14.4" customHeight="1">
      <c r="B18" s="46"/>
      <c r="C18" s="47"/>
      <c r="D18" s="40" t="s">
        <v>31</v>
      </c>
      <c r="E18" s="47"/>
      <c r="F18" s="47"/>
      <c r="G18" s="47"/>
      <c r="H18" s="47"/>
      <c r="I18" s="159" t="s">
        <v>32</v>
      </c>
      <c r="J18" s="35" t="str">
        <f>IF('Rekapitulace stavby'!AN10="","",'Rekapitulace stavby'!AN10)</f>
        <v>70994234</v>
      </c>
      <c r="K18" s="51"/>
    </row>
    <row r="19" s="1" customFormat="1" ht="18" customHeight="1">
      <c r="B19" s="46"/>
      <c r="C19" s="47"/>
      <c r="D19" s="47"/>
      <c r="E19" s="35" t="str">
        <f>IF('Rekapitulace stavby'!E11="","",'Rekapitulace stavby'!E11)</f>
        <v>SŽDC s.o., OŘ Ústí n.L., ST Ústí n.L.</v>
      </c>
      <c r="F19" s="47"/>
      <c r="G19" s="47"/>
      <c r="H19" s="47"/>
      <c r="I19" s="159" t="s">
        <v>35</v>
      </c>
      <c r="J19" s="35" t="str">
        <f>IF('Rekapitulace stavby'!AN11="","",'Rekapitulace stavby'!AN11)</f>
        <v>CZ70994234</v>
      </c>
      <c r="K19" s="51"/>
    </row>
    <row r="20" s="1" customFormat="1" ht="6.96" customHeight="1">
      <c r="B20" s="46"/>
      <c r="C20" s="47"/>
      <c r="D20" s="47"/>
      <c r="E20" s="47"/>
      <c r="F20" s="47"/>
      <c r="G20" s="47"/>
      <c r="H20" s="47"/>
      <c r="I20" s="157"/>
      <c r="J20" s="47"/>
      <c r="K20" s="51"/>
    </row>
    <row r="21" s="1" customFormat="1" ht="14.4" customHeight="1">
      <c r="B21" s="46"/>
      <c r="C21" s="47"/>
      <c r="D21" s="40" t="s">
        <v>37</v>
      </c>
      <c r="E21" s="47"/>
      <c r="F21" s="47"/>
      <c r="G21" s="47"/>
      <c r="H21" s="47"/>
      <c r="I21" s="159" t="s">
        <v>32</v>
      </c>
      <c r="J21" s="35" t="str">
        <f>IF('Rekapitulace stavby'!AN13="Vyplň údaj","",IF('Rekapitulace stavby'!AN13="","",'Rekapitulace stavby'!AN13))</f>
        <v/>
      </c>
      <c r="K21" s="51"/>
    </row>
    <row r="22" s="1" customFormat="1" ht="18" customHeight="1">
      <c r="B22" s="46"/>
      <c r="C22" s="47"/>
      <c r="D22" s="47"/>
      <c r="E22" s="35" t="str">
        <f>IF('Rekapitulace stavby'!E14="Vyplň údaj","",IF('Rekapitulace stavby'!E14="","",'Rekapitulace stavby'!E14))</f>
        <v/>
      </c>
      <c r="F22" s="47"/>
      <c r="G22" s="47"/>
      <c r="H22" s="47"/>
      <c r="I22" s="159" t="s">
        <v>35</v>
      </c>
      <c r="J22" s="35" t="str">
        <f>IF('Rekapitulace stavby'!AN14="Vyplň údaj","",IF('Rekapitulace stavby'!AN14="","",'Rekapitulace stavby'!AN14))</f>
        <v/>
      </c>
      <c r="K22" s="51"/>
    </row>
    <row r="23" s="1" customFormat="1" ht="6.96" customHeight="1">
      <c r="B23" s="46"/>
      <c r="C23" s="47"/>
      <c r="D23" s="47"/>
      <c r="E23" s="47"/>
      <c r="F23" s="47"/>
      <c r="G23" s="47"/>
      <c r="H23" s="47"/>
      <c r="I23" s="157"/>
      <c r="J23" s="47"/>
      <c r="K23" s="51"/>
    </row>
    <row r="24" s="1" customFormat="1" ht="14.4" customHeight="1">
      <c r="B24" s="46"/>
      <c r="C24" s="47"/>
      <c r="D24" s="40" t="s">
        <v>39</v>
      </c>
      <c r="E24" s="47"/>
      <c r="F24" s="47"/>
      <c r="G24" s="47"/>
      <c r="H24" s="47"/>
      <c r="I24" s="159" t="s">
        <v>32</v>
      </c>
      <c r="J24" s="35" t="str">
        <f>IF('Rekapitulace stavby'!AN16="","",'Rekapitulace stavby'!AN16)</f>
        <v/>
      </c>
      <c r="K24" s="51"/>
    </row>
    <row r="25" s="1" customFormat="1" ht="18" customHeight="1">
      <c r="B25" s="46"/>
      <c r="C25" s="47"/>
      <c r="D25" s="47"/>
      <c r="E25" s="35" t="str">
        <f>IF('Rekapitulace stavby'!E17="","",'Rekapitulace stavby'!E17)</f>
        <v xml:space="preserve"> </v>
      </c>
      <c r="F25" s="47"/>
      <c r="G25" s="47"/>
      <c r="H25" s="47"/>
      <c r="I25" s="159" t="s">
        <v>35</v>
      </c>
      <c r="J25" s="35" t="str">
        <f>IF('Rekapitulace stavby'!AN17="","",'Rekapitulace stavby'!AN17)</f>
        <v/>
      </c>
      <c r="K25" s="51"/>
    </row>
    <row r="26" s="1" customFormat="1" ht="6.96" customHeight="1">
      <c r="B26" s="46"/>
      <c r="C26" s="47"/>
      <c r="D26" s="47"/>
      <c r="E26" s="47"/>
      <c r="F26" s="47"/>
      <c r="G26" s="47"/>
      <c r="H26" s="47"/>
      <c r="I26" s="157"/>
      <c r="J26" s="47"/>
      <c r="K26" s="51"/>
    </row>
    <row r="27" s="1" customFormat="1" ht="14.4" customHeight="1">
      <c r="B27" s="46"/>
      <c r="C27" s="47"/>
      <c r="D27" s="40" t="s">
        <v>42</v>
      </c>
      <c r="E27" s="47"/>
      <c r="F27" s="47"/>
      <c r="G27" s="47"/>
      <c r="H27" s="47"/>
      <c r="I27" s="157"/>
      <c r="J27" s="47"/>
      <c r="K27" s="51"/>
    </row>
    <row r="28" s="7" customFormat="1" ht="16.5" customHeight="1">
      <c r="B28" s="161"/>
      <c r="C28" s="162"/>
      <c r="D28" s="162"/>
      <c r="E28" s="44" t="s">
        <v>22</v>
      </c>
      <c r="F28" s="44"/>
      <c r="G28" s="44"/>
      <c r="H28" s="44"/>
      <c r="I28" s="163"/>
      <c r="J28" s="162"/>
      <c r="K28" s="164"/>
    </row>
    <row r="29" s="1" customFormat="1" ht="6.96" customHeight="1">
      <c r="B29" s="46"/>
      <c r="C29" s="47"/>
      <c r="D29" s="47"/>
      <c r="E29" s="47"/>
      <c r="F29" s="47"/>
      <c r="G29" s="47"/>
      <c r="H29" s="47"/>
      <c r="I29" s="157"/>
      <c r="J29" s="47"/>
      <c r="K29" s="51"/>
    </row>
    <row r="30" s="1" customFormat="1" ht="6.96" customHeight="1">
      <c r="B30" s="46"/>
      <c r="C30" s="47"/>
      <c r="D30" s="106"/>
      <c r="E30" s="106"/>
      <c r="F30" s="106"/>
      <c r="G30" s="106"/>
      <c r="H30" s="106"/>
      <c r="I30" s="165"/>
      <c r="J30" s="106"/>
      <c r="K30" s="166"/>
    </row>
    <row r="31" s="1" customFormat="1" ht="25.44" customHeight="1">
      <c r="B31" s="46"/>
      <c r="C31" s="47"/>
      <c r="D31" s="167" t="s">
        <v>43</v>
      </c>
      <c r="E31" s="47"/>
      <c r="F31" s="47"/>
      <c r="G31" s="47"/>
      <c r="H31" s="47"/>
      <c r="I31" s="157"/>
      <c r="J31" s="168">
        <f>ROUND(J90,2)</f>
        <v>0</v>
      </c>
      <c r="K31" s="51"/>
    </row>
    <row r="32" s="1" customFormat="1" ht="6.96" customHeight="1">
      <c r="B32" s="46"/>
      <c r="C32" s="47"/>
      <c r="D32" s="106"/>
      <c r="E32" s="106"/>
      <c r="F32" s="106"/>
      <c r="G32" s="106"/>
      <c r="H32" s="106"/>
      <c r="I32" s="165"/>
      <c r="J32" s="106"/>
      <c r="K32" s="166"/>
    </row>
    <row r="33" s="1" customFormat="1" ht="14.4" customHeight="1">
      <c r="B33" s="46"/>
      <c r="C33" s="47"/>
      <c r="D33" s="47"/>
      <c r="E33" s="47"/>
      <c r="F33" s="52" t="s">
        <v>45</v>
      </c>
      <c r="G33" s="47"/>
      <c r="H33" s="47"/>
      <c r="I33" s="169" t="s">
        <v>44</v>
      </c>
      <c r="J33" s="52" t="s">
        <v>46</v>
      </c>
      <c r="K33" s="51"/>
    </row>
    <row r="34" s="1" customFormat="1" ht="14.4" customHeight="1">
      <c r="B34" s="46"/>
      <c r="C34" s="47"/>
      <c r="D34" s="55" t="s">
        <v>47</v>
      </c>
      <c r="E34" s="55" t="s">
        <v>48</v>
      </c>
      <c r="F34" s="170">
        <f>ROUND(SUM(BE90:BE93), 2)</f>
        <v>0</v>
      </c>
      <c r="G34" s="47"/>
      <c r="H34" s="47"/>
      <c r="I34" s="171">
        <v>0.20999999999999999</v>
      </c>
      <c r="J34" s="170">
        <f>ROUND(ROUND((SUM(BE90:BE93)), 2)*I34, 2)</f>
        <v>0</v>
      </c>
      <c r="K34" s="51"/>
    </row>
    <row r="35" s="1" customFormat="1" ht="14.4" customHeight="1">
      <c r="B35" s="46"/>
      <c r="C35" s="47"/>
      <c r="D35" s="47"/>
      <c r="E35" s="55" t="s">
        <v>49</v>
      </c>
      <c r="F35" s="170">
        <f>ROUND(SUM(BF90:BF93), 2)</f>
        <v>0</v>
      </c>
      <c r="G35" s="47"/>
      <c r="H35" s="47"/>
      <c r="I35" s="171">
        <v>0.14999999999999999</v>
      </c>
      <c r="J35" s="170">
        <f>ROUND(ROUND((SUM(BF90:BF93)), 2)*I35, 2)</f>
        <v>0</v>
      </c>
      <c r="K35" s="51"/>
    </row>
    <row r="36" hidden="1" s="1" customFormat="1" ht="14.4" customHeight="1">
      <c r="B36" s="46"/>
      <c r="C36" s="47"/>
      <c r="D36" s="47"/>
      <c r="E36" s="55" t="s">
        <v>50</v>
      </c>
      <c r="F36" s="170">
        <f>ROUND(SUM(BG90:BG93), 2)</f>
        <v>0</v>
      </c>
      <c r="G36" s="47"/>
      <c r="H36" s="47"/>
      <c r="I36" s="171">
        <v>0.20999999999999999</v>
      </c>
      <c r="J36" s="170">
        <v>0</v>
      </c>
      <c r="K36" s="51"/>
    </row>
    <row r="37" hidden="1" s="1" customFormat="1" ht="14.4" customHeight="1">
      <c r="B37" s="46"/>
      <c r="C37" s="47"/>
      <c r="D37" s="47"/>
      <c r="E37" s="55" t="s">
        <v>51</v>
      </c>
      <c r="F37" s="170">
        <f>ROUND(SUM(BH90:BH93), 2)</f>
        <v>0</v>
      </c>
      <c r="G37" s="47"/>
      <c r="H37" s="47"/>
      <c r="I37" s="171">
        <v>0.14999999999999999</v>
      </c>
      <c r="J37" s="170">
        <v>0</v>
      </c>
      <c r="K37" s="51"/>
    </row>
    <row r="38" hidden="1" s="1" customFormat="1" ht="14.4" customHeight="1">
      <c r="B38" s="46"/>
      <c r="C38" s="47"/>
      <c r="D38" s="47"/>
      <c r="E38" s="55" t="s">
        <v>52</v>
      </c>
      <c r="F38" s="170">
        <f>ROUND(SUM(BI90:BI93), 2)</f>
        <v>0</v>
      </c>
      <c r="G38" s="47"/>
      <c r="H38" s="47"/>
      <c r="I38" s="171">
        <v>0</v>
      </c>
      <c r="J38" s="170">
        <v>0</v>
      </c>
      <c r="K38" s="51"/>
    </row>
    <row r="39" s="1" customFormat="1" ht="6.96" customHeight="1">
      <c r="B39" s="46"/>
      <c r="C39" s="47"/>
      <c r="D39" s="47"/>
      <c r="E39" s="47"/>
      <c r="F39" s="47"/>
      <c r="G39" s="47"/>
      <c r="H39" s="47"/>
      <c r="I39" s="157"/>
      <c r="J39" s="47"/>
      <c r="K39" s="51"/>
    </row>
    <row r="40" s="1" customFormat="1" ht="25.44" customHeight="1">
      <c r="B40" s="46"/>
      <c r="C40" s="172"/>
      <c r="D40" s="173" t="s">
        <v>53</v>
      </c>
      <c r="E40" s="98"/>
      <c r="F40" s="98"/>
      <c r="G40" s="174" t="s">
        <v>54</v>
      </c>
      <c r="H40" s="175" t="s">
        <v>55</v>
      </c>
      <c r="I40" s="176"/>
      <c r="J40" s="177">
        <f>SUM(J31:J38)</f>
        <v>0</v>
      </c>
      <c r="K40" s="178"/>
    </row>
    <row r="41" s="1" customFormat="1" ht="14.4" customHeight="1">
      <c r="B41" s="67"/>
      <c r="C41" s="68"/>
      <c r="D41" s="68"/>
      <c r="E41" s="68"/>
      <c r="F41" s="68"/>
      <c r="G41" s="68"/>
      <c r="H41" s="68"/>
      <c r="I41" s="179"/>
      <c r="J41" s="68"/>
      <c r="K41" s="69"/>
    </row>
    <row r="45" s="1" customFormat="1" ht="6.96" customHeight="1">
      <c r="B45" s="180"/>
      <c r="C45" s="181"/>
      <c r="D45" s="181"/>
      <c r="E45" s="181"/>
      <c r="F45" s="181"/>
      <c r="G45" s="181"/>
      <c r="H45" s="181"/>
      <c r="I45" s="182"/>
      <c r="J45" s="181"/>
      <c r="K45" s="183"/>
    </row>
    <row r="46" s="1" customFormat="1" ht="36.96" customHeight="1">
      <c r="B46" s="46"/>
      <c r="C46" s="30" t="s">
        <v>512</v>
      </c>
      <c r="D46" s="47"/>
      <c r="E46" s="47"/>
      <c r="F46" s="47"/>
      <c r="G46" s="47"/>
      <c r="H46" s="47"/>
      <c r="I46" s="157"/>
      <c r="J46" s="47"/>
      <c r="K46" s="51"/>
    </row>
    <row r="47" s="1" customFormat="1" ht="6.96" customHeight="1">
      <c r="B47" s="46"/>
      <c r="C47" s="47"/>
      <c r="D47" s="47"/>
      <c r="E47" s="47"/>
      <c r="F47" s="47"/>
      <c r="G47" s="47"/>
      <c r="H47" s="47"/>
      <c r="I47" s="157"/>
      <c r="J47" s="47"/>
      <c r="K47" s="51"/>
    </row>
    <row r="48" s="1" customFormat="1" ht="14.4" customHeight="1">
      <c r="B48" s="46"/>
      <c r="C48" s="40" t="s">
        <v>18</v>
      </c>
      <c r="D48" s="47"/>
      <c r="E48" s="47"/>
      <c r="F48" s="47"/>
      <c r="G48" s="47"/>
      <c r="H48" s="47"/>
      <c r="I48" s="157"/>
      <c r="J48" s="47"/>
      <c r="K48" s="51"/>
    </row>
    <row r="49" s="1" customFormat="1" ht="16.5" customHeight="1">
      <c r="B49" s="46"/>
      <c r="C49" s="47"/>
      <c r="D49" s="47"/>
      <c r="E49" s="156" t="str">
        <f>E7</f>
        <v>Celkové opravy zastávek na koridorové trati Vraňany - Děčín - státní hranice_ZMĚNA č. 1</v>
      </c>
      <c r="F49" s="40"/>
      <c r="G49" s="40"/>
      <c r="H49" s="40"/>
      <c r="I49" s="157"/>
      <c r="J49" s="47"/>
      <c r="K49" s="51"/>
    </row>
    <row r="50">
      <c r="B50" s="28"/>
      <c r="C50" s="40" t="s">
        <v>506</v>
      </c>
      <c r="D50" s="29"/>
      <c r="E50" s="29"/>
      <c r="F50" s="29"/>
      <c r="G50" s="29"/>
      <c r="H50" s="29"/>
      <c r="I50" s="155"/>
      <c r="J50" s="29"/>
      <c r="K50" s="31"/>
    </row>
    <row r="51" ht="16.5" customHeight="1">
      <c r="B51" s="28"/>
      <c r="C51" s="29"/>
      <c r="D51" s="29"/>
      <c r="E51" s="156" t="s">
        <v>1555</v>
      </c>
      <c r="F51" s="29"/>
      <c r="G51" s="29"/>
      <c r="H51" s="29"/>
      <c r="I51" s="155"/>
      <c r="J51" s="29"/>
      <c r="K51" s="31"/>
    </row>
    <row r="52">
      <c r="B52" s="28"/>
      <c r="C52" s="40" t="s">
        <v>508</v>
      </c>
      <c r="D52" s="29"/>
      <c r="E52" s="29"/>
      <c r="F52" s="29"/>
      <c r="G52" s="29"/>
      <c r="H52" s="29"/>
      <c r="I52" s="155"/>
      <c r="J52" s="29"/>
      <c r="K52" s="31"/>
    </row>
    <row r="53" s="1" customFormat="1" ht="16.5" customHeight="1">
      <c r="B53" s="46"/>
      <c r="C53" s="47"/>
      <c r="D53" s="47"/>
      <c r="E53" s="55" t="s">
        <v>1556</v>
      </c>
      <c r="F53" s="47"/>
      <c r="G53" s="47"/>
      <c r="H53" s="47"/>
      <c r="I53" s="157"/>
      <c r="J53" s="47"/>
      <c r="K53" s="51"/>
    </row>
    <row r="54" s="1" customFormat="1" ht="14.4" customHeight="1">
      <c r="B54" s="46"/>
      <c r="C54" s="40" t="s">
        <v>510</v>
      </c>
      <c r="D54" s="47"/>
      <c r="E54" s="47"/>
      <c r="F54" s="47"/>
      <c r="G54" s="47"/>
      <c r="H54" s="47"/>
      <c r="I54" s="157"/>
      <c r="J54" s="47"/>
      <c r="K54" s="51"/>
    </row>
    <row r="55" s="1" customFormat="1" ht="17.25" customHeight="1">
      <c r="B55" s="46"/>
      <c r="C55" s="47"/>
      <c r="D55" s="47"/>
      <c r="E55" s="158" t="str">
        <f>E13</f>
        <v>SO-27-04.2 - VRN</v>
      </c>
      <c r="F55" s="47"/>
      <c r="G55" s="47"/>
      <c r="H55" s="47"/>
      <c r="I55" s="157"/>
      <c r="J55" s="47"/>
      <c r="K55" s="51"/>
    </row>
    <row r="56" s="1" customFormat="1" ht="6.96" customHeight="1">
      <c r="B56" s="46"/>
      <c r="C56" s="47"/>
      <c r="D56" s="47"/>
      <c r="E56" s="47"/>
      <c r="F56" s="47"/>
      <c r="G56" s="47"/>
      <c r="H56" s="47"/>
      <c r="I56" s="157"/>
      <c r="J56" s="47"/>
      <c r="K56" s="51"/>
    </row>
    <row r="57" s="1" customFormat="1" ht="18" customHeight="1">
      <c r="B57" s="46"/>
      <c r="C57" s="40" t="s">
        <v>25</v>
      </c>
      <c r="D57" s="47"/>
      <c r="E57" s="47"/>
      <c r="F57" s="35" t="str">
        <f>F16</f>
        <v xml:space="preserve"> </v>
      </c>
      <c r="G57" s="47"/>
      <c r="H57" s="47"/>
      <c r="I57" s="159" t="s">
        <v>27</v>
      </c>
      <c r="J57" s="160" t="str">
        <f>IF(J16="","",J16)</f>
        <v>19. 9. 2018</v>
      </c>
      <c r="K57" s="51"/>
    </row>
    <row r="58" s="1" customFormat="1" ht="6.96" customHeight="1">
      <c r="B58" s="46"/>
      <c r="C58" s="47"/>
      <c r="D58" s="47"/>
      <c r="E58" s="47"/>
      <c r="F58" s="47"/>
      <c r="G58" s="47"/>
      <c r="H58" s="47"/>
      <c r="I58" s="157"/>
      <c r="J58" s="47"/>
      <c r="K58" s="51"/>
    </row>
    <row r="59" s="1" customFormat="1">
      <c r="B59" s="46"/>
      <c r="C59" s="40" t="s">
        <v>31</v>
      </c>
      <c r="D59" s="47"/>
      <c r="E59" s="47"/>
      <c r="F59" s="35" t="str">
        <f>E19</f>
        <v>SŽDC s.o., OŘ Ústí n.L., ST Ústí n.L.</v>
      </c>
      <c r="G59" s="47"/>
      <c r="H59" s="47"/>
      <c r="I59" s="159" t="s">
        <v>39</v>
      </c>
      <c r="J59" s="44" t="str">
        <f>E25</f>
        <v xml:space="preserve"> </v>
      </c>
      <c r="K59" s="51"/>
    </row>
    <row r="60" s="1" customFormat="1" ht="14.4" customHeight="1">
      <c r="B60" s="46"/>
      <c r="C60" s="40" t="s">
        <v>37</v>
      </c>
      <c r="D60" s="47"/>
      <c r="E60" s="47"/>
      <c r="F60" s="35" t="str">
        <f>IF(E22="","",E22)</f>
        <v/>
      </c>
      <c r="G60" s="47"/>
      <c r="H60" s="47"/>
      <c r="I60" s="157"/>
      <c r="J60" s="184"/>
      <c r="K60" s="51"/>
    </row>
    <row r="61" s="1" customFormat="1" ht="10.32" customHeight="1">
      <c r="B61" s="46"/>
      <c r="C61" s="47"/>
      <c r="D61" s="47"/>
      <c r="E61" s="47"/>
      <c r="F61" s="47"/>
      <c r="G61" s="47"/>
      <c r="H61" s="47"/>
      <c r="I61" s="157"/>
      <c r="J61" s="47"/>
      <c r="K61" s="51"/>
    </row>
    <row r="62" s="1" customFormat="1" ht="29.28" customHeight="1">
      <c r="B62" s="46"/>
      <c r="C62" s="185" t="s">
        <v>513</v>
      </c>
      <c r="D62" s="172"/>
      <c r="E62" s="172"/>
      <c r="F62" s="172"/>
      <c r="G62" s="172"/>
      <c r="H62" s="172"/>
      <c r="I62" s="186"/>
      <c r="J62" s="187" t="s">
        <v>514</v>
      </c>
      <c r="K62" s="188"/>
    </row>
    <row r="63" s="1" customFormat="1" ht="10.32" customHeight="1">
      <c r="B63" s="46"/>
      <c r="C63" s="47"/>
      <c r="D63" s="47"/>
      <c r="E63" s="47"/>
      <c r="F63" s="47"/>
      <c r="G63" s="47"/>
      <c r="H63" s="47"/>
      <c r="I63" s="157"/>
      <c r="J63" s="47"/>
      <c r="K63" s="51"/>
    </row>
    <row r="64" s="1" customFormat="1" ht="29.28" customHeight="1">
      <c r="B64" s="46"/>
      <c r="C64" s="189" t="s">
        <v>515</v>
      </c>
      <c r="D64" s="47"/>
      <c r="E64" s="47"/>
      <c r="F64" s="47"/>
      <c r="G64" s="47"/>
      <c r="H64" s="47"/>
      <c r="I64" s="157"/>
      <c r="J64" s="168">
        <f>J90</f>
        <v>0</v>
      </c>
      <c r="K64" s="51"/>
      <c r="AU64" s="24" t="s">
        <v>516</v>
      </c>
    </row>
    <row r="65" s="8" customFormat="1" ht="24.96" customHeight="1">
      <c r="B65" s="190"/>
      <c r="C65" s="191"/>
      <c r="D65" s="192" t="s">
        <v>598</v>
      </c>
      <c r="E65" s="193"/>
      <c r="F65" s="193"/>
      <c r="G65" s="193"/>
      <c r="H65" s="193"/>
      <c r="I65" s="194"/>
      <c r="J65" s="195">
        <f>J91</f>
        <v>0</v>
      </c>
      <c r="K65" s="196"/>
    </row>
    <row r="66" s="9" customFormat="1" ht="19.92" customHeight="1">
      <c r="B66" s="197"/>
      <c r="C66" s="198"/>
      <c r="D66" s="199" t="s">
        <v>668</v>
      </c>
      <c r="E66" s="200"/>
      <c r="F66" s="200"/>
      <c r="G66" s="200"/>
      <c r="H66" s="200"/>
      <c r="I66" s="201"/>
      <c r="J66" s="202">
        <f>J92</f>
        <v>0</v>
      </c>
      <c r="K66" s="203"/>
    </row>
    <row r="67" s="1" customFormat="1" ht="21.84" customHeight="1">
      <c r="B67" s="46"/>
      <c r="C67" s="47"/>
      <c r="D67" s="47"/>
      <c r="E67" s="47"/>
      <c r="F67" s="47"/>
      <c r="G67" s="47"/>
      <c r="H67" s="47"/>
      <c r="I67" s="157"/>
      <c r="J67" s="47"/>
      <c r="K67" s="51"/>
    </row>
    <row r="68" s="1" customFormat="1" ht="6.96" customHeight="1">
      <c r="B68" s="67"/>
      <c r="C68" s="68"/>
      <c r="D68" s="68"/>
      <c r="E68" s="68"/>
      <c r="F68" s="68"/>
      <c r="G68" s="68"/>
      <c r="H68" s="68"/>
      <c r="I68" s="179"/>
      <c r="J68" s="68"/>
      <c r="K68" s="69"/>
    </row>
    <row r="72" s="1" customFormat="1" ht="6.96" customHeight="1">
      <c r="B72" s="70"/>
      <c r="C72" s="71"/>
      <c r="D72" s="71"/>
      <c r="E72" s="71"/>
      <c r="F72" s="71"/>
      <c r="G72" s="71"/>
      <c r="H72" s="71"/>
      <c r="I72" s="182"/>
      <c r="J72" s="71"/>
      <c r="K72" s="71"/>
      <c r="L72" s="72"/>
    </row>
    <row r="73" s="1" customFormat="1" ht="36.96" customHeight="1">
      <c r="B73" s="46"/>
      <c r="C73" s="73" t="s">
        <v>525</v>
      </c>
      <c r="D73" s="74"/>
      <c r="E73" s="74"/>
      <c r="F73" s="74"/>
      <c r="G73" s="74"/>
      <c r="H73" s="74"/>
      <c r="I73" s="204"/>
      <c r="J73" s="74"/>
      <c r="K73" s="74"/>
      <c r="L73" s="72"/>
    </row>
    <row r="74" s="1" customFormat="1" ht="6.96" customHeight="1">
      <c r="B74" s="46"/>
      <c r="C74" s="74"/>
      <c r="D74" s="74"/>
      <c r="E74" s="74"/>
      <c r="F74" s="74"/>
      <c r="G74" s="74"/>
      <c r="H74" s="74"/>
      <c r="I74" s="204"/>
      <c r="J74" s="74"/>
      <c r="K74" s="74"/>
      <c r="L74" s="72"/>
    </row>
    <row r="75" s="1" customFormat="1" ht="14.4" customHeight="1">
      <c r="B75" s="46"/>
      <c r="C75" s="76" t="s">
        <v>18</v>
      </c>
      <c r="D75" s="74"/>
      <c r="E75" s="74"/>
      <c r="F75" s="74"/>
      <c r="G75" s="74"/>
      <c r="H75" s="74"/>
      <c r="I75" s="204"/>
      <c r="J75" s="74"/>
      <c r="K75" s="74"/>
      <c r="L75" s="72"/>
    </row>
    <row r="76" s="1" customFormat="1" ht="16.5" customHeight="1">
      <c r="B76" s="46"/>
      <c r="C76" s="74"/>
      <c r="D76" s="74"/>
      <c r="E76" s="205" t="str">
        <f>E7</f>
        <v>Celkové opravy zastávek na koridorové trati Vraňany - Děčín - státní hranice_ZMĚNA č. 1</v>
      </c>
      <c r="F76" s="76"/>
      <c r="G76" s="76"/>
      <c r="H76" s="76"/>
      <c r="I76" s="204"/>
      <c r="J76" s="74"/>
      <c r="K76" s="74"/>
      <c r="L76" s="72"/>
    </row>
    <row r="77">
      <c r="B77" s="28"/>
      <c r="C77" s="76" t="s">
        <v>506</v>
      </c>
      <c r="D77" s="206"/>
      <c r="E77" s="206"/>
      <c r="F77" s="206"/>
      <c r="G77" s="206"/>
      <c r="H77" s="206"/>
      <c r="I77" s="149"/>
      <c r="J77" s="206"/>
      <c r="K77" s="206"/>
      <c r="L77" s="207"/>
    </row>
    <row r="78" ht="16.5" customHeight="1">
      <c r="B78" s="28"/>
      <c r="C78" s="206"/>
      <c r="D78" s="206"/>
      <c r="E78" s="205" t="s">
        <v>1555</v>
      </c>
      <c r="F78" s="206"/>
      <c r="G78" s="206"/>
      <c r="H78" s="206"/>
      <c r="I78" s="149"/>
      <c r="J78" s="206"/>
      <c r="K78" s="206"/>
      <c r="L78" s="207"/>
    </row>
    <row r="79">
      <c r="B79" s="28"/>
      <c r="C79" s="76" t="s">
        <v>508</v>
      </c>
      <c r="D79" s="206"/>
      <c r="E79" s="206"/>
      <c r="F79" s="206"/>
      <c r="G79" s="206"/>
      <c r="H79" s="206"/>
      <c r="I79" s="149"/>
      <c r="J79" s="206"/>
      <c r="K79" s="206"/>
      <c r="L79" s="207"/>
    </row>
    <row r="80" s="1" customFormat="1" ht="16.5" customHeight="1">
      <c r="B80" s="46"/>
      <c r="C80" s="74"/>
      <c r="D80" s="74"/>
      <c r="E80" s="208" t="s">
        <v>1556</v>
      </c>
      <c r="F80" s="74"/>
      <c r="G80" s="74"/>
      <c r="H80" s="74"/>
      <c r="I80" s="204"/>
      <c r="J80" s="74"/>
      <c r="K80" s="74"/>
      <c r="L80" s="72"/>
    </row>
    <row r="81" s="1" customFormat="1" ht="14.4" customHeight="1">
      <c r="B81" s="46"/>
      <c r="C81" s="76" t="s">
        <v>510</v>
      </c>
      <c r="D81" s="74"/>
      <c r="E81" s="74"/>
      <c r="F81" s="74"/>
      <c r="G81" s="74"/>
      <c r="H81" s="74"/>
      <c r="I81" s="204"/>
      <c r="J81" s="74"/>
      <c r="K81" s="74"/>
      <c r="L81" s="72"/>
    </row>
    <row r="82" s="1" customFormat="1" ht="17.25" customHeight="1">
      <c r="B82" s="46"/>
      <c r="C82" s="74"/>
      <c r="D82" s="74"/>
      <c r="E82" s="82" t="str">
        <f>E13</f>
        <v>SO-27-04.2 - VRN</v>
      </c>
      <c r="F82" s="74"/>
      <c r="G82" s="74"/>
      <c r="H82" s="74"/>
      <c r="I82" s="204"/>
      <c r="J82" s="74"/>
      <c r="K82" s="74"/>
      <c r="L82" s="72"/>
    </row>
    <row r="83" s="1" customFormat="1" ht="6.96" customHeight="1">
      <c r="B83" s="46"/>
      <c r="C83" s="74"/>
      <c r="D83" s="74"/>
      <c r="E83" s="74"/>
      <c r="F83" s="74"/>
      <c r="G83" s="74"/>
      <c r="H83" s="74"/>
      <c r="I83" s="204"/>
      <c r="J83" s="74"/>
      <c r="K83" s="74"/>
      <c r="L83" s="72"/>
    </row>
    <row r="84" s="1" customFormat="1" ht="18" customHeight="1">
      <c r="B84" s="46"/>
      <c r="C84" s="76" t="s">
        <v>25</v>
      </c>
      <c r="D84" s="74"/>
      <c r="E84" s="74"/>
      <c r="F84" s="209" t="str">
        <f>F16</f>
        <v xml:space="preserve"> </v>
      </c>
      <c r="G84" s="74"/>
      <c r="H84" s="74"/>
      <c r="I84" s="210" t="s">
        <v>27</v>
      </c>
      <c r="J84" s="85" t="str">
        <f>IF(J16="","",J16)</f>
        <v>19. 9. 2018</v>
      </c>
      <c r="K84" s="74"/>
      <c r="L84" s="72"/>
    </row>
    <row r="85" s="1" customFormat="1" ht="6.96" customHeight="1">
      <c r="B85" s="46"/>
      <c r="C85" s="74"/>
      <c r="D85" s="74"/>
      <c r="E85" s="74"/>
      <c r="F85" s="74"/>
      <c r="G85" s="74"/>
      <c r="H85" s="74"/>
      <c r="I85" s="204"/>
      <c r="J85" s="74"/>
      <c r="K85" s="74"/>
      <c r="L85" s="72"/>
    </row>
    <row r="86" s="1" customFormat="1">
      <c r="B86" s="46"/>
      <c r="C86" s="76" t="s">
        <v>31</v>
      </c>
      <c r="D86" s="74"/>
      <c r="E86" s="74"/>
      <c r="F86" s="209" t="str">
        <f>E19</f>
        <v>SŽDC s.o., OŘ Ústí n.L., ST Ústí n.L.</v>
      </c>
      <c r="G86" s="74"/>
      <c r="H86" s="74"/>
      <c r="I86" s="210" t="s">
        <v>39</v>
      </c>
      <c r="J86" s="209" t="str">
        <f>E25</f>
        <v xml:space="preserve"> </v>
      </c>
      <c r="K86" s="74"/>
      <c r="L86" s="72"/>
    </row>
    <row r="87" s="1" customFormat="1" ht="14.4" customHeight="1">
      <c r="B87" s="46"/>
      <c r="C87" s="76" t="s">
        <v>37</v>
      </c>
      <c r="D87" s="74"/>
      <c r="E87" s="74"/>
      <c r="F87" s="209" t="str">
        <f>IF(E22="","",E22)</f>
        <v/>
      </c>
      <c r="G87" s="74"/>
      <c r="H87" s="74"/>
      <c r="I87" s="204"/>
      <c r="J87" s="74"/>
      <c r="K87" s="74"/>
      <c r="L87" s="72"/>
    </row>
    <row r="88" s="1" customFormat="1" ht="10.32" customHeight="1">
      <c r="B88" s="46"/>
      <c r="C88" s="74"/>
      <c r="D88" s="74"/>
      <c r="E88" s="74"/>
      <c r="F88" s="74"/>
      <c r="G88" s="74"/>
      <c r="H88" s="74"/>
      <c r="I88" s="204"/>
      <c r="J88" s="74"/>
      <c r="K88" s="74"/>
      <c r="L88" s="72"/>
    </row>
    <row r="89" s="10" customFormat="1" ht="29.28" customHeight="1">
      <c r="B89" s="211"/>
      <c r="C89" s="212" t="s">
        <v>526</v>
      </c>
      <c r="D89" s="213" t="s">
        <v>62</v>
      </c>
      <c r="E89" s="213" t="s">
        <v>58</v>
      </c>
      <c r="F89" s="213" t="s">
        <v>527</v>
      </c>
      <c r="G89" s="213" t="s">
        <v>528</v>
      </c>
      <c r="H89" s="213" t="s">
        <v>529</v>
      </c>
      <c r="I89" s="214" t="s">
        <v>530</v>
      </c>
      <c r="J89" s="213" t="s">
        <v>514</v>
      </c>
      <c r="K89" s="215" t="s">
        <v>531</v>
      </c>
      <c r="L89" s="216"/>
      <c r="M89" s="102" t="s">
        <v>532</v>
      </c>
      <c r="N89" s="103" t="s">
        <v>47</v>
      </c>
      <c r="O89" s="103" t="s">
        <v>533</v>
      </c>
      <c r="P89" s="103" t="s">
        <v>534</v>
      </c>
      <c r="Q89" s="103" t="s">
        <v>535</v>
      </c>
      <c r="R89" s="103" t="s">
        <v>536</v>
      </c>
      <c r="S89" s="103" t="s">
        <v>537</v>
      </c>
      <c r="T89" s="104" t="s">
        <v>538</v>
      </c>
    </row>
    <row r="90" s="1" customFormat="1" ht="29.28" customHeight="1">
      <c r="B90" s="46"/>
      <c r="C90" s="108" t="s">
        <v>515</v>
      </c>
      <c r="D90" s="74"/>
      <c r="E90" s="74"/>
      <c r="F90" s="74"/>
      <c r="G90" s="74"/>
      <c r="H90" s="74"/>
      <c r="I90" s="204"/>
      <c r="J90" s="217">
        <f>BK90</f>
        <v>0</v>
      </c>
      <c r="K90" s="74"/>
      <c r="L90" s="72"/>
      <c r="M90" s="105"/>
      <c r="N90" s="106"/>
      <c r="O90" s="106"/>
      <c r="P90" s="218">
        <f>P91</f>
        <v>0</v>
      </c>
      <c r="Q90" s="106"/>
      <c r="R90" s="218">
        <f>R91</f>
        <v>0</v>
      </c>
      <c r="S90" s="106"/>
      <c r="T90" s="219">
        <f>T91</f>
        <v>0</v>
      </c>
      <c r="AT90" s="24" t="s">
        <v>76</v>
      </c>
      <c r="AU90" s="24" t="s">
        <v>516</v>
      </c>
      <c r="BK90" s="220">
        <f>BK91</f>
        <v>0</v>
      </c>
    </row>
    <row r="91" s="11" customFormat="1" ht="37.44" customHeight="1">
      <c r="B91" s="221"/>
      <c r="C91" s="222"/>
      <c r="D91" s="223" t="s">
        <v>76</v>
      </c>
      <c r="E91" s="224" t="s">
        <v>96</v>
      </c>
      <c r="F91" s="224" t="s">
        <v>599</v>
      </c>
      <c r="G91" s="222"/>
      <c r="H91" s="222"/>
      <c r="I91" s="225"/>
      <c r="J91" s="226">
        <f>BK91</f>
        <v>0</v>
      </c>
      <c r="K91" s="222"/>
      <c r="L91" s="227"/>
      <c r="M91" s="228"/>
      <c r="N91" s="229"/>
      <c r="O91" s="229"/>
      <c r="P91" s="230">
        <f>P92</f>
        <v>0</v>
      </c>
      <c r="Q91" s="229"/>
      <c r="R91" s="230">
        <f>R92</f>
        <v>0</v>
      </c>
      <c r="S91" s="229"/>
      <c r="T91" s="231">
        <f>T92</f>
        <v>0</v>
      </c>
      <c r="AR91" s="232" t="s">
        <v>562</v>
      </c>
      <c r="AT91" s="233" t="s">
        <v>76</v>
      </c>
      <c r="AU91" s="233" t="s">
        <v>77</v>
      </c>
      <c r="AY91" s="232" t="s">
        <v>541</v>
      </c>
      <c r="BK91" s="234">
        <f>BK92</f>
        <v>0</v>
      </c>
    </row>
    <row r="92" s="11" customFormat="1" ht="19.92" customHeight="1">
      <c r="B92" s="221"/>
      <c r="C92" s="222"/>
      <c r="D92" s="223" t="s">
        <v>76</v>
      </c>
      <c r="E92" s="235" t="s">
        <v>669</v>
      </c>
      <c r="F92" s="235" t="s">
        <v>601</v>
      </c>
      <c r="G92" s="222"/>
      <c r="H92" s="222"/>
      <c r="I92" s="225"/>
      <c r="J92" s="236">
        <f>BK92</f>
        <v>0</v>
      </c>
      <c r="K92" s="222"/>
      <c r="L92" s="227"/>
      <c r="M92" s="228"/>
      <c r="N92" s="229"/>
      <c r="O92" s="229"/>
      <c r="P92" s="230">
        <f>P93</f>
        <v>0</v>
      </c>
      <c r="Q92" s="229"/>
      <c r="R92" s="230">
        <f>R93</f>
        <v>0</v>
      </c>
      <c r="S92" s="229"/>
      <c r="T92" s="231">
        <f>T93</f>
        <v>0</v>
      </c>
      <c r="AR92" s="232" t="s">
        <v>562</v>
      </c>
      <c r="AT92" s="233" t="s">
        <v>76</v>
      </c>
      <c r="AU92" s="233" t="s">
        <v>24</v>
      </c>
      <c r="AY92" s="232" t="s">
        <v>541</v>
      </c>
      <c r="BK92" s="234">
        <f>BK93</f>
        <v>0</v>
      </c>
    </row>
    <row r="93" s="1" customFormat="1" ht="16.5" customHeight="1">
      <c r="B93" s="46"/>
      <c r="C93" s="237" t="s">
        <v>24</v>
      </c>
      <c r="D93" s="237" t="s">
        <v>544</v>
      </c>
      <c r="E93" s="238" t="s">
        <v>670</v>
      </c>
      <c r="F93" s="239" t="s">
        <v>671</v>
      </c>
      <c r="G93" s="240" t="s">
        <v>672</v>
      </c>
      <c r="H93" s="280"/>
      <c r="I93" s="242"/>
      <c r="J93" s="243">
        <f>ROUND(I93*H93,2)</f>
        <v>0</v>
      </c>
      <c r="K93" s="239" t="s">
        <v>673</v>
      </c>
      <c r="L93" s="72"/>
      <c r="M93" s="244" t="s">
        <v>22</v>
      </c>
      <c r="N93" s="281" t="s">
        <v>48</v>
      </c>
      <c r="O93" s="277"/>
      <c r="P93" s="278">
        <f>O93*H93</f>
        <v>0</v>
      </c>
      <c r="Q93" s="278">
        <v>0</v>
      </c>
      <c r="R93" s="278">
        <f>Q93*H93</f>
        <v>0</v>
      </c>
      <c r="S93" s="278">
        <v>0</v>
      </c>
      <c r="T93" s="279">
        <f>S93*H93</f>
        <v>0</v>
      </c>
      <c r="AR93" s="24" t="s">
        <v>674</v>
      </c>
      <c r="AT93" s="24" t="s">
        <v>544</v>
      </c>
      <c r="AU93" s="24" t="s">
        <v>85</v>
      </c>
      <c r="AY93" s="24" t="s">
        <v>541</v>
      </c>
      <c r="BE93" s="248">
        <f>IF(N93="základní",J93,0)</f>
        <v>0</v>
      </c>
      <c r="BF93" s="248">
        <f>IF(N93="snížená",J93,0)</f>
        <v>0</v>
      </c>
      <c r="BG93" s="248">
        <f>IF(N93="zákl. přenesená",J93,0)</f>
        <v>0</v>
      </c>
      <c r="BH93" s="248">
        <f>IF(N93="sníž. přenesená",J93,0)</f>
        <v>0</v>
      </c>
      <c r="BI93" s="248">
        <f>IF(N93="nulová",J93,0)</f>
        <v>0</v>
      </c>
      <c r="BJ93" s="24" t="s">
        <v>24</v>
      </c>
      <c r="BK93" s="248">
        <f>ROUND(I93*H93,2)</f>
        <v>0</v>
      </c>
      <c r="BL93" s="24" t="s">
        <v>674</v>
      </c>
      <c r="BM93" s="24" t="s">
        <v>1564</v>
      </c>
    </row>
    <row r="94" s="1" customFormat="1" ht="6.96" customHeight="1">
      <c r="B94" s="67"/>
      <c r="C94" s="68"/>
      <c r="D94" s="68"/>
      <c r="E94" s="68"/>
      <c r="F94" s="68"/>
      <c r="G94" s="68"/>
      <c r="H94" s="68"/>
      <c r="I94" s="179"/>
      <c r="J94" s="68"/>
      <c r="K94" s="68"/>
      <c r="L94" s="72"/>
    </row>
  </sheetData>
  <sheetProtection sheet="1" autoFilter="0" formatColumns="0" formatRows="0" objects="1" scenarios="1" spinCount="100000" saltValue="GixUNWKU8UtbiuD8MbWTxhRu8U4tB7rUqNST9yFBvJDP472iFPLnBs2w5S4uk70fkXVZ1LyMLMqFSWsLrzy5JQ==" hashValue="tNSPJTH8X78wrUrqGVqFZD2M+jqQvadtzcT+RWeojEUEznS5oJrgYcUsjE9quSO6QLPMl1kQG80lurR+roktRA==" algorithmName="SHA-512" password="CC35"/>
  <autoFilter ref="C89:K93"/>
  <mergeCells count="16">
    <mergeCell ref="E7:H7"/>
    <mergeCell ref="E11:H11"/>
    <mergeCell ref="E9:H9"/>
    <mergeCell ref="E13:H13"/>
    <mergeCell ref="E28:H28"/>
    <mergeCell ref="E49:H49"/>
    <mergeCell ref="E53:H53"/>
    <mergeCell ref="E51:H51"/>
    <mergeCell ref="E55:H55"/>
    <mergeCell ref="J59:J60"/>
    <mergeCell ref="E76:H76"/>
    <mergeCell ref="E80:H80"/>
    <mergeCell ref="E78:H78"/>
    <mergeCell ref="E82:H82"/>
    <mergeCell ref="G1:H1"/>
    <mergeCell ref="L2:V2"/>
  </mergeCells>
  <hyperlinks>
    <hyperlink ref="F1:G1" location="C2" display="1) Krycí list soupisu"/>
    <hyperlink ref="G1:H1" location="C62" display="2) Rekapitulace"/>
    <hyperlink ref="J1" location="C89"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62.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365</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ht="16.5" customHeight="1">
      <c r="B9" s="28"/>
      <c r="C9" s="29"/>
      <c r="D9" s="29"/>
      <c r="E9" s="156" t="s">
        <v>1565</v>
      </c>
      <c r="F9" s="29"/>
      <c r="G9" s="29"/>
      <c r="H9" s="29"/>
      <c r="I9" s="155"/>
      <c r="J9" s="29"/>
      <c r="K9" s="31"/>
    </row>
    <row r="10">
      <c r="B10" s="28"/>
      <c r="C10" s="29"/>
      <c r="D10" s="40" t="s">
        <v>508</v>
      </c>
      <c r="E10" s="29"/>
      <c r="F10" s="29"/>
      <c r="G10" s="29"/>
      <c r="H10" s="29"/>
      <c r="I10" s="155"/>
      <c r="J10" s="29"/>
      <c r="K10" s="31"/>
    </row>
    <row r="11" s="1" customFormat="1" ht="16.5" customHeight="1">
      <c r="B11" s="46"/>
      <c r="C11" s="47"/>
      <c r="D11" s="47"/>
      <c r="E11" s="55" t="s">
        <v>1566</v>
      </c>
      <c r="F11" s="47"/>
      <c r="G11" s="47"/>
      <c r="H11" s="47"/>
      <c r="I11" s="157"/>
      <c r="J11" s="47"/>
      <c r="K11" s="51"/>
    </row>
    <row r="12" s="1" customFormat="1">
      <c r="B12" s="46"/>
      <c r="C12" s="47"/>
      <c r="D12" s="40" t="s">
        <v>510</v>
      </c>
      <c r="E12" s="47"/>
      <c r="F12" s="47"/>
      <c r="G12" s="47"/>
      <c r="H12" s="47"/>
      <c r="I12" s="157"/>
      <c r="J12" s="47"/>
      <c r="K12" s="51"/>
    </row>
    <row r="13" s="1" customFormat="1" ht="36.96" customHeight="1">
      <c r="B13" s="46"/>
      <c r="C13" s="47"/>
      <c r="D13" s="47"/>
      <c r="E13" s="158" t="s">
        <v>1567</v>
      </c>
      <c r="F13" s="47"/>
      <c r="G13" s="47"/>
      <c r="H13" s="47"/>
      <c r="I13" s="157"/>
      <c r="J13" s="47"/>
      <c r="K13" s="51"/>
    </row>
    <row r="14" s="1" customFormat="1">
      <c r="B14" s="46"/>
      <c r="C14" s="47"/>
      <c r="D14" s="47"/>
      <c r="E14" s="47"/>
      <c r="F14" s="47"/>
      <c r="G14" s="47"/>
      <c r="H14" s="47"/>
      <c r="I14" s="157"/>
      <c r="J14" s="47"/>
      <c r="K14" s="51"/>
    </row>
    <row r="15" s="1" customFormat="1" ht="14.4" customHeight="1">
      <c r="B15" s="46"/>
      <c r="C15" s="47"/>
      <c r="D15" s="40" t="s">
        <v>21</v>
      </c>
      <c r="E15" s="47"/>
      <c r="F15" s="35" t="s">
        <v>22</v>
      </c>
      <c r="G15" s="47"/>
      <c r="H15" s="47"/>
      <c r="I15" s="159" t="s">
        <v>23</v>
      </c>
      <c r="J15" s="35" t="s">
        <v>22</v>
      </c>
      <c r="K15" s="51"/>
    </row>
    <row r="16" s="1" customFormat="1" ht="14.4" customHeight="1">
      <c r="B16" s="46"/>
      <c r="C16" s="47"/>
      <c r="D16" s="40" t="s">
        <v>25</v>
      </c>
      <c r="E16" s="47"/>
      <c r="F16" s="35" t="s">
        <v>40</v>
      </c>
      <c r="G16" s="47"/>
      <c r="H16" s="47"/>
      <c r="I16" s="159" t="s">
        <v>27</v>
      </c>
      <c r="J16" s="160" t="str">
        <f>'Rekapitulace stavby'!AN8</f>
        <v>19. 9. 2018</v>
      </c>
      <c r="K16" s="51"/>
    </row>
    <row r="17" s="1" customFormat="1" ht="10.8" customHeight="1">
      <c r="B17" s="46"/>
      <c r="C17" s="47"/>
      <c r="D17" s="47"/>
      <c r="E17" s="47"/>
      <c r="F17" s="47"/>
      <c r="G17" s="47"/>
      <c r="H17" s="47"/>
      <c r="I17" s="157"/>
      <c r="J17" s="47"/>
      <c r="K17" s="51"/>
    </row>
    <row r="18" s="1" customFormat="1" ht="14.4" customHeight="1">
      <c r="B18" s="46"/>
      <c r="C18" s="47"/>
      <c r="D18" s="40" t="s">
        <v>31</v>
      </c>
      <c r="E18" s="47"/>
      <c r="F18" s="47"/>
      <c r="G18" s="47"/>
      <c r="H18" s="47"/>
      <c r="I18" s="159" t="s">
        <v>32</v>
      </c>
      <c r="J18" s="35" t="str">
        <f>IF('Rekapitulace stavby'!AN10="","",'Rekapitulace stavby'!AN10)</f>
        <v>70994234</v>
      </c>
      <c r="K18" s="51"/>
    </row>
    <row r="19" s="1" customFormat="1" ht="18" customHeight="1">
      <c r="B19" s="46"/>
      <c r="C19" s="47"/>
      <c r="D19" s="47"/>
      <c r="E19" s="35" t="str">
        <f>IF('Rekapitulace stavby'!E11="","",'Rekapitulace stavby'!E11)</f>
        <v>SŽDC s.o., OŘ Ústí n.L., ST Ústí n.L.</v>
      </c>
      <c r="F19" s="47"/>
      <c r="G19" s="47"/>
      <c r="H19" s="47"/>
      <c r="I19" s="159" t="s">
        <v>35</v>
      </c>
      <c r="J19" s="35" t="str">
        <f>IF('Rekapitulace stavby'!AN11="","",'Rekapitulace stavby'!AN11)</f>
        <v>CZ70994234</v>
      </c>
      <c r="K19" s="51"/>
    </row>
    <row r="20" s="1" customFormat="1" ht="6.96" customHeight="1">
      <c r="B20" s="46"/>
      <c r="C20" s="47"/>
      <c r="D20" s="47"/>
      <c r="E20" s="47"/>
      <c r="F20" s="47"/>
      <c r="G20" s="47"/>
      <c r="H20" s="47"/>
      <c r="I20" s="157"/>
      <c r="J20" s="47"/>
      <c r="K20" s="51"/>
    </row>
    <row r="21" s="1" customFormat="1" ht="14.4" customHeight="1">
      <c r="B21" s="46"/>
      <c r="C21" s="47"/>
      <c r="D21" s="40" t="s">
        <v>37</v>
      </c>
      <c r="E21" s="47"/>
      <c r="F21" s="47"/>
      <c r="G21" s="47"/>
      <c r="H21" s="47"/>
      <c r="I21" s="159" t="s">
        <v>32</v>
      </c>
      <c r="J21" s="35" t="str">
        <f>IF('Rekapitulace stavby'!AN13="Vyplň údaj","",IF('Rekapitulace stavby'!AN13="","",'Rekapitulace stavby'!AN13))</f>
        <v/>
      </c>
      <c r="K21" s="51"/>
    </row>
    <row r="22" s="1" customFormat="1" ht="18" customHeight="1">
      <c r="B22" s="46"/>
      <c r="C22" s="47"/>
      <c r="D22" s="47"/>
      <c r="E22" s="35" t="str">
        <f>IF('Rekapitulace stavby'!E14="Vyplň údaj","",IF('Rekapitulace stavby'!E14="","",'Rekapitulace stavby'!E14))</f>
        <v/>
      </c>
      <c r="F22" s="47"/>
      <c r="G22" s="47"/>
      <c r="H22" s="47"/>
      <c r="I22" s="159" t="s">
        <v>35</v>
      </c>
      <c r="J22" s="35" t="str">
        <f>IF('Rekapitulace stavby'!AN14="Vyplň údaj","",IF('Rekapitulace stavby'!AN14="","",'Rekapitulace stavby'!AN14))</f>
        <v/>
      </c>
      <c r="K22" s="51"/>
    </row>
    <row r="23" s="1" customFormat="1" ht="6.96" customHeight="1">
      <c r="B23" s="46"/>
      <c r="C23" s="47"/>
      <c r="D23" s="47"/>
      <c r="E23" s="47"/>
      <c r="F23" s="47"/>
      <c r="G23" s="47"/>
      <c r="H23" s="47"/>
      <c r="I23" s="157"/>
      <c r="J23" s="47"/>
      <c r="K23" s="51"/>
    </row>
    <row r="24" s="1" customFormat="1" ht="14.4" customHeight="1">
      <c r="B24" s="46"/>
      <c r="C24" s="47"/>
      <c r="D24" s="40" t="s">
        <v>39</v>
      </c>
      <c r="E24" s="47"/>
      <c r="F24" s="47"/>
      <c r="G24" s="47"/>
      <c r="H24" s="47"/>
      <c r="I24" s="159" t="s">
        <v>32</v>
      </c>
      <c r="J24" s="35" t="str">
        <f>IF('Rekapitulace stavby'!AN16="","",'Rekapitulace stavby'!AN16)</f>
        <v/>
      </c>
      <c r="K24" s="51"/>
    </row>
    <row r="25" s="1" customFormat="1" ht="18" customHeight="1">
      <c r="B25" s="46"/>
      <c r="C25" s="47"/>
      <c r="D25" s="47"/>
      <c r="E25" s="35" t="str">
        <f>IF('Rekapitulace stavby'!E17="","",'Rekapitulace stavby'!E17)</f>
        <v xml:space="preserve"> </v>
      </c>
      <c r="F25" s="47"/>
      <c r="G25" s="47"/>
      <c r="H25" s="47"/>
      <c r="I25" s="159" t="s">
        <v>35</v>
      </c>
      <c r="J25" s="35" t="str">
        <f>IF('Rekapitulace stavby'!AN17="","",'Rekapitulace stavby'!AN17)</f>
        <v/>
      </c>
      <c r="K25" s="51"/>
    </row>
    <row r="26" s="1" customFormat="1" ht="6.96" customHeight="1">
      <c r="B26" s="46"/>
      <c r="C26" s="47"/>
      <c r="D26" s="47"/>
      <c r="E26" s="47"/>
      <c r="F26" s="47"/>
      <c r="G26" s="47"/>
      <c r="H26" s="47"/>
      <c r="I26" s="157"/>
      <c r="J26" s="47"/>
      <c r="K26" s="51"/>
    </row>
    <row r="27" s="1" customFormat="1" ht="14.4" customHeight="1">
      <c r="B27" s="46"/>
      <c r="C27" s="47"/>
      <c r="D27" s="40" t="s">
        <v>42</v>
      </c>
      <c r="E27" s="47"/>
      <c r="F27" s="47"/>
      <c r="G27" s="47"/>
      <c r="H27" s="47"/>
      <c r="I27" s="157"/>
      <c r="J27" s="47"/>
      <c r="K27" s="51"/>
    </row>
    <row r="28" s="7" customFormat="1" ht="16.5" customHeight="1">
      <c r="B28" s="161"/>
      <c r="C28" s="162"/>
      <c r="D28" s="162"/>
      <c r="E28" s="44" t="s">
        <v>22</v>
      </c>
      <c r="F28" s="44"/>
      <c r="G28" s="44"/>
      <c r="H28" s="44"/>
      <c r="I28" s="163"/>
      <c r="J28" s="162"/>
      <c r="K28" s="164"/>
    </row>
    <row r="29" s="1" customFormat="1" ht="6.96" customHeight="1">
      <c r="B29" s="46"/>
      <c r="C29" s="47"/>
      <c r="D29" s="47"/>
      <c r="E29" s="47"/>
      <c r="F29" s="47"/>
      <c r="G29" s="47"/>
      <c r="H29" s="47"/>
      <c r="I29" s="157"/>
      <c r="J29" s="47"/>
      <c r="K29" s="51"/>
    </row>
    <row r="30" s="1" customFormat="1" ht="6.96" customHeight="1">
      <c r="B30" s="46"/>
      <c r="C30" s="47"/>
      <c r="D30" s="106"/>
      <c r="E30" s="106"/>
      <c r="F30" s="106"/>
      <c r="G30" s="106"/>
      <c r="H30" s="106"/>
      <c r="I30" s="165"/>
      <c r="J30" s="106"/>
      <c r="K30" s="166"/>
    </row>
    <row r="31" s="1" customFormat="1" ht="25.44" customHeight="1">
      <c r="B31" s="46"/>
      <c r="C31" s="47"/>
      <c r="D31" s="167" t="s">
        <v>43</v>
      </c>
      <c r="E31" s="47"/>
      <c r="F31" s="47"/>
      <c r="G31" s="47"/>
      <c r="H31" s="47"/>
      <c r="I31" s="157"/>
      <c r="J31" s="168">
        <f>ROUND(J89,2)</f>
        <v>0</v>
      </c>
      <c r="K31" s="51"/>
    </row>
    <row r="32" s="1" customFormat="1" ht="6.96" customHeight="1">
      <c r="B32" s="46"/>
      <c r="C32" s="47"/>
      <c r="D32" s="106"/>
      <c r="E32" s="106"/>
      <c r="F32" s="106"/>
      <c r="G32" s="106"/>
      <c r="H32" s="106"/>
      <c r="I32" s="165"/>
      <c r="J32" s="106"/>
      <c r="K32" s="166"/>
    </row>
    <row r="33" s="1" customFormat="1" ht="14.4" customHeight="1">
      <c r="B33" s="46"/>
      <c r="C33" s="47"/>
      <c r="D33" s="47"/>
      <c r="E33" s="47"/>
      <c r="F33" s="52" t="s">
        <v>45</v>
      </c>
      <c r="G33" s="47"/>
      <c r="H33" s="47"/>
      <c r="I33" s="169" t="s">
        <v>44</v>
      </c>
      <c r="J33" s="52" t="s">
        <v>46</v>
      </c>
      <c r="K33" s="51"/>
    </row>
    <row r="34" s="1" customFormat="1" ht="14.4" customHeight="1">
      <c r="B34" s="46"/>
      <c r="C34" s="47"/>
      <c r="D34" s="55" t="s">
        <v>47</v>
      </c>
      <c r="E34" s="55" t="s">
        <v>48</v>
      </c>
      <c r="F34" s="170">
        <f>ROUND(SUM(BE89:BE104), 2)</f>
        <v>0</v>
      </c>
      <c r="G34" s="47"/>
      <c r="H34" s="47"/>
      <c r="I34" s="171">
        <v>0.20999999999999999</v>
      </c>
      <c r="J34" s="170">
        <f>ROUND(ROUND((SUM(BE89:BE104)), 2)*I34, 2)</f>
        <v>0</v>
      </c>
      <c r="K34" s="51"/>
    </row>
    <row r="35" s="1" customFormat="1" ht="14.4" customHeight="1">
      <c r="B35" s="46"/>
      <c r="C35" s="47"/>
      <c r="D35" s="47"/>
      <c r="E35" s="55" t="s">
        <v>49</v>
      </c>
      <c r="F35" s="170">
        <f>ROUND(SUM(BF89:BF104), 2)</f>
        <v>0</v>
      </c>
      <c r="G35" s="47"/>
      <c r="H35" s="47"/>
      <c r="I35" s="171">
        <v>0.14999999999999999</v>
      </c>
      <c r="J35" s="170">
        <f>ROUND(ROUND((SUM(BF89:BF104)), 2)*I35, 2)</f>
        <v>0</v>
      </c>
      <c r="K35" s="51"/>
    </row>
    <row r="36" hidden="1" s="1" customFormat="1" ht="14.4" customHeight="1">
      <c r="B36" s="46"/>
      <c r="C36" s="47"/>
      <c r="D36" s="47"/>
      <c r="E36" s="55" t="s">
        <v>50</v>
      </c>
      <c r="F36" s="170">
        <f>ROUND(SUM(BG89:BG104), 2)</f>
        <v>0</v>
      </c>
      <c r="G36" s="47"/>
      <c r="H36" s="47"/>
      <c r="I36" s="171">
        <v>0.20999999999999999</v>
      </c>
      <c r="J36" s="170">
        <v>0</v>
      </c>
      <c r="K36" s="51"/>
    </row>
    <row r="37" hidden="1" s="1" customFormat="1" ht="14.4" customHeight="1">
      <c r="B37" s="46"/>
      <c r="C37" s="47"/>
      <c r="D37" s="47"/>
      <c r="E37" s="55" t="s">
        <v>51</v>
      </c>
      <c r="F37" s="170">
        <f>ROUND(SUM(BH89:BH104), 2)</f>
        <v>0</v>
      </c>
      <c r="G37" s="47"/>
      <c r="H37" s="47"/>
      <c r="I37" s="171">
        <v>0.14999999999999999</v>
      </c>
      <c r="J37" s="170">
        <v>0</v>
      </c>
      <c r="K37" s="51"/>
    </row>
    <row r="38" hidden="1" s="1" customFormat="1" ht="14.4" customHeight="1">
      <c r="B38" s="46"/>
      <c r="C38" s="47"/>
      <c r="D38" s="47"/>
      <c r="E38" s="55" t="s">
        <v>52</v>
      </c>
      <c r="F38" s="170">
        <f>ROUND(SUM(BI89:BI104), 2)</f>
        <v>0</v>
      </c>
      <c r="G38" s="47"/>
      <c r="H38" s="47"/>
      <c r="I38" s="171">
        <v>0</v>
      </c>
      <c r="J38" s="170">
        <v>0</v>
      </c>
      <c r="K38" s="51"/>
    </row>
    <row r="39" s="1" customFormat="1" ht="6.96" customHeight="1">
      <c r="B39" s="46"/>
      <c r="C39" s="47"/>
      <c r="D39" s="47"/>
      <c r="E39" s="47"/>
      <c r="F39" s="47"/>
      <c r="G39" s="47"/>
      <c r="H39" s="47"/>
      <c r="I39" s="157"/>
      <c r="J39" s="47"/>
      <c r="K39" s="51"/>
    </row>
    <row r="40" s="1" customFormat="1" ht="25.44" customHeight="1">
      <c r="B40" s="46"/>
      <c r="C40" s="172"/>
      <c r="D40" s="173" t="s">
        <v>53</v>
      </c>
      <c r="E40" s="98"/>
      <c r="F40" s="98"/>
      <c r="G40" s="174" t="s">
        <v>54</v>
      </c>
      <c r="H40" s="175" t="s">
        <v>55</v>
      </c>
      <c r="I40" s="176"/>
      <c r="J40" s="177">
        <f>SUM(J31:J38)</f>
        <v>0</v>
      </c>
      <c r="K40" s="178"/>
    </row>
    <row r="41" s="1" customFormat="1" ht="14.4" customHeight="1">
      <c r="B41" s="67"/>
      <c r="C41" s="68"/>
      <c r="D41" s="68"/>
      <c r="E41" s="68"/>
      <c r="F41" s="68"/>
      <c r="G41" s="68"/>
      <c r="H41" s="68"/>
      <c r="I41" s="179"/>
      <c r="J41" s="68"/>
      <c r="K41" s="69"/>
    </row>
    <row r="45" s="1" customFormat="1" ht="6.96" customHeight="1">
      <c r="B45" s="180"/>
      <c r="C45" s="181"/>
      <c r="D45" s="181"/>
      <c r="E45" s="181"/>
      <c r="F45" s="181"/>
      <c r="G45" s="181"/>
      <c r="H45" s="181"/>
      <c r="I45" s="182"/>
      <c r="J45" s="181"/>
      <c r="K45" s="183"/>
    </row>
    <row r="46" s="1" customFormat="1" ht="36.96" customHeight="1">
      <c r="B46" s="46"/>
      <c r="C46" s="30" t="s">
        <v>512</v>
      </c>
      <c r="D46" s="47"/>
      <c r="E46" s="47"/>
      <c r="F46" s="47"/>
      <c r="G46" s="47"/>
      <c r="H46" s="47"/>
      <c r="I46" s="157"/>
      <c r="J46" s="47"/>
      <c r="K46" s="51"/>
    </row>
    <row r="47" s="1" customFormat="1" ht="6.96" customHeight="1">
      <c r="B47" s="46"/>
      <c r="C47" s="47"/>
      <c r="D47" s="47"/>
      <c r="E47" s="47"/>
      <c r="F47" s="47"/>
      <c r="G47" s="47"/>
      <c r="H47" s="47"/>
      <c r="I47" s="157"/>
      <c r="J47" s="47"/>
      <c r="K47" s="51"/>
    </row>
    <row r="48" s="1" customFormat="1" ht="14.4" customHeight="1">
      <c r="B48" s="46"/>
      <c r="C48" s="40" t="s">
        <v>18</v>
      </c>
      <c r="D48" s="47"/>
      <c r="E48" s="47"/>
      <c r="F48" s="47"/>
      <c r="G48" s="47"/>
      <c r="H48" s="47"/>
      <c r="I48" s="157"/>
      <c r="J48" s="47"/>
      <c r="K48" s="51"/>
    </row>
    <row r="49" s="1" customFormat="1" ht="16.5" customHeight="1">
      <c r="B49" s="46"/>
      <c r="C49" s="47"/>
      <c r="D49" s="47"/>
      <c r="E49" s="156" t="str">
        <f>E7</f>
        <v>Celkové opravy zastávek na koridorové trati Vraňany - Děčín - státní hranice_ZMĚNA č. 1</v>
      </c>
      <c r="F49" s="40"/>
      <c r="G49" s="40"/>
      <c r="H49" s="40"/>
      <c r="I49" s="157"/>
      <c r="J49" s="47"/>
      <c r="K49" s="51"/>
    </row>
    <row r="50">
      <c r="B50" s="28"/>
      <c r="C50" s="40" t="s">
        <v>506</v>
      </c>
      <c r="D50" s="29"/>
      <c r="E50" s="29"/>
      <c r="F50" s="29"/>
      <c r="G50" s="29"/>
      <c r="H50" s="29"/>
      <c r="I50" s="155"/>
      <c r="J50" s="29"/>
      <c r="K50" s="31"/>
    </row>
    <row r="51" ht="16.5" customHeight="1">
      <c r="B51" s="28"/>
      <c r="C51" s="29"/>
      <c r="D51" s="29"/>
      <c r="E51" s="156" t="s">
        <v>1565</v>
      </c>
      <c r="F51" s="29"/>
      <c r="G51" s="29"/>
      <c r="H51" s="29"/>
      <c r="I51" s="155"/>
      <c r="J51" s="29"/>
      <c r="K51" s="31"/>
    </row>
    <row r="52">
      <c r="B52" s="28"/>
      <c r="C52" s="40" t="s">
        <v>508</v>
      </c>
      <c r="D52" s="29"/>
      <c r="E52" s="29"/>
      <c r="F52" s="29"/>
      <c r="G52" s="29"/>
      <c r="H52" s="29"/>
      <c r="I52" s="155"/>
      <c r="J52" s="29"/>
      <c r="K52" s="31"/>
    </row>
    <row r="53" s="1" customFormat="1" ht="16.5" customHeight="1">
      <c r="B53" s="46"/>
      <c r="C53" s="47"/>
      <c r="D53" s="47"/>
      <c r="E53" s="55" t="s">
        <v>1566</v>
      </c>
      <c r="F53" s="47"/>
      <c r="G53" s="47"/>
      <c r="H53" s="47"/>
      <c r="I53" s="157"/>
      <c r="J53" s="47"/>
      <c r="K53" s="51"/>
    </row>
    <row r="54" s="1" customFormat="1" ht="14.4" customHeight="1">
      <c r="B54" s="46"/>
      <c r="C54" s="40" t="s">
        <v>510</v>
      </c>
      <c r="D54" s="47"/>
      <c r="E54" s="47"/>
      <c r="F54" s="47"/>
      <c r="G54" s="47"/>
      <c r="H54" s="47"/>
      <c r="I54" s="157"/>
      <c r="J54" s="47"/>
      <c r="K54" s="51"/>
    </row>
    <row r="55" s="1" customFormat="1" ht="17.25" customHeight="1">
      <c r="B55" s="46"/>
      <c r="C55" s="47"/>
      <c r="D55" s="47"/>
      <c r="E55" s="158" t="str">
        <f>E13</f>
        <v>SO-28-04.1 - elektroinstalace</v>
      </c>
      <c r="F55" s="47"/>
      <c r="G55" s="47"/>
      <c r="H55" s="47"/>
      <c r="I55" s="157"/>
      <c r="J55" s="47"/>
      <c r="K55" s="51"/>
    </row>
    <row r="56" s="1" customFormat="1" ht="6.96" customHeight="1">
      <c r="B56" s="46"/>
      <c r="C56" s="47"/>
      <c r="D56" s="47"/>
      <c r="E56" s="47"/>
      <c r="F56" s="47"/>
      <c r="G56" s="47"/>
      <c r="H56" s="47"/>
      <c r="I56" s="157"/>
      <c r="J56" s="47"/>
      <c r="K56" s="51"/>
    </row>
    <row r="57" s="1" customFormat="1" ht="18" customHeight="1">
      <c r="B57" s="46"/>
      <c r="C57" s="40" t="s">
        <v>25</v>
      </c>
      <c r="D57" s="47"/>
      <c r="E57" s="47"/>
      <c r="F57" s="35" t="str">
        <f>F16</f>
        <v xml:space="preserve"> </v>
      </c>
      <c r="G57" s="47"/>
      <c r="H57" s="47"/>
      <c r="I57" s="159" t="s">
        <v>27</v>
      </c>
      <c r="J57" s="160" t="str">
        <f>IF(J16="","",J16)</f>
        <v>19. 9. 2018</v>
      </c>
      <c r="K57" s="51"/>
    </row>
    <row r="58" s="1" customFormat="1" ht="6.96" customHeight="1">
      <c r="B58" s="46"/>
      <c r="C58" s="47"/>
      <c r="D58" s="47"/>
      <c r="E58" s="47"/>
      <c r="F58" s="47"/>
      <c r="G58" s="47"/>
      <c r="H58" s="47"/>
      <c r="I58" s="157"/>
      <c r="J58" s="47"/>
      <c r="K58" s="51"/>
    </row>
    <row r="59" s="1" customFormat="1">
      <c r="B59" s="46"/>
      <c r="C59" s="40" t="s">
        <v>31</v>
      </c>
      <c r="D59" s="47"/>
      <c r="E59" s="47"/>
      <c r="F59" s="35" t="str">
        <f>E19</f>
        <v>SŽDC s.o., OŘ Ústí n.L., ST Ústí n.L.</v>
      </c>
      <c r="G59" s="47"/>
      <c r="H59" s="47"/>
      <c r="I59" s="159" t="s">
        <v>39</v>
      </c>
      <c r="J59" s="44" t="str">
        <f>E25</f>
        <v xml:space="preserve"> </v>
      </c>
      <c r="K59" s="51"/>
    </row>
    <row r="60" s="1" customFormat="1" ht="14.4" customHeight="1">
      <c r="B60" s="46"/>
      <c r="C60" s="40" t="s">
        <v>37</v>
      </c>
      <c r="D60" s="47"/>
      <c r="E60" s="47"/>
      <c r="F60" s="35" t="str">
        <f>IF(E22="","",E22)</f>
        <v/>
      </c>
      <c r="G60" s="47"/>
      <c r="H60" s="47"/>
      <c r="I60" s="157"/>
      <c r="J60" s="184"/>
      <c r="K60" s="51"/>
    </row>
    <row r="61" s="1" customFormat="1" ht="10.32" customHeight="1">
      <c r="B61" s="46"/>
      <c r="C61" s="47"/>
      <c r="D61" s="47"/>
      <c r="E61" s="47"/>
      <c r="F61" s="47"/>
      <c r="G61" s="47"/>
      <c r="H61" s="47"/>
      <c r="I61" s="157"/>
      <c r="J61" s="47"/>
      <c r="K61" s="51"/>
    </row>
    <row r="62" s="1" customFormat="1" ht="29.28" customHeight="1">
      <c r="B62" s="46"/>
      <c r="C62" s="185" t="s">
        <v>513</v>
      </c>
      <c r="D62" s="172"/>
      <c r="E62" s="172"/>
      <c r="F62" s="172"/>
      <c r="G62" s="172"/>
      <c r="H62" s="172"/>
      <c r="I62" s="186"/>
      <c r="J62" s="187" t="s">
        <v>514</v>
      </c>
      <c r="K62" s="188"/>
    </row>
    <row r="63" s="1" customFormat="1" ht="10.32" customHeight="1">
      <c r="B63" s="46"/>
      <c r="C63" s="47"/>
      <c r="D63" s="47"/>
      <c r="E63" s="47"/>
      <c r="F63" s="47"/>
      <c r="G63" s="47"/>
      <c r="H63" s="47"/>
      <c r="I63" s="157"/>
      <c r="J63" s="47"/>
      <c r="K63" s="51"/>
    </row>
    <row r="64" s="1" customFormat="1" ht="29.28" customHeight="1">
      <c r="B64" s="46"/>
      <c r="C64" s="189" t="s">
        <v>515</v>
      </c>
      <c r="D64" s="47"/>
      <c r="E64" s="47"/>
      <c r="F64" s="47"/>
      <c r="G64" s="47"/>
      <c r="H64" s="47"/>
      <c r="I64" s="157"/>
      <c r="J64" s="168">
        <f>J89</f>
        <v>0</v>
      </c>
      <c r="K64" s="51"/>
      <c r="AU64" s="24" t="s">
        <v>516</v>
      </c>
    </row>
    <row r="65" s="8" customFormat="1" ht="24.96" customHeight="1">
      <c r="B65" s="190"/>
      <c r="C65" s="191"/>
      <c r="D65" s="192" t="s">
        <v>611</v>
      </c>
      <c r="E65" s="193"/>
      <c r="F65" s="193"/>
      <c r="G65" s="193"/>
      <c r="H65" s="193"/>
      <c r="I65" s="194"/>
      <c r="J65" s="195">
        <f>J90</f>
        <v>0</v>
      </c>
      <c r="K65" s="196"/>
    </row>
    <row r="66" s="1" customFormat="1" ht="21.84" customHeight="1">
      <c r="B66" s="46"/>
      <c r="C66" s="47"/>
      <c r="D66" s="47"/>
      <c r="E66" s="47"/>
      <c r="F66" s="47"/>
      <c r="G66" s="47"/>
      <c r="H66" s="47"/>
      <c r="I66" s="157"/>
      <c r="J66" s="47"/>
      <c r="K66" s="51"/>
    </row>
    <row r="67" s="1" customFormat="1" ht="6.96" customHeight="1">
      <c r="B67" s="67"/>
      <c r="C67" s="68"/>
      <c r="D67" s="68"/>
      <c r="E67" s="68"/>
      <c r="F67" s="68"/>
      <c r="G67" s="68"/>
      <c r="H67" s="68"/>
      <c r="I67" s="179"/>
      <c r="J67" s="68"/>
      <c r="K67" s="69"/>
    </row>
    <row r="71" s="1" customFormat="1" ht="6.96" customHeight="1">
      <c r="B71" s="70"/>
      <c r="C71" s="71"/>
      <c r="D71" s="71"/>
      <c r="E71" s="71"/>
      <c r="F71" s="71"/>
      <c r="G71" s="71"/>
      <c r="H71" s="71"/>
      <c r="I71" s="182"/>
      <c r="J71" s="71"/>
      <c r="K71" s="71"/>
      <c r="L71" s="72"/>
    </row>
    <row r="72" s="1" customFormat="1" ht="36.96" customHeight="1">
      <c r="B72" s="46"/>
      <c r="C72" s="73" t="s">
        <v>525</v>
      </c>
      <c r="D72" s="74"/>
      <c r="E72" s="74"/>
      <c r="F72" s="74"/>
      <c r="G72" s="74"/>
      <c r="H72" s="74"/>
      <c r="I72" s="204"/>
      <c r="J72" s="74"/>
      <c r="K72" s="74"/>
      <c r="L72" s="72"/>
    </row>
    <row r="73" s="1" customFormat="1" ht="6.96" customHeight="1">
      <c r="B73" s="46"/>
      <c r="C73" s="74"/>
      <c r="D73" s="74"/>
      <c r="E73" s="74"/>
      <c r="F73" s="74"/>
      <c r="G73" s="74"/>
      <c r="H73" s="74"/>
      <c r="I73" s="204"/>
      <c r="J73" s="74"/>
      <c r="K73" s="74"/>
      <c r="L73" s="72"/>
    </row>
    <row r="74" s="1" customFormat="1" ht="14.4" customHeight="1">
      <c r="B74" s="46"/>
      <c r="C74" s="76" t="s">
        <v>18</v>
      </c>
      <c r="D74" s="74"/>
      <c r="E74" s="74"/>
      <c r="F74" s="74"/>
      <c r="G74" s="74"/>
      <c r="H74" s="74"/>
      <c r="I74" s="204"/>
      <c r="J74" s="74"/>
      <c r="K74" s="74"/>
      <c r="L74" s="72"/>
    </row>
    <row r="75" s="1" customFormat="1" ht="16.5" customHeight="1">
      <c r="B75" s="46"/>
      <c r="C75" s="74"/>
      <c r="D75" s="74"/>
      <c r="E75" s="205" t="str">
        <f>E7</f>
        <v>Celkové opravy zastávek na koridorové trati Vraňany - Děčín - státní hranice_ZMĚNA č. 1</v>
      </c>
      <c r="F75" s="76"/>
      <c r="G75" s="76"/>
      <c r="H75" s="76"/>
      <c r="I75" s="204"/>
      <c r="J75" s="74"/>
      <c r="K75" s="74"/>
      <c r="L75" s="72"/>
    </row>
    <row r="76">
      <c r="B76" s="28"/>
      <c r="C76" s="76" t="s">
        <v>506</v>
      </c>
      <c r="D76" s="206"/>
      <c r="E76" s="206"/>
      <c r="F76" s="206"/>
      <c r="G76" s="206"/>
      <c r="H76" s="206"/>
      <c r="I76" s="149"/>
      <c r="J76" s="206"/>
      <c r="K76" s="206"/>
      <c r="L76" s="207"/>
    </row>
    <row r="77" ht="16.5" customHeight="1">
      <c r="B77" s="28"/>
      <c r="C77" s="206"/>
      <c r="D77" s="206"/>
      <c r="E77" s="205" t="s">
        <v>1565</v>
      </c>
      <c r="F77" s="206"/>
      <c r="G77" s="206"/>
      <c r="H77" s="206"/>
      <c r="I77" s="149"/>
      <c r="J77" s="206"/>
      <c r="K77" s="206"/>
      <c r="L77" s="207"/>
    </row>
    <row r="78">
      <c r="B78" s="28"/>
      <c r="C78" s="76" t="s">
        <v>508</v>
      </c>
      <c r="D78" s="206"/>
      <c r="E78" s="206"/>
      <c r="F78" s="206"/>
      <c r="G78" s="206"/>
      <c r="H78" s="206"/>
      <c r="I78" s="149"/>
      <c r="J78" s="206"/>
      <c r="K78" s="206"/>
      <c r="L78" s="207"/>
    </row>
    <row r="79" s="1" customFormat="1" ht="16.5" customHeight="1">
      <c r="B79" s="46"/>
      <c r="C79" s="74"/>
      <c r="D79" s="74"/>
      <c r="E79" s="208" t="s">
        <v>1566</v>
      </c>
      <c r="F79" s="74"/>
      <c r="G79" s="74"/>
      <c r="H79" s="74"/>
      <c r="I79" s="204"/>
      <c r="J79" s="74"/>
      <c r="K79" s="74"/>
      <c r="L79" s="72"/>
    </row>
    <row r="80" s="1" customFormat="1" ht="14.4" customHeight="1">
      <c r="B80" s="46"/>
      <c r="C80" s="76" t="s">
        <v>510</v>
      </c>
      <c r="D80" s="74"/>
      <c r="E80" s="74"/>
      <c r="F80" s="74"/>
      <c r="G80" s="74"/>
      <c r="H80" s="74"/>
      <c r="I80" s="204"/>
      <c r="J80" s="74"/>
      <c r="K80" s="74"/>
      <c r="L80" s="72"/>
    </row>
    <row r="81" s="1" customFormat="1" ht="17.25" customHeight="1">
      <c r="B81" s="46"/>
      <c r="C81" s="74"/>
      <c r="D81" s="74"/>
      <c r="E81" s="82" t="str">
        <f>E13</f>
        <v>SO-28-04.1 - elektroinstalace</v>
      </c>
      <c r="F81" s="74"/>
      <c r="G81" s="74"/>
      <c r="H81" s="74"/>
      <c r="I81" s="204"/>
      <c r="J81" s="74"/>
      <c r="K81" s="74"/>
      <c r="L81" s="72"/>
    </row>
    <row r="82" s="1" customFormat="1" ht="6.96" customHeight="1">
      <c r="B82" s="46"/>
      <c r="C82" s="74"/>
      <c r="D82" s="74"/>
      <c r="E82" s="74"/>
      <c r="F82" s="74"/>
      <c r="G82" s="74"/>
      <c r="H82" s="74"/>
      <c r="I82" s="204"/>
      <c r="J82" s="74"/>
      <c r="K82" s="74"/>
      <c r="L82" s="72"/>
    </row>
    <row r="83" s="1" customFormat="1" ht="18" customHeight="1">
      <c r="B83" s="46"/>
      <c r="C83" s="76" t="s">
        <v>25</v>
      </c>
      <c r="D83" s="74"/>
      <c r="E83" s="74"/>
      <c r="F83" s="209" t="str">
        <f>F16</f>
        <v xml:space="preserve"> </v>
      </c>
      <c r="G83" s="74"/>
      <c r="H83" s="74"/>
      <c r="I83" s="210" t="s">
        <v>27</v>
      </c>
      <c r="J83" s="85" t="str">
        <f>IF(J16="","",J16)</f>
        <v>19. 9. 2018</v>
      </c>
      <c r="K83" s="74"/>
      <c r="L83" s="72"/>
    </row>
    <row r="84" s="1" customFormat="1" ht="6.96" customHeight="1">
      <c r="B84" s="46"/>
      <c r="C84" s="74"/>
      <c r="D84" s="74"/>
      <c r="E84" s="74"/>
      <c r="F84" s="74"/>
      <c r="G84" s="74"/>
      <c r="H84" s="74"/>
      <c r="I84" s="204"/>
      <c r="J84" s="74"/>
      <c r="K84" s="74"/>
      <c r="L84" s="72"/>
    </row>
    <row r="85" s="1" customFormat="1">
      <c r="B85" s="46"/>
      <c r="C85" s="76" t="s">
        <v>31</v>
      </c>
      <c r="D85" s="74"/>
      <c r="E85" s="74"/>
      <c r="F85" s="209" t="str">
        <f>E19</f>
        <v>SŽDC s.o., OŘ Ústí n.L., ST Ústí n.L.</v>
      </c>
      <c r="G85" s="74"/>
      <c r="H85" s="74"/>
      <c r="I85" s="210" t="s">
        <v>39</v>
      </c>
      <c r="J85" s="209" t="str">
        <f>E25</f>
        <v xml:space="preserve"> </v>
      </c>
      <c r="K85" s="74"/>
      <c r="L85" s="72"/>
    </row>
    <row r="86" s="1" customFormat="1" ht="14.4" customHeight="1">
      <c r="B86" s="46"/>
      <c r="C86" s="76" t="s">
        <v>37</v>
      </c>
      <c r="D86" s="74"/>
      <c r="E86" s="74"/>
      <c r="F86" s="209" t="str">
        <f>IF(E22="","",E22)</f>
        <v/>
      </c>
      <c r="G86" s="74"/>
      <c r="H86" s="74"/>
      <c r="I86" s="204"/>
      <c r="J86" s="74"/>
      <c r="K86" s="74"/>
      <c r="L86" s="72"/>
    </row>
    <row r="87" s="1" customFormat="1" ht="10.32" customHeight="1">
      <c r="B87" s="46"/>
      <c r="C87" s="74"/>
      <c r="D87" s="74"/>
      <c r="E87" s="74"/>
      <c r="F87" s="74"/>
      <c r="G87" s="74"/>
      <c r="H87" s="74"/>
      <c r="I87" s="204"/>
      <c r="J87" s="74"/>
      <c r="K87" s="74"/>
      <c r="L87" s="72"/>
    </row>
    <row r="88" s="10" customFormat="1" ht="29.28" customHeight="1">
      <c r="B88" s="211"/>
      <c r="C88" s="212" t="s">
        <v>526</v>
      </c>
      <c r="D88" s="213" t="s">
        <v>62</v>
      </c>
      <c r="E88" s="213" t="s">
        <v>58</v>
      </c>
      <c r="F88" s="213" t="s">
        <v>527</v>
      </c>
      <c r="G88" s="213" t="s">
        <v>528</v>
      </c>
      <c r="H88" s="213" t="s">
        <v>529</v>
      </c>
      <c r="I88" s="214" t="s">
        <v>530</v>
      </c>
      <c r="J88" s="213" t="s">
        <v>514</v>
      </c>
      <c r="K88" s="215" t="s">
        <v>531</v>
      </c>
      <c r="L88" s="216"/>
      <c r="M88" s="102" t="s">
        <v>532</v>
      </c>
      <c r="N88" s="103" t="s">
        <v>47</v>
      </c>
      <c r="O88" s="103" t="s">
        <v>533</v>
      </c>
      <c r="P88" s="103" t="s">
        <v>534</v>
      </c>
      <c r="Q88" s="103" t="s">
        <v>535</v>
      </c>
      <c r="R88" s="103" t="s">
        <v>536</v>
      </c>
      <c r="S88" s="103" t="s">
        <v>537</v>
      </c>
      <c r="T88" s="104" t="s">
        <v>538</v>
      </c>
    </row>
    <row r="89" s="1" customFormat="1" ht="29.28" customHeight="1">
      <c r="B89" s="46"/>
      <c r="C89" s="108" t="s">
        <v>515</v>
      </c>
      <c r="D89" s="74"/>
      <c r="E89" s="74"/>
      <c r="F89" s="74"/>
      <c r="G89" s="74"/>
      <c r="H89" s="74"/>
      <c r="I89" s="204"/>
      <c r="J89" s="217">
        <f>BK89</f>
        <v>0</v>
      </c>
      <c r="K89" s="74"/>
      <c r="L89" s="72"/>
      <c r="M89" s="105"/>
      <c r="N89" s="106"/>
      <c r="O89" s="106"/>
      <c r="P89" s="218">
        <f>P90</f>
        <v>0</v>
      </c>
      <c r="Q89" s="106"/>
      <c r="R89" s="218">
        <f>R90</f>
        <v>0</v>
      </c>
      <c r="S89" s="106"/>
      <c r="T89" s="219">
        <f>T90</f>
        <v>0</v>
      </c>
      <c r="AT89" s="24" t="s">
        <v>76</v>
      </c>
      <c r="AU89" s="24" t="s">
        <v>516</v>
      </c>
      <c r="BK89" s="220">
        <f>BK90</f>
        <v>0</v>
      </c>
    </row>
    <row r="90" s="11" customFormat="1" ht="37.44" customHeight="1">
      <c r="B90" s="221"/>
      <c r="C90" s="222"/>
      <c r="D90" s="223" t="s">
        <v>76</v>
      </c>
      <c r="E90" s="224" t="s">
        <v>612</v>
      </c>
      <c r="F90" s="224" t="s">
        <v>613</v>
      </c>
      <c r="G90" s="222"/>
      <c r="H90" s="222"/>
      <c r="I90" s="225"/>
      <c r="J90" s="226">
        <f>BK90</f>
        <v>0</v>
      </c>
      <c r="K90" s="222"/>
      <c r="L90" s="227"/>
      <c r="M90" s="228"/>
      <c r="N90" s="229"/>
      <c r="O90" s="229"/>
      <c r="P90" s="230">
        <f>SUM(P91:P104)</f>
        <v>0</v>
      </c>
      <c r="Q90" s="229"/>
      <c r="R90" s="230">
        <f>SUM(R91:R104)</f>
        <v>0</v>
      </c>
      <c r="S90" s="229"/>
      <c r="T90" s="231">
        <f>SUM(T91:T104)</f>
        <v>0</v>
      </c>
      <c r="AR90" s="232" t="s">
        <v>542</v>
      </c>
      <c r="AT90" s="233" t="s">
        <v>76</v>
      </c>
      <c r="AU90" s="233" t="s">
        <v>77</v>
      </c>
      <c r="AY90" s="232" t="s">
        <v>541</v>
      </c>
      <c r="BK90" s="234">
        <f>SUM(BK91:BK104)</f>
        <v>0</v>
      </c>
    </row>
    <row r="91" s="1" customFormat="1" ht="25.5" customHeight="1">
      <c r="B91" s="46"/>
      <c r="C91" s="237" t="s">
        <v>24</v>
      </c>
      <c r="D91" s="237" t="s">
        <v>544</v>
      </c>
      <c r="E91" s="238" t="s">
        <v>614</v>
      </c>
      <c r="F91" s="239" t="s">
        <v>615</v>
      </c>
      <c r="G91" s="240" t="s">
        <v>616</v>
      </c>
      <c r="H91" s="241">
        <v>14</v>
      </c>
      <c r="I91" s="242"/>
      <c r="J91" s="243">
        <f>ROUND(I91*H91,2)</f>
        <v>0</v>
      </c>
      <c r="K91" s="239" t="s">
        <v>603</v>
      </c>
      <c r="L91" s="72"/>
      <c r="M91" s="244" t="s">
        <v>22</v>
      </c>
      <c r="N91" s="245" t="s">
        <v>48</v>
      </c>
      <c r="O91" s="47"/>
      <c r="P91" s="246">
        <f>O91*H91</f>
        <v>0</v>
      </c>
      <c r="Q91" s="246">
        <v>0</v>
      </c>
      <c r="R91" s="246">
        <f>Q91*H91</f>
        <v>0</v>
      </c>
      <c r="S91" s="246">
        <v>0</v>
      </c>
      <c r="T91" s="247">
        <f>S91*H91</f>
        <v>0</v>
      </c>
      <c r="AR91" s="24" t="s">
        <v>617</v>
      </c>
      <c r="AT91" s="24" t="s">
        <v>544</v>
      </c>
      <c r="AU91" s="24" t="s">
        <v>24</v>
      </c>
      <c r="AY91" s="24" t="s">
        <v>541</v>
      </c>
      <c r="BE91" s="248">
        <f>IF(N91="základní",J91,0)</f>
        <v>0</v>
      </c>
      <c r="BF91" s="248">
        <f>IF(N91="snížená",J91,0)</f>
        <v>0</v>
      </c>
      <c r="BG91" s="248">
        <f>IF(N91="zákl. přenesená",J91,0)</f>
        <v>0</v>
      </c>
      <c r="BH91" s="248">
        <f>IF(N91="sníž. přenesená",J91,0)</f>
        <v>0</v>
      </c>
      <c r="BI91" s="248">
        <f>IF(N91="nulová",J91,0)</f>
        <v>0</v>
      </c>
      <c r="BJ91" s="24" t="s">
        <v>24</v>
      </c>
      <c r="BK91" s="248">
        <f>ROUND(I91*H91,2)</f>
        <v>0</v>
      </c>
      <c r="BL91" s="24" t="s">
        <v>617</v>
      </c>
      <c r="BM91" s="24" t="s">
        <v>1568</v>
      </c>
    </row>
    <row r="92" s="1" customFormat="1" ht="38.25" customHeight="1">
      <c r="B92" s="46"/>
      <c r="C92" s="237" t="s">
        <v>85</v>
      </c>
      <c r="D92" s="237" t="s">
        <v>544</v>
      </c>
      <c r="E92" s="238" t="s">
        <v>619</v>
      </c>
      <c r="F92" s="239" t="s">
        <v>620</v>
      </c>
      <c r="G92" s="240" t="s">
        <v>616</v>
      </c>
      <c r="H92" s="241">
        <v>14</v>
      </c>
      <c r="I92" s="242"/>
      <c r="J92" s="243">
        <f>ROUND(I92*H92,2)</f>
        <v>0</v>
      </c>
      <c r="K92" s="239" t="s">
        <v>603</v>
      </c>
      <c r="L92" s="72"/>
      <c r="M92" s="244" t="s">
        <v>22</v>
      </c>
      <c r="N92" s="245" t="s">
        <v>48</v>
      </c>
      <c r="O92" s="47"/>
      <c r="P92" s="246">
        <f>O92*H92</f>
        <v>0</v>
      </c>
      <c r="Q92" s="246">
        <v>0</v>
      </c>
      <c r="R92" s="246">
        <f>Q92*H92</f>
        <v>0</v>
      </c>
      <c r="S92" s="246">
        <v>0</v>
      </c>
      <c r="T92" s="247">
        <f>S92*H92</f>
        <v>0</v>
      </c>
      <c r="AR92" s="24" t="s">
        <v>617</v>
      </c>
      <c r="AT92" s="24" t="s">
        <v>544</v>
      </c>
      <c r="AU92" s="24" t="s">
        <v>24</v>
      </c>
      <c r="AY92" s="24" t="s">
        <v>541</v>
      </c>
      <c r="BE92" s="248">
        <f>IF(N92="základní",J92,0)</f>
        <v>0</v>
      </c>
      <c r="BF92" s="248">
        <f>IF(N92="snížená",J92,0)</f>
        <v>0</v>
      </c>
      <c r="BG92" s="248">
        <f>IF(N92="zákl. přenesená",J92,0)</f>
        <v>0</v>
      </c>
      <c r="BH92" s="248">
        <f>IF(N92="sníž. přenesená",J92,0)</f>
        <v>0</v>
      </c>
      <c r="BI92" s="248">
        <f>IF(N92="nulová",J92,0)</f>
        <v>0</v>
      </c>
      <c r="BJ92" s="24" t="s">
        <v>24</v>
      </c>
      <c r="BK92" s="248">
        <f>ROUND(I92*H92,2)</f>
        <v>0</v>
      </c>
      <c r="BL92" s="24" t="s">
        <v>617</v>
      </c>
      <c r="BM92" s="24" t="s">
        <v>1569</v>
      </c>
    </row>
    <row r="93" s="1" customFormat="1" ht="38.25" customHeight="1">
      <c r="B93" s="46"/>
      <c r="C93" s="264" t="s">
        <v>93</v>
      </c>
      <c r="D93" s="264" t="s">
        <v>622</v>
      </c>
      <c r="E93" s="265" t="s">
        <v>623</v>
      </c>
      <c r="F93" s="266" t="s">
        <v>624</v>
      </c>
      <c r="G93" s="267" t="s">
        <v>616</v>
      </c>
      <c r="H93" s="268">
        <v>14</v>
      </c>
      <c r="I93" s="269"/>
      <c r="J93" s="270">
        <f>ROUND(I93*H93,2)</f>
        <v>0</v>
      </c>
      <c r="K93" s="266" t="s">
        <v>603</v>
      </c>
      <c r="L93" s="271"/>
      <c r="M93" s="272" t="s">
        <v>22</v>
      </c>
      <c r="N93" s="273" t="s">
        <v>48</v>
      </c>
      <c r="O93" s="47"/>
      <c r="P93" s="246">
        <f>O93*H93</f>
        <v>0</v>
      </c>
      <c r="Q93" s="246">
        <v>0</v>
      </c>
      <c r="R93" s="246">
        <f>Q93*H93</f>
        <v>0</v>
      </c>
      <c r="S93" s="246">
        <v>0</v>
      </c>
      <c r="T93" s="247">
        <f>S93*H93</f>
        <v>0</v>
      </c>
      <c r="AR93" s="24" t="s">
        <v>617</v>
      </c>
      <c r="AT93" s="24" t="s">
        <v>622</v>
      </c>
      <c r="AU93" s="24" t="s">
        <v>24</v>
      </c>
      <c r="AY93" s="24" t="s">
        <v>541</v>
      </c>
      <c r="BE93" s="248">
        <f>IF(N93="základní",J93,0)</f>
        <v>0</v>
      </c>
      <c r="BF93" s="248">
        <f>IF(N93="snížená",J93,0)</f>
        <v>0</v>
      </c>
      <c r="BG93" s="248">
        <f>IF(N93="zákl. přenesená",J93,0)</f>
        <v>0</v>
      </c>
      <c r="BH93" s="248">
        <f>IF(N93="sníž. přenesená",J93,0)</f>
        <v>0</v>
      </c>
      <c r="BI93" s="248">
        <f>IF(N93="nulová",J93,0)</f>
        <v>0</v>
      </c>
      <c r="BJ93" s="24" t="s">
        <v>24</v>
      </c>
      <c r="BK93" s="248">
        <f>ROUND(I93*H93,2)</f>
        <v>0</v>
      </c>
      <c r="BL93" s="24" t="s">
        <v>617</v>
      </c>
      <c r="BM93" s="24" t="s">
        <v>1570</v>
      </c>
    </row>
    <row r="94" s="1" customFormat="1">
      <c r="B94" s="46"/>
      <c r="C94" s="74"/>
      <c r="D94" s="251" t="s">
        <v>626</v>
      </c>
      <c r="E94" s="74"/>
      <c r="F94" s="274" t="s">
        <v>627</v>
      </c>
      <c r="G94" s="74"/>
      <c r="H94" s="74"/>
      <c r="I94" s="204"/>
      <c r="J94" s="74"/>
      <c r="K94" s="74"/>
      <c r="L94" s="72"/>
      <c r="M94" s="275"/>
      <c r="N94" s="47"/>
      <c r="O94" s="47"/>
      <c r="P94" s="47"/>
      <c r="Q94" s="47"/>
      <c r="R94" s="47"/>
      <c r="S94" s="47"/>
      <c r="T94" s="95"/>
      <c r="AT94" s="24" t="s">
        <v>626</v>
      </c>
      <c r="AU94" s="24" t="s">
        <v>24</v>
      </c>
    </row>
    <row r="95" s="1" customFormat="1" ht="16.5" customHeight="1">
      <c r="B95" s="46"/>
      <c r="C95" s="237" t="s">
        <v>557</v>
      </c>
      <c r="D95" s="237" t="s">
        <v>544</v>
      </c>
      <c r="E95" s="238" t="s">
        <v>1414</v>
      </c>
      <c r="F95" s="239" t="s">
        <v>1415</v>
      </c>
      <c r="G95" s="240" t="s">
        <v>616</v>
      </c>
      <c r="H95" s="241">
        <v>13</v>
      </c>
      <c r="I95" s="242"/>
      <c r="J95" s="243">
        <f>ROUND(I95*H95,2)</f>
        <v>0</v>
      </c>
      <c r="K95" s="239" t="s">
        <v>603</v>
      </c>
      <c r="L95" s="72"/>
      <c r="M95" s="244" t="s">
        <v>22</v>
      </c>
      <c r="N95" s="245" t="s">
        <v>48</v>
      </c>
      <c r="O95" s="47"/>
      <c r="P95" s="246">
        <f>O95*H95</f>
        <v>0</v>
      </c>
      <c r="Q95" s="246">
        <v>0</v>
      </c>
      <c r="R95" s="246">
        <f>Q95*H95</f>
        <v>0</v>
      </c>
      <c r="S95" s="246">
        <v>0</v>
      </c>
      <c r="T95" s="247">
        <f>S95*H95</f>
        <v>0</v>
      </c>
      <c r="AR95" s="24" t="s">
        <v>617</v>
      </c>
      <c r="AT95" s="24" t="s">
        <v>544</v>
      </c>
      <c r="AU95" s="24" t="s">
        <v>24</v>
      </c>
      <c r="AY95" s="24" t="s">
        <v>541</v>
      </c>
      <c r="BE95" s="248">
        <f>IF(N95="základní",J95,0)</f>
        <v>0</v>
      </c>
      <c r="BF95" s="248">
        <f>IF(N95="snížená",J95,0)</f>
        <v>0</v>
      </c>
      <c r="BG95" s="248">
        <f>IF(N95="zákl. přenesená",J95,0)</f>
        <v>0</v>
      </c>
      <c r="BH95" s="248">
        <f>IF(N95="sníž. přenesená",J95,0)</f>
        <v>0</v>
      </c>
      <c r="BI95" s="248">
        <f>IF(N95="nulová",J95,0)</f>
        <v>0</v>
      </c>
      <c r="BJ95" s="24" t="s">
        <v>24</v>
      </c>
      <c r="BK95" s="248">
        <f>ROUND(I95*H95,2)</f>
        <v>0</v>
      </c>
      <c r="BL95" s="24" t="s">
        <v>617</v>
      </c>
      <c r="BM95" s="24" t="s">
        <v>1571</v>
      </c>
    </row>
    <row r="96" s="1" customFormat="1" ht="25.5" customHeight="1">
      <c r="B96" s="46"/>
      <c r="C96" s="264" t="s">
        <v>29</v>
      </c>
      <c r="D96" s="264" t="s">
        <v>622</v>
      </c>
      <c r="E96" s="265" t="s">
        <v>1417</v>
      </c>
      <c r="F96" s="266" t="s">
        <v>1418</v>
      </c>
      <c r="G96" s="267" t="s">
        <v>616</v>
      </c>
      <c r="H96" s="268">
        <v>13</v>
      </c>
      <c r="I96" s="269"/>
      <c r="J96" s="270">
        <f>ROUND(I96*H96,2)</f>
        <v>0</v>
      </c>
      <c r="K96" s="266" t="s">
        <v>603</v>
      </c>
      <c r="L96" s="271"/>
      <c r="M96" s="272" t="s">
        <v>22</v>
      </c>
      <c r="N96" s="273" t="s">
        <v>48</v>
      </c>
      <c r="O96" s="47"/>
      <c r="P96" s="246">
        <f>O96*H96</f>
        <v>0</v>
      </c>
      <c r="Q96" s="246">
        <v>0</v>
      </c>
      <c r="R96" s="246">
        <f>Q96*H96</f>
        <v>0</v>
      </c>
      <c r="S96" s="246">
        <v>0</v>
      </c>
      <c r="T96" s="247">
        <f>S96*H96</f>
        <v>0</v>
      </c>
      <c r="AR96" s="24" t="s">
        <v>639</v>
      </c>
      <c r="AT96" s="24" t="s">
        <v>622</v>
      </c>
      <c r="AU96" s="24" t="s">
        <v>24</v>
      </c>
      <c r="AY96" s="24" t="s">
        <v>541</v>
      </c>
      <c r="BE96" s="248">
        <f>IF(N96="základní",J96,0)</f>
        <v>0</v>
      </c>
      <c r="BF96" s="248">
        <f>IF(N96="snížená",J96,0)</f>
        <v>0</v>
      </c>
      <c r="BG96" s="248">
        <f>IF(N96="zákl. přenesená",J96,0)</f>
        <v>0</v>
      </c>
      <c r="BH96" s="248">
        <f>IF(N96="sníž. přenesená",J96,0)</f>
        <v>0</v>
      </c>
      <c r="BI96" s="248">
        <f>IF(N96="nulová",J96,0)</f>
        <v>0</v>
      </c>
      <c r="BJ96" s="24" t="s">
        <v>24</v>
      </c>
      <c r="BK96" s="248">
        <f>ROUND(I96*H96,2)</f>
        <v>0</v>
      </c>
      <c r="BL96" s="24" t="s">
        <v>639</v>
      </c>
      <c r="BM96" s="24" t="s">
        <v>1572</v>
      </c>
    </row>
    <row r="97" s="1" customFormat="1">
      <c r="B97" s="46"/>
      <c r="C97" s="74"/>
      <c r="D97" s="251" t="s">
        <v>626</v>
      </c>
      <c r="E97" s="74"/>
      <c r="F97" s="274" t="s">
        <v>1420</v>
      </c>
      <c r="G97" s="74"/>
      <c r="H97" s="74"/>
      <c r="I97" s="204"/>
      <c r="J97" s="74"/>
      <c r="K97" s="74"/>
      <c r="L97" s="72"/>
      <c r="M97" s="275"/>
      <c r="N97" s="47"/>
      <c r="O97" s="47"/>
      <c r="P97" s="47"/>
      <c r="Q97" s="47"/>
      <c r="R97" s="47"/>
      <c r="S97" s="47"/>
      <c r="T97" s="95"/>
      <c r="AT97" s="24" t="s">
        <v>626</v>
      </c>
      <c r="AU97" s="24" t="s">
        <v>24</v>
      </c>
    </row>
    <row r="98" s="1" customFormat="1" ht="51" customHeight="1">
      <c r="B98" s="46"/>
      <c r="C98" s="237" t="s">
        <v>542</v>
      </c>
      <c r="D98" s="237" t="s">
        <v>544</v>
      </c>
      <c r="E98" s="238" t="s">
        <v>1447</v>
      </c>
      <c r="F98" s="239" t="s">
        <v>1448</v>
      </c>
      <c r="G98" s="240" t="s">
        <v>616</v>
      </c>
      <c r="H98" s="241">
        <v>1</v>
      </c>
      <c r="I98" s="242"/>
      <c r="J98" s="243">
        <f>ROUND(I98*H98,2)</f>
        <v>0</v>
      </c>
      <c r="K98" s="239" t="s">
        <v>603</v>
      </c>
      <c r="L98" s="72"/>
      <c r="M98" s="244" t="s">
        <v>22</v>
      </c>
      <c r="N98" s="245" t="s">
        <v>48</v>
      </c>
      <c r="O98" s="47"/>
      <c r="P98" s="246">
        <f>O98*H98</f>
        <v>0</v>
      </c>
      <c r="Q98" s="246">
        <v>0</v>
      </c>
      <c r="R98" s="246">
        <f>Q98*H98</f>
        <v>0</v>
      </c>
      <c r="S98" s="246">
        <v>0</v>
      </c>
      <c r="T98" s="247">
        <f>S98*H98</f>
        <v>0</v>
      </c>
      <c r="AR98" s="24" t="s">
        <v>617</v>
      </c>
      <c r="AT98" s="24" t="s">
        <v>544</v>
      </c>
      <c r="AU98" s="24" t="s">
        <v>24</v>
      </c>
      <c r="AY98" s="24" t="s">
        <v>541</v>
      </c>
      <c r="BE98" s="248">
        <f>IF(N98="základní",J98,0)</f>
        <v>0</v>
      </c>
      <c r="BF98" s="248">
        <f>IF(N98="snížená",J98,0)</f>
        <v>0</v>
      </c>
      <c r="BG98" s="248">
        <f>IF(N98="zákl. přenesená",J98,0)</f>
        <v>0</v>
      </c>
      <c r="BH98" s="248">
        <f>IF(N98="sníž. přenesená",J98,0)</f>
        <v>0</v>
      </c>
      <c r="BI98" s="248">
        <f>IF(N98="nulová",J98,0)</f>
        <v>0</v>
      </c>
      <c r="BJ98" s="24" t="s">
        <v>24</v>
      </c>
      <c r="BK98" s="248">
        <f>ROUND(I98*H98,2)</f>
        <v>0</v>
      </c>
      <c r="BL98" s="24" t="s">
        <v>617</v>
      </c>
      <c r="BM98" s="24" t="s">
        <v>1573</v>
      </c>
    </row>
    <row r="99" s="1" customFormat="1" ht="63.75" customHeight="1">
      <c r="B99" s="46"/>
      <c r="C99" s="264" t="s">
        <v>562</v>
      </c>
      <c r="D99" s="264" t="s">
        <v>622</v>
      </c>
      <c r="E99" s="265" t="s">
        <v>1450</v>
      </c>
      <c r="F99" s="266" t="s">
        <v>1451</v>
      </c>
      <c r="G99" s="267" t="s">
        <v>616</v>
      </c>
      <c r="H99" s="268">
        <v>1</v>
      </c>
      <c r="I99" s="269"/>
      <c r="J99" s="270">
        <f>ROUND(I99*H99,2)</f>
        <v>0</v>
      </c>
      <c r="K99" s="266" t="s">
        <v>603</v>
      </c>
      <c r="L99" s="271"/>
      <c r="M99" s="272" t="s">
        <v>22</v>
      </c>
      <c r="N99" s="273" t="s">
        <v>48</v>
      </c>
      <c r="O99" s="47"/>
      <c r="P99" s="246">
        <f>O99*H99</f>
        <v>0</v>
      </c>
      <c r="Q99" s="246">
        <v>0</v>
      </c>
      <c r="R99" s="246">
        <f>Q99*H99</f>
        <v>0</v>
      </c>
      <c r="S99" s="246">
        <v>0</v>
      </c>
      <c r="T99" s="247">
        <f>S99*H99</f>
        <v>0</v>
      </c>
      <c r="AR99" s="24" t="s">
        <v>639</v>
      </c>
      <c r="AT99" s="24" t="s">
        <v>622</v>
      </c>
      <c r="AU99" s="24" t="s">
        <v>24</v>
      </c>
      <c r="AY99" s="24" t="s">
        <v>541</v>
      </c>
      <c r="BE99" s="248">
        <f>IF(N99="základní",J99,0)</f>
        <v>0</v>
      </c>
      <c r="BF99" s="248">
        <f>IF(N99="snížená",J99,0)</f>
        <v>0</v>
      </c>
      <c r="BG99" s="248">
        <f>IF(N99="zákl. přenesená",J99,0)</f>
        <v>0</v>
      </c>
      <c r="BH99" s="248">
        <f>IF(N99="sníž. přenesená",J99,0)</f>
        <v>0</v>
      </c>
      <c r="BI99" s="248">
        <f>IF(N99="nulová",J99,0)</f>
        <v>0</v>
      </c>
      <c r="BJ99" s="24" t="s">
        <v>24</v>
      </c>
      <c r="BK99" s="248">
        <f>ROUND(I99*H99,2)</f>
        <v>0</v>
      </c>
      <c r="BL99" s="24" t="s">
        <v>639</v>
      </c>
      <c r="BM99" s="24" t="s">
        <v>1574</v>
      </c>
    </row>
    <row r="100" s="1" customFormat="1">
      <c r="B100" s="46"/>
      <c r="C100" s="74"/>
      <c r="D100" s="251" t="s">
        <v>626</v>
      </c>
      <c r="E100" s="74"/>
      <c r="F100" s="274" t="s">
        <v>1453</v>
      </c>
      <c r="G100" s="74"/>
      <c r="H100" s="74"/>
      <c r="I100" s="204"/>
      <c r="J100" s="74"/>
      <c r="K100" s="74"/>
      <c r="L100" s="72"/>
      <c r="M100" s="275"/>
      <c r="N100" s="47"/>
      <c r="O100" s="47"/>
      <c r="P100" s="47"/>
      <c r="Q100" s="47"/>
      <c r="R100" s="47"/>
      <c r="S100" s="47"/>
      <c r="T100" s="95"/>
      <c r="AT100" s="24" t="s">
        <v>626</v>
      </c>
      <c r="AU100" s="24" t="s">
        <v>24</v>
      </c>
    </row>
    <row r="101" s="1" customFormat="1" ht="38.25" customHeight="1">
      <c r="B101" s="46"/>
      <c r="C101" s="264" t="s">
        <v>552</v>
      </c>
      <c r="D101" s="264" t="s">
        <v>622</v>
      </c>
      <c r="E101" s="265" t="s">
        <v>1454</v>
      </c>
      <c r="F101" s="266" t="s">
        <v>1455</v>
      </c>
      <c r="G101" s="267" t="s">
        <v>616</v>
      </c>
      <c r="H101" s="268">
        <v>1</v>
      </c>
      <c r="I101" s="269"/>
      <c r="J101" s="270">
        <f>ROUND(I101*H101,2)</f>
        <v>0</v>
      </c>
      <c r="K101" s="266" t="s">
        <v>603</v>
      </c>
      <c r="L101" s="271"/>
      <c r="M101" s="272" t="s">
        <v>22</v>
      </c>
      <c r="N101" s="273" t="s">
        <v>48</v>
      </c>
      <c r="O101" s="47"/>
      <c r="P101" s="246">
        <f>O101*H101</f>
        <v>0</v>
      </c>
      <c r="Q101" s="246">
        <v>0</v>
      </c>
      <c r="R101" s="246">
        <f>Q101*H101</f>
        <v>0</v>
      </c>
      <c r="S101" s="246">
        <v>0</v>
      </c>
      <c r="T101" s="247">
        <f>S101*H101</f>
        <v>0</v>
      </c>
      <c r="AR101" s="24" t="s">
        <v>639</v>
      </c>
      <c r="AT101" s="24" t="s">
        <v>622</v>
      </c>
      <c r="AU101" s="24" t="s">
        <v>24</v>
      </c>
      <c r="AY101" s="24" t="s">
        <v>541</v>
      </c>
      <c r="BE101" s="248">
        <f>IF(N101="základní",J101,0)</f>
        <v>0</v>
      </c>
      <c r="BF101" s="248">
        <f>IF(N101="snížená",J101,0)</f>
        <v>0</v>
      </c>
      <c r="BG101" s="248">
        <f>IF(N101="zákl. přenesená",J101,0)</f>
        <v>0</v>
      </c>
      <c r="BH101" s="248">
        <f>IF(N101="sníž. přenesená",J101,0)</f>
        <v>0</v>
      </c>
      <c r="BI101" s="248">
        <f>IF(N101="nulová",J101,0)</f>
        <v>0</v>
      </c>
      <c r="BJ101" s="24" t="s">
        <v>24</v>
      </c>
      <c r="BK101" s="248">
        <f>ROUND(I101*H101,2)</f>
        <v>0</v>
      </c>
      <c r="BL101" s="24" t="s">
        <v>639</v>
      </c>
      <c r="BM101" s="24" t="s">
        <v>1575</v>
      </c>
    </row>
    <row r="102" s="1" customFormat="1">
      <c r="B102" s="46"/>
      <c r="C102" s="74"/>
      <c r="D102" s="251" t="s">
        <v>626</v>
      </c>
      <c r="E102" s="74"/>
      <c r="F102" s="274" t="s">
        <v>627</v>
      </c>
      <c r="G102" s="74"/>
      <c r="H102" s="74"/>
      <c r="I102" s="204"/>
      <c r="J102" s="74"/>
      <c r="K102" s="74"/>
      <c r="L102" s="72"/>
      <c r="M102" s="275"/>
      <c r="N102" s="47"/>
      <c r="O102" s="47"/>
      <c r="P102" s="47"/>
      <c r="Q102" s="47"/>
      <c r="R102" s="47"/>
      <c r="S102" s="47"/>
      <c r="T102" s="95"/>
      <c r="AT102" s="24" t="s">
        <v>626</v>
      </c>
      <c r="AU102" s="24" t="s">
        <v>24</v>
      </c>
    </row>
    <row r="103" s="1" customFormat="1" ht="51" customHeight="1">
      <c r="B103" s="46"/>
      <c r="C103" s="237" t="s">
        <v>571</v>
      </c>
      <c r="D103" s="237" t="s">
        <v>544</v>
      </c>
      <c r="E103" s="238" t="s">
        <v>1458</v>
      </c>
      <c r="F103" s="239" t="s">
        <v>1459</v>
      </c>
      <c r="G103" s="240" t="s">
        <v>616</v>
      </c>
      <c r="H103" s="241">
        <v>1</v>
      </c>
      <c r="I103" s="242"/>
      <c r="J103" s="243">
        <f>ROUND(I103*H103,2)</f>
        <v>0</v>
      </c>
      <c r="K103" s="239" t="s">
        <v>603</v>
      </c>
      <c r="L103" s="72"/>
      <c r="M103" s="244" t="s">
        <v>22</v>
      </c>
      <c r="N103" s="245" t="s">
        <v>48</v>
      </c>
      <c r="O103" s="47"/>
      <c r="P103" s="246">
        <f>O103*H103</f>
        <v>0</v>
      </c>
      <c r="Q103" s="246">
        <v>0</v>
      </c>
      <c r="R103" s="246">
        <f>Q103*H103</f>
        <v>0</v>
      </c>
      <c r="S103" s="246">
        <v>0</v>
      </c>
      <c r="T103" s="247">
        <f>S103*H103</f>
        <v>0</v>
      </c>
      <c r="AR103" s="24" t="s">
        <v>617</v>
      </c>
      <c r="AT103" s="24" t="s">
        <v>544</v>
      </c>
      <c r="AU103" s="24" t="s">
        <v>24</v>
      </c>
      <c r="AY103" s="24" t="s">
        <v>541</v>
      </c>
      <c r="BE103" s="248">
        <f>IF(N103="základní",J103,0)</f>
        <v>0</v>
      </c>
      <c r="BF103" s="248">
        <f>IF(N103="snížená",J103,0)</f>
        <v>0</v>
      </c>
      <c r="BG103" s="248">
        <f>IF(N103="zákl. přenesená",J103,0)</f>
        <v>0</v>
      </c>
      <c r="BH103" s="248">
        <f>IF(N103="sníž. přenesená",J103,0)</f>
        <v>0</v>
      </c>
      <c r="BI103" s="248">
        <f>IF(N103="nulová",J103,0)</f>
        <v>0</v>
      </c>
      <c r="BJ103" s="24" t="s">
        <v>24</v>
      </c>
      <c r="BK103" s="248">
        <f>ROUND(I103*H103,2)</f>
        <v>0</v>
      </c>
      <c r="BL103" s="24" t="s">
        <v>617</v>
      </c>
      <c r="BM103" s="24" t="s">
        <v>1576</v>
      </c>
    </row>
    <row r="104" s="1" customFormat="1" ht="25.5" customHeight="1">
      <c r="B104" s="46"/>
      <c r="C104" s="237" t="s">
        <v>561</v>
      </c>
      <c r="D104" s="237" t="s">
        <v>544</v>
      </c>
      <c r="E104" s="238" t="s">
        <v>1467</v>
      </c>
      <c r="F104" s="239" t="s">
        <v>1468</v>
      </c>
      <c r="G104" s="240" t="s">
        <v>616</v>
      </c>
      <c r="H104" s="241">
        <v>1</v>
      </c>
      <c r="I104" s="242"/>
      <c r="J104" s="243">
        <f>ROUND(I104*H104,2)</f>
        <v>0</v>
      </c>
      <c r="K104" s="239" t="s">
        <v>603</v>
      </c>
      <c r="L104" s="72"/>
      <c r="M104" s="244" t="s">
        <v>22</v>
      </c>
      <c r="N104" s="281" t="s">
        <v>48</v>
      </c>
      <c r="O104" s="277"/>
      <c r="P104" s="278">
        <f>O104*H104</f>
        <v>0</v>
      </c>
      <c r="Q104" s="278">
        <v>0</v>
      </c>
      <c r="R104" s="278">
        <f>Q104*H104</f>
        <v>0</v>
      </c>
      <c r="S104" s="278">
        <v>0</v>
      </c>
      <c r="T104" s="279">
        <f>S104*H104</f>
        <v>0</v>
      </c>
      <c r="AR104" s="24" t="s">
        <v>617</v>
      </c>
      <c r="AT104" s="24" t="s">
        <v>544</v>
      </c>
      <c r="AU104" s="24" t="s">
        <v>24</v>
      </c>
      <c r="AY104" s="24" t="s">
        <v>541</v>
      </c>
      <c r="BE104" s="248">
        <f>IF(N104="základní",J104,0)</f>
        <v>0</v>
      </c>
      <c r="BF104" s="248">
        <f>IF(N104="snížená",J104,0)</f>
        <v>0</v>
      </c>
      <c r="BG104" s="248">
        <f>IF(N104="zákl. přenesená",J104,0)</f>
        <v>0</v>
      </c>
      <c r="BH104" s="248">
        <f>IF(N104="sníž. přenesená",J104,0)</f>
        <v>0</v>
      </c>
      <c r="BI104" s="248">
        <f>IF(N104="nulová",J104,0)</f>
        <v>0</v>
      </c>
      <c r="BJ104" s="24" t="s">
        <v>24</v>
      </c>
      <c r="BK104" s="248">
        <f>ROUND(I104*H104,2)</f>
        <v>0</v>
      </c>
      <c r="BL104" s="24" t="s">
        <v>617</v>
      </c>
      <c r="BM104" s="24" t="s">
        <v>1577</v>
      </c>
    </row>
    <row r="105" s="1" customFormat="1" ht="6.96" customHeight="1">
      <c r="B105" s="67"/>
      <c r="C105" s="68"/>
      <c r="D105" s="68"/>
      <c r="E105" s="68"/>
      <c r="F105" s="68"/>
      <c r="G105" s="68"/>
      <c r="H105" s="68"/>
      <c r="I105" s="179"/>
      <c r="J105" s="68"/>
      <c r="K105" s="68"/>
      <c r="L105" s="72"/>
    </row>
  </sheetData>
  <sheetProtection sheet="1" autoFilter="0" formatColumns="0" formatRows="0" objects="1" scenarios="1" spinCount="100000" saltValue="uT53K+TDDegC+chBpeP+W0MtROhStt68OneG+CINS0xOuv4C81/J/jrfJFmntCTYnKsoikQjqV0t0Gx90f0NoA==" hashValue="kpilFLo1TfRZhAkxtBpUEWqPJ4at+/mWRr5V9T7Mk/Cy1AZow9VyP2sstTfeYzFRoXkhr4nMNN78hXs8SD/Bqg==" algorithmName="SHA-512" password="CC35"/>
  <autoFilter ref="C88:K104"/>
  <mergeCells count="16">
    <mergeCell ref="E7:H7"/>
    <mergeCell ref="E11:H11"/>
    <mergeCell ref="E9:H9"/>
    <mergeCell ref="E13:H13"/>
    <mergeCell ref="E28:H28"/>
    <mergeCell ref="E49:H49"/>
    <mergeCell ref="E53:H53"/>
    <mergeCell ref="E51:H51"/>
    <mergeCell ref="E55:H55"/>
    <mergeCell ref="J59:J60"/>
    <mergeCell ref="E75:H75"/>
    <mergeCell ref="E79:H79"/>
    <mergeCell ref="E77:H77"/>
    <mergeCell ref="E81:H81"/>
    <mergeCell ref="G1:H1"/>
    <mergeCell ref="L2:V2"/>
  </mergeCells>
  <hyperlinks>
    <hyperlink ref="F1:G1" location="C2" display="1) Krycí list soupisu"/>
    <hyperlink ref="G1:H1" location="C62" display="2) Rekapitulace"/>
    <hyperlink ref="J1" location="C88"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63.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367</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ht="16.5" customHeight="1">
      <c r="B9" s="28"/>
      <c r="C9" s="29"/>
      <c r="D9" s="29"/>
      <c r="E9" s="156" t="s">
        <v>1565</v>
      </c>
      <c r="F9" s="29"/>
      <c r="G9" s="29"/>
      <c r="H9" s="29"/>
      <c r="I9" s="155"/>
      <c r="J9" s="29"/>
      <c r="K9" s="31"/>
    </row>
    <row r="10">
      <c r="B10" s="28"/>
      <c r="C10" s="29"/>
      <c r="D10" s="40" t="s">
        <v>508</v>
      </c>
      <c r="E10" s="29"/>
      <c r="F10" s="29"/>
      <c r="G10" s="29"/>
      <c r="H10" s="29"/>
      <c r="I10" s="155"/>
      <c r="J10" s="29"/>
      <c r="K10" s="31"/>
    </row>
    <row r="11" s="1" customFormat="1" ht="16.5" customHeight="1">
      <c r="B11" s="46"/>
      <c r="C11" s="47"/>
      <c r="D11" s="47"/>
      <c r="E11" s="55" t="s">
        <v>1566</v>
      </c>
      <c r="F11" s="47"/>
      <c r="G11" s="47"/>
      <c r="H11" s="47"/>
      <c r="I11" s="157"/>
      <c r="J11" s="47"/>
      <c r="K11" s="51"/>
    </row>
    <row r="12" s="1" customFormat="1">
      <c r="B12" s="46"/>
      <c r="C12" s="47"/>
      <c r="D12" s="40" t="s">
        <v>510</v>
      </c>
      <c r="E12" s="47"/>
      <c r="F12" s="47"/>
      <c r="G12" s="47"/>
      <c r="H12" s="47"/>
      <c r="I12" s="157"/>
      <c r="J12" s="47"/>
      <c r="K12" s="51"/>
    </row>
    <row r="13" s="1" customFormat="1" ht="36.96" customHeight="1">
      <c r="B13" s="46"/>
      <c r="C13" s="47"/>
      <c r="D13" s="47"/>
      <c r="E13" s="158" t="s">
        <v>1578</v>
      </c>
      <c r="F13" s="47"/>
      <c r="G13" s="47"/>
      <c r="H13" s="47"/>
      <c r="I13" s="157"/>
      <c r="J13" s="47"/>
      <c r="K13" s="51"/>
    </row>
    <row r="14" s="1" customFormat="1">
      <c r="B14" s="46"/>
      <c r="C14" s="47"/>
      <c r="D14" s="47"/>
      <c r="E14" s="47"/>
      <c r="F14" s="47"/>
      <c r="G14" s="47"/>
      <c r="H14" s="47"/>
      <c r="I14" s="157"/>
      <c r="J14" s="47"/>
      <c r="K14" s="51"/>
    </row>
    <row r="15" s="1" customFormat="1" ht="14.4" customHeight="1">
      <c r="B15" s="46"/>
      <c r="C15" s="47"/>
      <c r="D15" s="40" t="s">
        <v>21</v>
      </c>
      <c r="E15" s="47"/>
      <c r="F15" s="35" t="s">
        <v>22</v>
      </c>
      <c r="G15" s="47"/>
      <c r="H15" s="47"/>
      <c r="I15" s="159" t="s">
        <v>23</v>
      </c>
      <c r="J15" s="35" t="s">
        <v>22</v>
      </c>
      <c r="K15" s="51"/>
    </row>
    <row r="16" s="1" customFormat="1" ht="14.4" customHeight="1">
      <c r="B16" s="46"/>
      <c r="C16" s="47"/>
      <c r="D16" s="40" t="s">
        <v>25</v>
      </c>
      <c r="E16" s="47"/>
      <c r="F16" s="35" t="s">
        <v>40</v>
      </c>
      <c r="G16" s="47"/>
      <c r="H16" s="47"/>
      <c r="I16" s="159" t="s">
        <v>27</v>
      </c>
      <c r="J16" s="160" t="str">
        <f>'Rekapitulace stavby'!AN8</f>
        <v>19. 9. 2018</v>
      </c>
      <c r="K16" s="51"/>
    </row>
    <row r="17" s="1" customFormat="1" ht="10.8" customHeight="1">
      <c r="B17" s="46"/>
      <c r="C17" s="47"/>
      <c r="D17" s="47"/>
      <c r="E17" s="47"/>
      <c r="F17" s="47"/>
      <c r="G17" s="47"/>
      <c r="H17" s="47"/>
      <c r="I17" s="157"/>
      <c r="J17" s="47"/>
      <c r="K17" s="51"/>
    </row>
    <row r="18" s="1" customFormat="1" ht="14.4" customHeight="1">
      <c r="B18" s="46"/>
      <c r="C18" s="47"/>
      <c r="D18" s="40" t="s">
        <v>31</v>
      </c>
      <c r="E18" s="47"/>
      <c r="F18" s="47"/>
      <c r="G18" s="47"/>
      <c r="H18" s="47"/>
      <c r="I18" s="159" t="s">
        <v>32</v>
      </c>
      <c r="J18" s="35" t="str">
        <f>IF('Rekapitulace stavby'!AN10="","",'Rekapitulace stavby'!AN10)</f>
        <v>70994234</v>
      </c>
      <c r="K18" s="51"/>
    </row>
    <row r="19" s="1" customFormat="1" ht="18" customHeight="1">
      <c r="B19" s="46"/>
      <c r="C19" s="47"/>
      <c r="D19" s="47"/>
      <c r="E19" s="35" t="str">
        <f>IF('Rekapitulace stavby'!E11="","",'Rekapitulace stavby'!E11)</f>
        <v>SŽDC s.o., OŘ Ústí n.L., ST Ústí n.L.</v>
      </c>
      <c r="F19" s="47"/>
      <c r="G19" s="47"/>
      <c r="H19" s="47"/>
      <c r="I19" s="159" t="s">
        <v>35</v>
      </c>
      <c r="J19" s="35" t="str">
        <f>IF('Rekapitulace stavby'!AN11="","",'Rekapitulace stavby'!AN11)</f>
        <v>CZ70994234</v>
      </c>
      <c r="K19" s="51"/>
    </row>
    <row r="20" s="1" customFormat="1" ht="6.96" customHeight="1">
      <c r="B20" s="46"/>
      <c r="C20" s="47"/>
      <c r="D20" s="47"/>
      <c r="E20" s="47"/>
      <c r="F20" s="47"/>
      <c r="G20" s="47"/>
      <c r="H20" s="47"/>
      <c r="I20" s="157"/>
      <c r="J20" s="47"/>
      <c r="K20" s="51"/>
    </row>
    <row r="21" s="1" customFormat="1" ht="14.4" customHeight="1">
      <c r="B21" s="46"/>
      <c r="C21" s="47"/>
      <c r="D21" s="40" t="s">
        <v>37</v>
      </c>
      <c r="E21" s="47"/>
      <c r="F21" s="47"/>
      <c r="G21" s="47"/>
      <c r="H21" s="47"/>
      <c r="I21" s="159" t="s">
        <v>32</v>
      </c>
      <c r="J21" s="35" t="str">
        <f>IF('Rekapitulace stavby'!AN13="Vyplň údaj","",IF('Rekapitulace stavby'!AN13="","",'Rekapitulace stavby'!AN13))</f>
        <v/>
      </c>
      <c r="K21" s="51"/>
    </row>
    <row r="22" s="1" customFormat="1" ht="18" customHeight="1">
      <c r="B22" s="46"/>
      <c r="C22" s="47"/>
      <c r="D22" s="47"/>
      <c r="E22" s="35" t="str">
        <f>IF('Rekapitulace stavby'!E14="Vyplň údaj","",IF('Rekapitulace stavby'!E14="","",'Rekapitulace stavby'!E14))</f>
        <v/>
      </c>
      <c r="F22" s="47"/>
      <c r="G22" s="47"/>
      <c r="H22" s="47"/>
      <c r="I22" s="159" t="s">
        <v>35</v>
      </c>
      <c r="J22" s="35" t="str">
        <f>IF('Rekapitulace stavby'!AN14="Vyplň údaj","",IF('Rekapitulace stavby'!AN14="","",'Rekapitulace stavby'!AN14))</f>
        <v/>
      </c>
      <c r="K22" s="51"/>
    </row>
    <row r="23" s="1" customFormat="1" ht="6.96" customHeight="1">
      <c r="B23" s="46"/>
      <c r="C23" s="47"/>
      <c r="D23" s="47"/>
      <c r="E23" s="47"/>
      <c r="F23" s="47"/>
      <c r="G23" s="47"/>
      <c r="H23" s="47"/>
      <c r="I23" s="157"/>
      <c r="J23" s="47"/>
      <c r="K23" s="51"/>
    </row>
    <row r="24" s="1" customFormat="1" ht="14.4" customHeight="1">
      <c r="B24" s="46"/>
      <c r="C24" s="47"/>
      <c r="D24" s="40" t="s">
        <v>39</v>
      </c>
      <c r="E24" s="47"/>
      <c r="F24" s="47"/>
      <c r="G24" s="47"/>
      <c r="H24" s="47"/>
      <c r="I24" s="159" t="s">
        <v>32</v>
      </c>
      <c r="J24" s="35" t="str">
        <f>IF('Rekapitulace stavby'!AN16="","",'Rekapitulace stavby'!AN16)</f>
        <v/>
      </c>
      <c r="K24" s="51"/>
    </row>
    <row r="25" s="1" customFormat="1" ht="18" customHeight="1">
      <c r="B25" s="46"/>
      <c r="C25" s="47"/>
      <c r="D25" s="47"/>
      <c r="E25" s="35" t="str">
        <f>IF('Rekapitulace stavby'!E17="","",'Rekapitulace stavby'!E17)</f>
        <v xml:space="preserve"> </v>
      </c>
      <c r="F25" s="47"/>
      <c r="G25" s="47"/>
      <c r="H25" s="47"/>
      <c r="I25" s="159" t="s">
        <v>35</v>
      </c>
      <c r="J25" s="35" t="str">
        <f>IF('Rekapitulace stavby'!AN17="","",'Rekapitulace stavby'!AN17)</f>
        <v/>
      </c>
      <c r="K25" s="51"/>
    </row>
    <row r="26" s="1" customFormat="1" ht="6.96" customHeight="1">
      <c r="B26" s="46"/>
      <c r="C26" s="47"/>
      <c r="D26" s="47"/>
      <c r="E26" s="47"/>
      <c r="F26" s="47"/>
      <c r="G26" s="47"/>
      <c r="H26" s="47"/>
      <c r="I26" s="157"/>
      <c r="J26" s="47"/>
      <c r="K26" s="51"/>
    </row>
    <row r="27" s="1" customFormat="1" ht="14.4" customHeight="1">
      <c r="B27" s="46"/>
      <c r="C27" s="47"/>
      <c r="D27" s="40" t="s">
        <v>42</v>
      </c>
      <c r="E27" s="47"/>
      <c r="F27" s="47"/>
      <c r="G27" s="47"/>
      <c r="H27" s="47"/>
      <c r="I27" s="157"/>
      <c r="J27" s="47"/>
      <c r="K27" s="51"/>
    </row>
    <row r="28" s="7" customFormat="1" ht="16.5" customHeight="1">
      <c r="B28" s="161"/>
      <c r="C28" s="162"/>
      <c r="D28" s="162"/>
      <c r="E28" s="44" t="s">
        <v>22</v>
      </c>
      <c r="F28" s="44"/>
      <c r="G28" s="44"/>
      <c r="H28" s="44"/>
      <c r="I28" s="163"/>
      <c r="J28" s="162"/>
      <c r="K28" s="164"/>
    </row>
    <row r="29" s="1" customFormat="1" ht="6.96" customHeight="1">
      <c r="B29" s="46"/>
      <c r="C29" s="47"/>
      <c r="D29" s="47"/>
      <c r="E29" s="47"/>
      <c r="F29" s="47"/>
      <c r="G29" s="47"/>
      <c r="H29" s="47"/>
      <c r="I29" s="157"/>
      <c r="J29" s="47"/>
      <c r="K29" s="51"/>
    </row>
    <row r="30" s="1" customFormat="1" ht="6.96" customHeight="1">
      <c r="B30" s="46"/>
      <c r="C30" s="47"/>
      <c r="D30" s="106"/>
      <c r="E30" s="106"/>
      <c r="F30" s="106"/>
      <c r="G30" s="106"/>
      <c r="H30" s="106"/>
      <c r="I30" s="165"/>
      <c r="J30" s="106"/>
      <c r="K30" s="166"/>
    </row>
    <row r="31" s="1" customFormat="1" ht="25.44" customHeight="1">
      <c r="B31" s="46"/>
      <c r="C31" s="47"/>
      <c r="D31" s="167" t="s">
        <v>43</v>
      </c>
      <c r="E31" s="47"/>
      <c r="F31" s="47"/>
      <c r="G31" s="47"/>
      <c r="H31" s="47"/>
      <c r="I31" s="157"/>
      <c r="J31" s="168">
        <f>ROUND(J92,2)</f>
        <v>0</v>
      </c>
      <c r="K31" s="51"/>
    </row>
    <row r="32" s="1" customFormat="1" ht="6.96" customHeight="1">
      <c r="B32" s="46"/>
      <c r="C32" s="47"/>
      <c r="D32" s="106"/>
      <c r="E32" s="106"/>
      <c r="F32" s="106"/>
      <c r="G32" s="106"/>
      <c r="H32" s="106"/>
      <c r="I32" s="165"/>
      <c r="J32" s="106"/>
      <c r="K32" s="166"/>
    </row>
    <row r="33" s="1" customFormat="1" ht="14.4" customHeight="1">
      <c r="B33" s="46"/>
      <c r="C33" s="47"/>
      <c r="D33" s="47"/>
      <c r="E33" s="47"/>
      <c r="F33" s="52" t="s">
        <v>45</v>
      </c>
      <c r="G33" s="47"/>
      <c r="H33" s="47"/>
      <c r="I33" s="169" t="s">
        <v>44</v>
      </c>
      <c r="J33" s="52" t="s">
        <v>46</v>
      </c>
      <c r="K33" s="51"/>
    </row>
    <row r="34" s="1" customFormat="1" ht="14.4" customHeight="1">
      <c r="B34" s="46"/>
      <c r="C34" s="47"/>
      <c r="D34" s="55" t="s">
        <v>47</v>
      </c>
      <c r="E34" s="55" t="s">
        <v>48</v>
      </c>
      <c r="F34" s="170">
        <f>ROUND(SUM(BE92:BE101), 2)</f>
        <v>0</v>
      </c>
      <c r="G34" s="47"/>
      <c r="H34" s="47"/>
      <c r="I34" s="171">
        <v>0.20999999999999999</v>
      </c>
      <c r="J34" s="170">
        <f>ROUND(ROUND((SUM(BE92:BE101)), 2)*I34, 2)</f>
        <v>0</v>
      </c>
      <c r="K34" s="51"/>
    </row>
    <row r="35" s="1" customFormat="1" ht="14.4" customHeight="1">
      <c r="B35" s="46"/>
      <c r="C35" s="47"/>
      <c r="D35" s="47"/>
      <c r="E35" s="55" t="s">
        <v>49</v>
      </c>
      <c r="F35" s="170">
        <f>ROUND(SUM(BF92:BF101), 2)</f>
        <v>0</v>
      </c>
      <c r="G35" s="47"/>
      <c r="H35" s="47"/>
      <c r="I35" s="171">
        <v>0.14999999999999999</v>
      </c>
      <c r="J35" s="170">
        <f>ROUND(ROUND((SUM(BF92:BF101)), 2)*I35, 2)</f>
        <v>0</v>
      </c>
      <c r="K35" s="51"/>
    </row>
    <row r="36" hidden="1" s="1" customFormat="1" ht="14.4" customHeight="1">
      <c r="B36" s="46"/>
      <c r="C36" s="47"/>
      <c r="D36" s="47"/>
      <c r="E36" s="55" t="s">
        <v>50</v>
      </c>
      <c r="F36" s="170">
        <f>ROUND(SUM(BG92:BG101), 2)</f>
        <v>0</v>
      </c>
      <c r="G36" s="47"/>
      <c r="H36" s="47"/>
      <c r="I36" s="171">
        <v>0.20999999999999999</v>
      </c>
      <c r="J36" s="170">
        <v>0</v>
      </c>
      <c r="K36" s="51"/>
    </row>
    <row r="37" hidden="1" s="1" customFormat="1" ht="14.4" customHeight="1">
      <c r="B37" s="46"/>
      <c r="C37" s="47"/>
      <c r="D37" s="47"/>
      <c r="E37" s="55" t="s">
        <v>51</v>
      </c>
      <c r="F37" s="170">
        <f>ROUND(SUM(BH92:BH101), 2)</f>
        <v>0</v>
      </c>
      <c r="G37" s="47"/>
      <c r="H37" s="47"/>
      <c r="I37" s="171">
        <v>0.14999999999999999</v>
      </c>
      <c r="J37" s="170">
        <v>0</v>
      </c>
      <c r="K37" s="51"/>
    </row>
    <row r="38" hidden="1" s="1" customFormat="1" ht="14.4" customHeight="1">
      <c r="B38" s="46"/>
      <c r="C38" s="47"/>
      <c r="D38" s="47"/>
      <c r="E38" s="55" t="s">
        <v>52</v>
      </c>
      <c r="F38" s="170">
        <f>ROUND(SUM(BI92:BI101), 2)</f>
        <v>0</v>
      </c>
      <c r="G38" s="47"/>
      <c r="H38" s="47"/>
      <c r="I38" s="171">
        <v>0</v>
      </c>
      <c r="J38" s="170">
        <v>0</v>
      </c>
      <c r="K38" s="51"/>
    </row>
    <row r="39" s="1" customFormat="1" ht="6.96" customHeight="1">
      <c r="B39" s="46"/>
      <c r="C39" s="47"/>
      <c r="D39" s="47"/>
      <c r="E39" s="47"/>
      <c r="F39" s="47"/>
      <c r="G39" s="47"/>
      <c r="H39" s="47"/>
      <c r="I39" s="157"/>
      <c r="J39" s="47"/>
      <c r="K39" s="51"/>
    </row>
    <row r="40" s="1" customFormat="1" ht="25.44" customHeight="1">
      <c r="B40" s="46"/>
      <c r="C40" s="172"/>
      <c r="D40" s="173" t="s">
        <v>53</v>
      </c>
      <c r="E40" s="98"/>
      <c r="F40" s="98"/>
      <c r="G40" s="174" t="s">
        <v>54</v>
      </c>
      <c r="H40" s="175" t="s">
        <v>55</v>
      </c>
      <c r="I40" s="176"/>
      <c r="J40" s="177">
        <f>SUM(J31:J38)</f>
        <v>0</v>
      </c>
      <c r="K40" s="178"/>
    </row>
    <row r="41" s="1" customFormat="1" ht="14.4" customHeight="1">
      <c r="B41" s="67"/>
      <c r="C41" s="68"/>
      <c r="D41" s="68"/>
      <c r="E41" s="68"/>
      <c r="F41" s="68"/>
      <c r="G41" s="68"/>
      <c r="H41" s="68"/>
      <c r="I41" s="179"/>
      <c r="J41" s="68"/>
      <c r="K41" s="69"/>
    </row>
    <row r="45" s="1" customFormat="1" ht="6.96" customHeight="1">
      <c r="B45" s="180"/>
      <c r="C45" s="181"/>
      <c r="D45" s="181"/>
      <c r="E45" s="181"/>
      <c r="F45" s="181"/>
      <c r="G45" s="181"/>
      <c r="H45" s="181"/>
      <c r="I45" s="182"/>
      <c r="J45" s="181"/>
      <c r="K45" s="183"/>
    </row>
    <row r="46" s="1" customFormat="1" ht="36.96" customHeight="1">
      <c r="B46" s="46"/>
      <c r="C46" s="30" t="s">
        <v>512</v>
      </c>
      <c r="D46" s="47"/>
      <c r="E46" s="47"/>
      <c r="F46" s="47"/>
      <c r="G46" s="47"/>
      <c r="H46" s="47"/>
      <c r="I46" s="157"/>
      <c r="J46" s="47"/>
      <c r="K46" s="51"/>
    </row>
    <row r="47" s="1" customFormat="1" ht="6.96" customHeight="1">
      <c r="B47" s="46"/>
      <c r="C47" s="47"/>
      <c r="D47" s="47"/>
      <c r="E47" s="47"/>
      <c r="F47" s="47"/>
      <c r="G47" s="47"/>
      <c r="H47" s="47"/>
      <c r="I47" s="157"/>
      <c r="J47" s="47"/>
      <c r="K47" s="51"/>
    </row>
    <row r="48" s="1" customFormat="1" ht="14.4" customHeight="1">
      <c r="B48" s="46"/>
      <c r="C48" s="40" t="s">
        <v>18</v>
      </c>
      <c r="D48" s="47"/>
      <c r="E48" s="47"/>
      <c r="F48" s="47"/>
      <c r="G48" s="47"/>
      <c r="H48" s="47"/>
      <c r="I48" s="157"/>
      <c r="J48" s="47"/>
      <c r="K48" s="51"/>
    </row>
    <row r="49" s="1" customFormat="1" ht="16.5" customHeight="1">
      <c r="B49" s="46"/>
      <c r="C49" s="47"/>
      <c r="D49" s="47"/>
      <c r="E49" s="156" t="str">
        <f>E7</f>
        <v>Celkové opravy zastávek na koridorové trati Vraňany - Děčín - státní hranice_ZMĚNA č. 1</v>
      </c>
      <c r="F49" s="40"/>
      <c r="G49" s="40"/>
      <c r="H49" s="40"/>
      <c r="I49" s="157"/>
      <c r="J49" s="47"/>
      <c r="K49" s="51"/>
    </row>
    <row r="50">
      <c r="B50" s="28"/>
      <c r="C50" s="40" t="s">
        <v>506</v>
      </c>
      <c r="D50" s="29"/>
      <c r="E50" s="29"/>
      <c r="F50" s="29"/>
      <c r="G50" s="29"/>
      <c r="H50" s="29"/>
      <c r="I50" s="155"/>
      <c r="J50" s="29"/>
      <c r="K50" s="31"/>
    </row>
    <row r="51" ht="16.5" customHeight="1">
      <c r="B51" s="28"/>
      <c r="C51" s="29"/>
      <c r="D51" s="29"/>
      <c r="E51" s="156" t="s">
        <v>1565</v>
      </c>
      <c r="F51" s="29"/>
      <c r="G51" s="29"/>
      <c r="H51" s="29"/>
      <c r="I51" s="155"/>
      <c r="J51" s="29"/>
      <c r="K51" s="31"/>
    </row>
    <row r="52">
      <c r="B52" s="28"/>
      <c r="C52" s="40" t="s">
        <v>508</v>
      </c>
      <c r="D52" s="29"/>
      <c r="E52" s="29"/>
      <c r="F52" s="29"/>
      <c r="G52" s="29"/>
      <c r="H52" s="29"/>
      <c r="I52" s="155"/>
      <c r="J52" s="29"/>
      <c r="K52" s="31"/>
    </row>
    <row r="53" s="1" customFormat="1" ht="16.5" customHeight="1">
      <c r="B53" s="46"/>
      <c r="C53" s="47"/>
      <c r="D53" s="47"/>
      <c r="E53" s="55" t="s">
        <v>1566</v>
      </c>
      <c r="F53" s="47"/>
      <c r="G53" s="47"/>
      <c r="H53" s="47"/>
      <c r="I53" s="157"/>
      <c r="J53" s="47"/>
      <c r="K53" s="51"/>
    </row>
    <row r="54" s="1" customFormat="1" ht="14.4" customHeight="1">
      <c r="B54" s="46"/>
      <c r="C54" s="40" t="s">
        <v>510</v>
      </c>
      <c r="D54" s="47"/>
      <c r="E54" s="47"/>
      <c r="F54" s="47"/>
      <c r="G54" s="47"/>
      <c r="H54" s="47"/>
      <c r="I54" s="157"/>
      <c r="J54" s="47"/>
      <c r="K54" s="51"/>
    </row>
    <row r="55" s="1" customFormat="1" ht="17.25" customHeight="1">
      <c r="B55" s="46"/>
      <c r="C55" s="47"/>
      <c r="D55" s="47"/>
      <c r="E55" s="158" t="str">
        <f>E13</f>
        <v>SO-28-04.2 - zemní práce</v>
      </c>
      <c r="F55" s="47"/>
      <c r="G55" s="47"/>
      <c r="H55" s="47"/>
      <c r="I55" s="157"/>
      <c r="J55" s="47"/>
      <c r="K55" s="51"/>
    </row>
    <row r="56" s="1" customFormat="1" ht="6.96" customHeight="1">
      <c r="B56" s="46"/>
      <c r="C56" s="47"/>
      <c r="D56" s="47"/>
      <c r="E56" s="47"/>
      <c r="F56" s="47"/>
      <c r="G56" s="47"/>
      <c r="H56" s="47"/>
      <c r="I56" s="157"/>
      <c r="J56" s="47"/>
      <c r="K56" s="51"/>
    </row>
    <row r="57" s="1" customFormat="1" ht="18" customHeight="1">
      <c r="B57" s="46"/>
      <c r="C57" s="40" t="s">
        <v>25</v>
      </c>
      <c r="D57" s="47"/>
      <c r="E57" s="47"/>
      <c r="F57" s="35" t="str">
        <f>F16</f>
        <v xml:space="preserve"> </v>
      </c>
      <c r="G57" s="47"/>
      <c r="H57" s="47"/>
      <c r="I57" s="159" t="s">
        <v>27</v>
      </c>
      <c r="J57" s="160" t="str">
        <f>IF(J16="","",J16)</f>
        <v>19. 9. 2018</v>
      </c>
      <c r="K57" s="51"/>
    </row>
    <row r="58" s="1" customFormat="1" ht="6.96" customHeight="1">
      <c r="B58" s="46"/>
      <c r="C58" s="47"/>
      <c r="D58" s="47"/>
      <c r="E58" s="47"/>
      <c r="F58" s="47"/>
      <c r="G58" s="47"/>
      <c r="H58" s="47"/>
      <c r="I58" s="157"/>
      <c r="J58" s="47"/>
      <c r="K58" s="51"/>
    </row>
    <row r="59" s="1" customFormat="1">
      <c r="B59" s="46"/>
      <c r="C59" s="40" t="s">
        <v>31</v>
      </c>
      <c r="D59" s="47"/>
      <c r="E59" s="47"/>
      <c r="F59" s="35" t="str">
        <f>E19</f>
        <v>SŽDC s.o., OŘ Ústí n.L., ST Ústí n.L.</v>
      </c>
      <c r="G59" s="47"/>
      <c r="H59" s="47"/>
      <c r="I59" s="159" t="s">
        <v>39</v>
      </c>
      <c r="J59" s="44" t="str">
        <f>E25</f>
        <v xml:space="preserve"> </v>
      </c>
      <c r="K59" s="51"/>
    </row>
    <row r="60" s="1" customFormat="1" ht="14.4" customHeight="1">
      <c r="B60" s="46"/>
      <c r="C60" s="40" t="s">
        <v>37</v>
      </c>
      <c r="D60" s="47"/>
      <c r="E60" s="47"/>
      <c r="F60" s="35" t="str">
        <f>IF(E22="","",E22)</f>
        <v/>
      </c>
      <c r="G60" s="47"/>
      <c r="H60" s="47"/>
      <c r="I60" s="157"/>
      <c r="J60" s="184"/>
      <c r="K60" s="51"/>
    </row>
    <row r="61" s="1" customFormat="1" ht="10.32" customHeight="1">
      <c r="B61" s="46"/>
      <c r="C61" s="47"/>
      <c r="D61" s="47"/>
      <c r="E61" s="47"/>
      <c r="F61" s="47"/>
      <c r="G61" s="47"/>
      <c r="H61" s="47"/>
      <c r="I61" s="157"/>
      <c r="J61" s="47"/>
      <c r="K61" s="51"/>
    </row>
    <row r="62" s="1" customFormat="1" ht="29.28" customHeight="1">
      <c r="B62" s="46"/>
      <c r="C62" s="185" t="s">
        <v>513</v>
      </c>
      <c r="D62" s="172"/>
      <c r="E62" s="172"/>
      <c r="F62" s="172"/>
      <c r="G62" s="172"/>
      <c r="H62" s="172"/>
      <c r="I62" s="186"/>
      <c r="J62" s="187" t="s">
        <v>514</v>
      </c>
      <c r="K62" s="188"/>
    </row>
    <row r="63" s="1" customFormat="1" ht="10.32" customHeight="1">
      <c r="B63" s="46"/>
      <c r="C63" s="47"/>
      <c r="D63" s="47"/>
      <c r="E63" s="47"/>
      <c r="F63" s="47"/>
      <c r="G63" s="47"/>
      <c r="H63" s="47"/>
      <c r="I63" s="157"/>
      <c r="J63" s="47"/>
      <c r="K63" s="51"/>
    </row>
    <row r="64" s="1" customFormat="1" ht="29.28" customHeight="1">
      <c r="B64" s="46"/>
      <c r="C64" s="189" t="s">
        <v>515</v>
      </c>
      <c r="D64" s="47"/>
      <c r="E64" s="47"/>
      <c r="F64" s="47"/>
      <c r="G64" s="47"/>
      <c r="H64" s="47"/>
      <c r="I64" s="157"/>
      <c r="J64" s="168">
        <f>J92</f>
        <v>0</v>
      </c>
      <c r="K64" s="51"/>
      <c r="AU64" s="24" t="s">
        <v>516</v>
      </c>
    </row>
    <row r="65" s="8" customFormat="1" ht="24.96" customHeight="1">
      <c r="B65" s="190"/>
      <c r="C65" s="191"/>
      <c r="D65" s="192" t="s">
        <v>517</v>
      </c>
      <c r="E65" s="193"/>
      <c r="F65" s="193"/>
      <c r="G65" s="193"/>
      <c r="H65" s="193"/>
      <c r="I65" s="194"/>
      <c r="J65" s="195">
        <f>J93</f>
        <v>0</v>
      </c>
      <c r="K65" s="196"/>
    </row>
    <row r="66" s="9" customFormat="1" ht="19.92" customHeight="1">
      <c r="B66" s="197"/>
      <c r="C66" s="198"/>
      <c r="D66" s="199" t="s">
        <v>1087</v>
      </c>
      <c r="E66" s="200"/>
      <c r="F66" s="200"/>
      <c r="G66" s="200"/>
      <c r="H66" s="200"/>
      <c r="I66" s="201"/>
      <c r="J66" s="202">
        <f>J94</f>
        <v>0</v>
      </c>
      <c r="K66" s="203"/>
    </row>
    <row r="67" s="8" customFormat="1" ht="24.96" customHeight="1">
      <c r="B67" s="190"/>
      <c r="C67" s="191"/>
      <c r="D67" s="192" t="s">
        <v>1471</v>
      </c>
      <c r="E67" s="193"/>
      <c r="F67" s="193"/>
      <c r="G67" s="193"/>
      <c r="H67" s="193"/>
      <c r="I67" s="194"/>
      <c r="J67" s="195">
        <f>J98</f>
        <v>0</v>
      </c>
      <c r="K67" s="196"/>
    </row>
    <row r="68" s="9" customFormat="1" ht="19.92" customHeight="1">
      <c r="B68" s="197"/>
      <c r="C68" s="198"/>
      <c r="D68" s="199" t="s">
        <v>1472</v>
      </c>
      <c r="E68" s="200"/>
      <c r="F68" s="200"/>
      <c r="G68" s="200"/>
      <c r="H68" s="200"/>
      <c r="I68" s="201"/>
      <c r="J68" s="202">
        <f>J99</f>
        <v>0</v>
      </c>
      <c r="K68" s="203"/>
    </row>
    <row r="69" s="1" customFormat="1" ht="21.84" customHeight="1">
      <c r="B69" s="46"/>
      <c r="C69" s="47"/>
      <c r="D69" s="47"/>
      <c r="E69" s="47"/>
      <c r="F69" s="47"/>
      <c r="G69" s="47"/>
      <c r="H69" s="47"/>
      <c r="I69" s="157"/>
      <c r="J69" s="47"/>
      <c r="K69" s="51"/>
    </row>
    <row r="70" s="1" customFormat="1" ht="6.96" customHeight="1">
      <c r="B70" s="67"/>
      <c r="C70" s="68"/>
      <c r="D70" s="68"/>
      <c r="E70" s="68"/>
      <c r="F70" s="68"/>
      <c r="G70" s="68"/>
      <c r="H70" s="68"/>
      <c r="I70" s="179"/>
      <c r="J70" s="68"/>
      <c r="K70" s="69"/>
    </row>
    <row r="74" s="1" customFormat="1" ht="6.96" customHeight="1">
      <c r="B74" s="70"/>
      <c r="C74" s="71"/>
      <c r="D74" s="71"/>
      <c r="E74" s="71"/>
      <c r="F74" s="71"/>
      <c r="G74" s="71"/>
      <c r="H74" s="71"/>
      <c r="I74" s="182"/>
      <c r="J74" s="71"/>
      <c r="K74" s="71"/>
      <c r="L74" s="72"/>
    </row>
    <row r="75" s="1" customFormat="1" ht="36.96" customHeight="1">
      <c r="B75" s="46"/>
      <c r="C75" s="73" t="s">
        <v>525</v>
      </c>
      <c r="D75" s="74"/>
      <c r="E75" s="74"/>
      <c r="F75" s="74"/>
      <c r="G75" s="74"/>
      <c r="H75" s="74"/>
      <c r="I75" s="204"/>
      <c r="J75" s="74"/>
      <c r="K75" s="74"/>
      <c r="L75" s="72"/>
    </row>
    <row r="76" s="1" customFormat="1" ht="6.96" customHeight="1">
      <c r="B76" s="46"/>
      <c r="C76" s="74"/>
      <c r="D76" s="74"/>
      <c r="E76" s="74"/>
      <c r="F76" s="74"/>
      <c r="G76" s="74"/>
      <c r="H76" s="74"/>
      <c r="I76" s="204"/>
      <c r="J76" s="74"/>
      <c r="K76" s="74"/>
      <c r="L76" s="72"/>
    </row>
    <row r="77" s="1" customFormat="1" ht="14.4" customHeight="1">
      <c r="B77" s="46"/>
      <c r="C77" s="76" t="s">
        <v>18</v>
      </c>
      <c r="D77" s="74"/>
      <c r="E77" s="74"/>
      <c r="F77" s="74"/>
      <c r="G77" s="74"/>
      <c r="H77" s="74"/>
      <c r="I77" s="204"/>
      <c r="J77" s="74"/>
      <c r="K77" s="74"/>
      <c r="L77" s="72"/>
    </row>
    <row r="78" s="1" customFormat="1" ht="16.5" customHeight="1">
      <c r="B78" s="46"/>
      <c r="C78" s="74"/>
      <c r="D78" s="74"/>
      <c r="E78" s="205" t="str">
        <f>E7</f>
        <v>Celkové opravy zastávek na koridorové trati Vraňany - Děčín - státní hranice_ZMĚNA č. 1</v>
      </c>
      <c r="F78" s="76"/>
      <c r="G78" s="76"/>
      <c r="H78" s="76"/>
      <c r="I78" s="204"/>
      <c r="J78" s="74"/>
      <c r="K78" s="74"/>
      <c r="L78" s="72"/>
    </row>
    <row r="79">
      <c r="B79" s="28"/>
      <c r="C79" s="76" t="s">
        <v>506</v>
      </c>
      <c r="D79" s="206"/>
      <c r="E79" s="206"/>
      <c r="F79" s="206"/>
      <c r="G79" s="206"/>
      <c r="H79" s="206"/>
      <c r="I79" s="149"/>
      <c r="J79" s="206"/>
      <c r="K79" s="206"/>
      <c r="L79" s="207"/>
    </row>
    <row r="80" ht="16.5" customHeight="1">
      <c r="B80" s="28"/>
      <c r="C80" s="206"/>
      <c r="D80" s="206"/>
      <c r="E80" s="205" t="s">
        <v>1565</v>
      </c>
      <c r="F80" s="206"/>
      <c r="G80" s="206"/>
      <c r="H80" s="206"/>
      <c r="I80" s="149"/>
      <c r="J80" s="206"/>
      <c r="K80" s="206"/>
      <c r="L80" s="207"/>
    </row>
    <row r="81">
      <c r="B81" s="28"/>
      <c r="C81" s="76" t="s">
        <v>508</v>
      </c>
      <c r="D81" s="206"/>
      <c r="E81" s="206"/>
      <c r="F81" s="206"/>
      <c r="G81" s="206"/>
      <c r="H81" s="206"/>
      <c r="I81" s="149"/>
      <c r="J81" s="206"/>
      <c r="K81" s="206"/>
      <c r="L81" s="207"/>
    </row>
    <row r="82" s="1" customFormat="1" ht="16.5" customHeight="1">
      <c r="B82" s="46"/>
      <c r="C82" s="74"/>
      <c r="D82" s="74"/>
      <c r="E82" s="208" t="s">
        <v>1566</v>
      </c>
      <c r="F82" s="74"/>
      <c r="G82" s="74"/>
      <c r="H82" s="74"/>
      <c r="I82" s="204"/>
      <c r="J82" s="74"/>
      <c r="K82" s="74"/>
      <c r="L82" s="72"/>
    </row>
    <row r="83" s="1" customFormat="1" ht="14.4" customHeight="1">
      <c r="B83" s="46"/>
      <c r="C83" s="76" t="s">
        <v>510</v>
      </c>
      <c r="D83" s="74"/>
      <c r="E83" s="74"/>
      <c r="F83" s="74"/>
      <c r="G83" s="74"/>
      <c r="H83" s="74"/>
      <c r="I83" s="204"/>
      <c r="J83" s="74"/>
      <c r="K83" s="74"/>
      <c r="L83" s="72"/>
    </row>
    <row r="84" s="1" customFormat="1" ht="17.25" customHeight="1">
      <c r="B84" s="46"/>
      <c r="C84" s="74"/>
      <c r="D84" s="74"/>
      <c r="E84" s="82" t="str">
        <f>E13</f>
        <v>SO-28-04.2 - zemní práce</v>
      </c>
      <c r="F84" s="74"/>
      <c r="G84" s="74"/>
      <c r="H84" s="74"/>
      <c r="I84" s="204"/>
      <c r="J84" s="74"/>
      <c r="K84" s="74"/>
      <c r="L84" s="72"/>
    </row>
    <row r="85" s="1" customFormat="1" ht="6.96" customHeight="1">
      <c r="B85" s="46"/>
      <c r="C85" s="74"/>
      <c r="D85" s="74"/>
      <c r="E85" s="74"/>
      <c r="F85" s="74"/>
      <c r="G85" s="74"/>
      <c r="H85" s="74"/>
      <c r="I85" s="204"/>
      <c r="J85" s="74"/>
      <c r="K85" s="74"/>
      <c r="L85" s="72"/>
    </row>
    <row r="86" s="1" customFormat="1" ht="18" customHeight="1">
      <c r="B86" s="46"/>
      <c r="C86" s="76" t="s">
        <v>25</v>
      </c>
      <c r="D86" s="74"/>
      <c r="E86" s="74"/>
      <c r="F86" s="209" t="str">
        <f>F16</f>
        <v xml:space="preserve"> </v>
      </c>
      <c r="G86" s="74"/>
      <c r="H86" s="74"/>
      <c r="I86" s="210" t="s">
        <v>27</v>
      </c>
      <c r="J86" s="85" t="str">
        <f>IF(J16="","",J16)</f>
        <v>19. 9. 2018</v>
      </c>
      <c r="K86" s="74"/>
      <c r="L86" s="72"/>
    </row>
    <row r="87" s="1" customFormat="1" ht="6.96" customHeight="1">
      <c r="B87" s="46"/>
      <c r="C87" s="74"/>
      <c r="D87" s="74"/>
      <c r="E87" s="74"/>
      <c r="F87" s="74"/>
      <c r="G87" s="74"/>
      <c r="H87" s="74"/>
      <c r="I87" s="204"/>
      <c r="J87" s="74"/>
      <c r="K87" s="74"/>
      <c r="L87" s="72"/>
    </row>
    <row r="88" s="1" customFormat="1">
      <c r="B88" s="46"/>
      <c r="C88" s="76" t="s">
        <v>31</v>
      </c>
      <c r="D88" s="74"/>
      <c r="E88" s="74"/>
      <c r="F88" s="209" t="str">
        <f>E19</f>
        <v>SŽDC s.o., OŘ Ústí n.L., ST Ústí n.L.</v>
      </c>
      <c r="G88" s="74"/>
      <c r="H88" s="74"/>
      <c r="I88" s="210" t="s">
        <v>39</v>
      </c>
      <c r="J88" s="209" t="str">
        <f>E25</f>
        <v xml:space="preserve"> </v>
      </c>
      <c r="K88" s="74"/>
      <c r="L88" s="72"/>
    </row>
    <row r="89" s="1" customFormat="1" ht="14.4" customHeight="1">
      <c r="B89" s="46"/>
      <c r="C89" s="76" t="s">
        <v>37</v>
      </c>
      <c r="D89" s="74"/>
      <c r="E89" s="74"/>
      <c r="F89" s="209" t="str">
        <f>IF(E22="","",E22)</f>
        <v/>
      </c>
      <c r="G89" s="74"/>
      <c r="H89" s="74"/>
      <c r="I89" s="204"/>
      <c r="J89" s="74"/>
      <c r="K89" s="74"/>
      <c r="L89" s="72"/>
    </row>
    <row r="90" s="1" customFormat="1" ht="10.32" customHeight="1">
      <c r="B90" s="46"/>
      <c r="C90" s="74"/>
      <c r="D90" s="74"/>
      <c r="E90" s="74"/>
      <c r="F90" s="74"/>
      <c r="G90" s="74"/>
      <c r="H90" s="74"/>
      <c r="I90" s="204"/>
      <c r="J90" s="74"/>
      <c r="K90" s="74"/>
      <c r="L90" s="72"/>
    </row>
    <row r="91" s="10" customFormat="1" ht="29.28" customHeight="1">
      <c r="B91" s="211"/>
      <c r="C91" s="212" t="s">
        <v>526</v>
      </c>
      <c r="D91" s="213" t="s">
        <v>62</v>
      </c>
      <c r="E91" s="213" t="s">
        <v>58</v>
      </c>
      <c r="F91" s="213" t="s">
        <v>527</v>
      </c>
      <c r="G91" s="213" t="s">
        <v>528</v>
      </c>
      <c r="H91" s="213" t="s">
        <v>529</v>
      </c>
      <c r="I91" s="214" t="s">
        <v>530</v>
      </c>
      <c r="J91" s="213" t="s">
        <v>514</v>
      </c>
      <c r="K91" s="215" t="s">
        <v>531</v>
      </c>
      <c r="L91" s="216"/>
      <c r="M91" s="102" t="s">
        <v>532</v>
      </c>
      <c r="N91" s="103" t="s">
        <v>47</v>
      </c>
      <c r="O91" s="103" t="s">
        <v>533</v>
      </c>
      <c r="P91" s="103" t="s">
        <v>534</v>
      </c>
      <c r="Q91" s="103" t="s">
        <v>535</v>
      </c>
      <c r="R91" s="103" t="s">
        <v>536</v>
      </c>
      <c r="S91" s="103" t="s">
        <v>537</v>
      </c>
      <c r="T91" s="104" t="s">
        <v>538</v>
      </c>
    </row>
    <row r="92" s="1" customFormat="1" ht="29.28" customHeight="1">
      <c r="B92" s="46"/>
      <c r="C92" s="108" t="s">
        <v>515</v>
      </c>
      <c r="D92" s="74"/>
      <c r="E92" s="74"/>
      <c r="F92" s="74"/>
      <c r="G92" s="74"/>
      <c r="H92" s="74"/>
      <c r="I92" s="204"/>
      <c r="J92" s="217">
        <f>BK92</f>
        <v>0</v>
      </c>
      <c r="K92" s="74"/>
      <c r="L92" s="72"/>
      <c r="M92" s="105"/>
      <c r="N92" s="106"/>
      <c r="O92" s="106"/>
      <c r="P92" s="218">
        <f>P93+P98</f>
        <v>0</v>
      </c>
      <c r="Q92" s="106"/>
      <c r="R92" s="218">
        <f>R93+R98</f>
        <v>0.73598699999999995</v>
      </c>
      <c r="S92" s="106"/>
      <c r="T92" s="219">
        <f>T93+T98</f>
        <v>0</v>
      </c>
      <c r="AT92" s="24" t="s">
        <v>76</v>
      </c>
      <c r="AU92" s="24" t="s">
        <v>516</v>
      </c>
      <c r="BK92" s="220">
        <f>BK93+BK98</f>
        <v>0</v>
      </c>
    </row>
    <row r="93" s="11" customFormat="1" ht="37.44" customHeight="1">
      <c r="B93" s="221"/>
      <c r="C93" s="222"/>
      <c r="D93" s="223" t="s">
        <v>76</v>
      </c>
      <c r="E93" s="224" t="s">
        <v>539</v>
      </c>
      <c r="F93" s="224" t="s">
        <v>540</v>
      </c>
      <c r="G93" s="222"/>
      <c r="H93" s="222"/>
      <c r="I93" s="225"/>
      <c r="J93" s="226">
        <f>BK93</f>
        <v>0</v>
      </c>
      <c r="K93" s="222"/>
      <c r="L93" s="227"/>
      <c r="M93" s="228"/>
      <c r="N93" s="229"/>
      <c r="O93" s="229"/>
      <c r="P93" s="230">
        <f>P94</f>
        <v>0</v>
      </c>
      <c r="Q93" s="229"/>
      <c r="R93" s="230">
        <f>R94</f>
        <v>0.73598699999999995</v>
      </c>
      <c r="S93" s="229"/>
      <c r="T93" s="231">
        <f>T94</f>
        <v>0</v>
      </c>
      <c r="AR93" s="232" t="s">
        <v>24</v>
      </c>
      <c r="AT93" s="233" t="s">
        <v>76</v>
      </c>
      <c r="AU93" s="233" t="s">
        <v>77</v>
      </c>
      <c r="AY93" s="232" t="s">
        <v>541</v>
      </c>
      <c r="BK93" s="234">
        <f>BK94</f>
        <v>0</v>
      </c>
    </row>
    <row r="94" s="11" customFormat="1" ht="19.92" customHeight="1">
      <c r="B94" s="221"/>
      <c r="C94" s="222"/>
      <c r="D94" s="223" t="s">
        <v>76</v>
      </c>
      <c r="E94" s="235" t="s">
        <v>24</v>
      </c>
      <c r="F94" s="235" t="s">
        <v>1090</v>
      </c>
      <c r="G94" s="222"/>
      <c r="H94" s="222"/>
      <c r="I94" s="225"/>
      <c r="J94" s="236">
        <f>BK94</f>
        <v>0</v>
      </c>
      <c r="K94" s="222"/>
      <c r="L94" s="227"/>
      <c r="M94" s="228"/>
      <c r="N94" s="229"/>
      <c r="O94" s="229"/>
      <c r="P94" s="230">
        <f>SUM(P95:P97)</f>
        <v>0</v>
      </c>
      <c r="Q94" s="229"/>
      <c r="R94" s="230">
        <f>SUM(R95:R97)</f>
        <v>0.73598699999999995</v>
      </c>
      <c r="S94" s="229"/>
      <c r="T94" s="231">
        <f>SUM(T95:T97)</f>
        <v>0</v>
      </c>
      <c r="AR94" s="232" t="s">
        <v>24</v>
      </c>
      <c r="AT94" s="233" t="s">
        <v>76</v>
      </c>
      <c r="AU94" s="233" t="s">
        <v>24</v>
      </c>
      <c r="AY94" s="232" t="s">
        <v>541</v>
      </c>
      <c r="BK94" s="234">
        <f>SUM(BK95:BK97)</f>
        <v>0</v>
      </c>
    </row>
    <row r="95" s="1" customFormat="1" ht="38.25" customHeight="1">
      <c r="B95" s="46"/>
      <c r="C95" s="237" t="s">
        <v>24</v>
      </c>
      <c r="D95" s="237" t="s">
        <v>544</v>
      </c>
      <c r="E95" s="238" t="s">
        <v>1473</v>
      </c>
      <c r="F95" s="239" t="s">
        <v>1474</v>
      </c>
      <c r="G95" s="240" t="s">
        <v>1093</v>
      </c>
      <c r="H95" s="241">
        <v>0.29999999999999999</v>
      </c>
      <c r="I95" s="242"/>
      <c r="J95" s="243">
        <f>ROUND(I95*H95,2)</f>
        <v>0</v>
      </c>
      <c r="K95" s="239" t="s">
        <v>684</v>
      </c>
      <c r="L95" s="72"/>
      <c r="M95" s="244" t="s">
        <v>22</v>
      </c>
      <c r="N95" s="245" t="s">
        <v>48</v>
      </c>
      <c r="O95" s="47"/>
      <c r="P95" s="246">
        <f>O95*H95</f>
        <v>0</v>
      </c>
      <c r="Q95" s="246">
        <v>0</v>
      </c>
      <c r="R95" s="246">
        <f>Q95*H95</f>
        <v>0</v>
      </c>
      <c r="S95" s="246">
        <v>0</v>
      </c>
      <c r="T95" s="247">
        <f>S95*H95</f>
        <v>0</v>
      </c>
      <c r="AR95" s="24" t="s">
        <v>542</v>
      </c>
      <c r="AT95" s="24" t="s">
        <v>544</v>
      </c>
      <c r="AU95" s="24" t="s">
        <v>85</v>
      </c>
      <c r="AY95" s="24" t="s">
        <v>541</v>
      </c>
      <c r="BE95" s="248">
        <f>IF(N95="základní",J95,0)</f>
        <v>0</v>
      </c>
      <c r="BF95" s="248">
        <f>IF(N95="snížená",J95,0)</f>
        <v>0</v>
      </c>
      <c r="BG95" s="248">
        <f>IF(N95="zákl. přenesená",J95,0)</f>
        <v>0</v>
      </c>
      <c r="BH95" s="248">
        <f>IF(N95="sníž. přenesená",J95,0)</f>
        <v>0</v>
      </c>
      <c r="BI95" s="248">
        <f>IF(N95="nulová",J95,0)</f>
        <v>0</v>
      </c>
      <c r="BJ95" s="24" t="s">
        <v>24</v>
      </c>
      <c r="BK95" s="248">
        <f>ROUND(I95*H95,2)</f>
        <v>0</v>
      </c>
      <c r="BL95" s="24" t="s">
        <v>542</v>
      </c>
      <c r="BM95" s="24" t="s">
        <v>1579</v>
      </c>
    </row>
    <row r="96" s="12" customFormat="1">
      <c r="B96" s="249"/>
      <c r="C96" s="250"/>
      <c r="D96" s="251" t="s">
        <v>549</v>
      </c>
      <c r="E96" s="252" t="s">
        <v>22</v>
      </c>
      <c r="F96" s="253" t="s">
        <v>1476</v>
      </c>
      <c r="G96" s="250"/>
      <c r="H96" s="254">
        <v>0.29999999999999999</v>
      </c>
      <c r="I96" s="255"/>
      <c r="J96" s="250"/>
      <c r="K96" s="250"/>
      <c r="L96" s="256"/>
      <c r="M96" s="257"/>
      <c r="N96" s="258"/>
      <c r="O96" s="258"/>
      <c r="P96" s="258"/>
      <c r="Q96" s="258"/>
      <c r="R96" s="258"/>
      <c r="S96" s="258"/>
      <c r="T96" s="259"/>
      <c r="AT96" s="260" t="s">
        <v>549</v>
      </c>
      <c r="AU96" s="260" t="s">
        <v>85</v>
      </c>
      <c r="AV96" s="12" t="s">
        <v>85</v>
      </c>
      <c r="AW96" s="12" t="s">
        <v>41</v>
      </c>
      <c r="AX96" s="12" t="s">
        <v>24</v>
      </c>
      <c r="AY96" s="260" t="s">
        <v>541</v>
      </c>
    </row>
    <row r="97" s="1" customFormat="1" ht="25.5" customHeight="1">
      <c r="B97" s="46"/>
      <c r="C97" s="237" t="s">
        <v>85</v>
      </c>
      <c r="D97" s="237" t="s">
        <v>544</v>
      </c>
      <c r="E97" s="238" t="s">
        <v>1487</v>
      </c>
      <c r="F97" s="239" t="s">
        <v>1488</v>
      </c>
      <c r="G97" s="240" t="s">
        <v>1093</v>
      </c>
      <c r="H97" s="241">
        <v>0.29999999999999999</v>
      </c>
      <c r="I97" s="242"/>
      <c r="J97" s="243">
        <f>ROUND(I97*H97,2)</f>
        <v>0</v>
      </c>
      <c r="K97" s="239" t="s">
        <v>684</v>
      </c>
      <c r="L97" s="72"/>
      <c r="M97" s="244" t="s">
        <v>22</v>
      </c>
      <c r="N97" s="245" t="s">
        <v>48</v>
      </c>
      <c r="O97" s="47"/>
      <c r="P97" s="246">
        <f>O97*H97</f>
        <v>0</v>
      </c>
      <c r="Q97" s="246">
        <v>2.45329</v>
      </c>
      <c r="R97" s="246">
        <f>Q97*H97</f>
        <v>0.73598699999999995</v>
      </c>
      <c r="S97" s="246">
        <v>0</v>
      </c>
      <c r="T97" s="247">
        <f>S97*H97</f>
        <v>0</v>
      </c>
      <c r="AR97" s="24" t="s">
        <v>542</v>
      </c>
      <c r="AT97" s="24" t="s">
        <v>544</v>
      </c>
      <c r="AU97" s="24" t="s">
        <v>85</v>
      </c>
      <c r="AY97" s="24" t="s">
        <v>541</v>
      </c>
      <c r="BE97" s="248">
        <f>IF(N97="základní",J97,0)</f>
        <v>0</v>
      </c>
      <c r="BF97" s="248">
        <f>IF(N97="snížená",J97,0)</f>
        <v>0</v>
      </c>
      <c r="BG97" s="248">
        <f>IF(N97="zákl. přenesená",J97,0)</f>
        <v>0</v>
      </c>
      <c r="BH97" s="248">
        <f>IF(N97="sníž. přenesená",J97,0)</f>
        <v>0</v>
      </c>
      <c r="BI97" s="248">
        <f>IF(N97="nulová",J97,0)</f>
        <v>0</v>
      </c>
      <c r="BJ97" s="24" t="s">
        <v>24</v>
      </c>
      <c r="BK97" s="248">
        <f>ROUND(I97*H97,2)</f>
        <v>0</v>
      </c>
      <c r="BL97" s="24" t="s">
        <v>542</v>
      </c>
      <c r="BM97" s="24" t="s">
        <v>1580</v>
      </c>
    </row>
    <row r="98" s="11" customFormat="1" ht="37.44" customHeight="1">
      <c r="B98" s="221"/>
      <c r="C98" s="222"/>
      <c r="D98" s="223" t="s">
        <v>76</v>
      </c>
      <c r="E98" s="224" t="s">
        <v>622</v>
      </c>
      <c r="F98" s="224" t="s">
        <v>1490</v>
      </c>
      <c r="G98" s="222"/>
      <c r="H98" s="222"/>
      <c r="I98" s="225"/>
      <c r="J98" s="226">
        <f>BK98</f>
        <v>0</v>
      </c>
      <c r="K98" s="222"/>
      <c r="L98" s="227"/>
      <c r="M98" s="228"/>
      <c r="N98" s="229"/>
      <c r="O98" s="229"/>
      <c r="P98" s="230">
        <f>P99</f>
        <v>0</v>
      </c>
      <c r="Q98" s="229"/>
      <c r="R98" s="230">
        <f>R99</f>
        <v>0</v>
      </c>
      <c r="S98" s="229"/>
      <c r="T98" s="231">
        <f>T99</f>
        <v>0</v>
      </c>
      <c r="AR98" s="232" t="s">
        <v>93</v>
      </c>
      <c r="AT98" s="233" t="s">
        <v>76</v>
      </c>
      <c r="AU98" s="233" t="s">
        <v>77</v>
      </c>
      <c r="AY98" s="232" t="s">
        <v>541</v>
      </c>
      <c r="BK98" s="234">
        <f>BK99</f>
        <v>0</v>
      </c>
    </row>
    <row r="99" s="11" customFormat="1" ht="19.92" customHeight="1">
      <c r="B99" s="221"/>
      <c r="C99" s="222"/>
      <c r="D99" s="223" t="s">
        <v>76</v>
      </c>
      <c r="E99" s="235" t="s">
        <v>1491</v>
      </c>
      <c r="F99" s="235" t="s">
        <v>1492</v>
      </c>
      <c r="G99" s="222"/>
      <c r="H99" s="222"/>
      <c r="I99" s="225"/>
      <c r="J99" s="236">
        <f>BK99</f>
        <v>0</v>
      </c>
      <c r="K99" s="222"/>
      <c r="L99" s="227"/>
      <c r="M99" s="228"/>
      <c r="N99" s="229"/>
      <c r="O99" s="229"/>
      <c r="P99" s="230">
        <f>SUM(P100:P101)</f>
        <v>0</v>
      </c>
      <c r="Q99" s="229"/>
      <c r="R99" s="230">
        <f>SUM(R100:R101)</f>
        <v>0</v>
      </c>
      <c r="S99" s="229"/>
      <c r="T99" s="231">
        <f>SUM(T100:T101)</f>
        <v>0</v>
      </c>
      <c r="AR99" s="232" t="s">
        <v>93</v>
      </c>
      <c r="AT99" s="233" t="s">
        <v>76</v>
      </c>
      <c r="AU99" s="233" t="s">
        <v>24</v>
      </c>
      <c r="AY99" s="232" t="s">
        <v>541</v>
      </c>
      <c r="BK99" s="234">
        <f>SUM(BK100:BK101)</f>
        <v>0</v>
      </c>
    </row>
    <row r="100" s="1" customFormat="1" ht="25.5" customHeight="1">
      <c r="B100" s="46"/>
      <c r="C100" s="237" t="s">
        <v>93</v>
      </c>
      <c r="D100" s="237" t="s">
        <v>544</v>
      </c>
      <c r="E100" s="238" t="s">
        <v>1493</v>
      </c>
      <c r="F100" s="239" t="s">
        <v>1494</v>
      </c>
      <c r="G100" s="240" t="s">
        <v>1093</v>
      </c>
      <c r="H100" s="241">
        <v>0.050000000000000003</v>
      </c>
      <c r="I100" s="242"/>
      <c r="J100" s="243">
        <f>ROUND(I100*H100,2)</f>
        <v>0</v>
      </c>
      <c r="K100" s="239" t="s">
        <v>684</v>
      </c>
      <c r="L100" s="72"/>
      <c r="M100" s="244" t="s">
        <v>22</v>
      </c>
      <c r="N100" s="245" t="s">
        <v>48</v>
      </c>
      <c r="O100" s="47"/>
      <c r="P100" s="246">
        <f>O100*H100</f>
        <v>0</v>
      </c>
      <c r="Q100" s="246">
        <v>0</v>
      </c>
      <c r="R100" s="246">
        <f>Q100*H100</f>
        <v>0</v>
      </c>
      <c r="S100" s="246">
        <v>0</v>
      </c>
      <c r="T100" s="247">
        <f>S100*H100</f>
        <v>0</v>
      </c>
      <c r="AR100" s="24" t="s">
        <v>1495</v>
      </c>
      <c r="AT100" s="24" t="s">
        <v>544</v>
      </c>
      <c r="AU100" s="24" t="s">
        <v>85</v>
      </c>
      <c r="AY100" s="24" t="s">
        <v>541</v>
      </c>
      <c r="BE100" s="248">
        <f>IF(N100="základní",J100,0)</f>
        <v>0</v>
      </c>
      <c r="BF100" s="248">
        <f>IF(N100="snížená",J100,0)</f>
        <v>0</v>
      </c>
      <c r="BG100" s="248">
        <f>IF(N100="zákl. přenesená",J100,0)</f>
        <v>0</v>
      </c>
      <c r="BH100" s="248">
        <f>IF(N100="sníž. přenesená",J100,0)</f>
        <v>0</v>
      </c>
      <c r="BI100" s="248">
        <f>IF(N100="nulová",J100,0)</f>
        <v>0</v>
      </c>
      <c r="BJ100" s="24" t="s">
        <v>24</v>
      </c>
      <c r="BK100" s="248">
        <f>ROUND(I100*H100,2)</f>
        <v>0</v>
      </c>
      <c r="BL100" s="24" t="s">
        <v>1495</v>
      </c>
      <c r="BM100" s="24" t="s">
        <v>1581</v>
      </c>
    </row>
    <row r="101" s="12" customFormat="1">
      <c r="B101" s="249"/>
      <c r="C101" s="250"/>
      <c r="D101" s="251" t="s">
        <v>549</v>
      </c>
      <c r="E101" s="252" t="s">
        <v>22</v>
      </c>
      <c r="F101" s="253" t="s">
        <v>1497</v>
      </c>
      <c r="G101" s="250"/>
      <c r="H101" s="254">
        <v>0.050000000000000003</v>
      </c>
      <c r="I101" s="255"/>
      <c r="J101" s="250"/>
      <c r="K101" s="250"/>
      <c r="L101" s="256"/>
      <c r="M101" s="261"/>
      <c r="N101" s="262"/>
      <c r="O101" s="262"/>
      <c r="P101" s="262"/>
      <c r="Q101" s="262"/>
      <c r="R101" s="262"/>
      <c r="S101" s="262"/>
      <c r="T101" s="263"/>
      <c r="AT101" s="260" t="s">
        <v>549</v>
      </c>
      <c r="AU101" s="260" t="s">
        <v>85</v>
      </c>
      <c r="AV101" s="12" t="s">
        <v>85</v>
      </c>
      <c r="AW101" s="12" t="s">
        <v>41</v>
      </c>
      <c r="AX101" s="12" t="s">
        <v>24</v>
      </c>
      <c r="AY101" s="260" t="s">
        <v>541</v>
      </c>
    </row>
    <row r="102" s="1" customFormat="1" ht="6.96" customHeight="1">
      <c r="B102" s="67"/>
      <c r="C102" s="68"/>
      <c r="D102" s="68"/>
      <c r="E102" s="68"/>
      <c r="F102" s="68"/>
      <c r="G102" s="68"/>
      <c r="H102" s="68"/>
      <c r="I102" s="179"/>
      <c r="J102" s="68"/>
      <c r="K102" s="68"/>
      <c r="L102" s="72"/>
    </row>
  </sheetData>
  <sheetProtection sheet="1" autoFilter="0" formatColumns="0" formatRows="0" objects="1" scenarios="1" spinCount="100000" saltValue="sUOGfMNtOHAgtRWelHwcp9/TBt7j60Im+idCWwv2kCAE6fzlwb1NB/sv1JsxBX+w46/6fcHdflTcxv/KfrSwrA==" hashValue="+3whDnzA+rYpMmouZBcJ5fyRHniRCsq7g413WVLHRJz5nssDvTLAEzxiEdrr5IF+4SmsB1NbV23oyu5ziqqmpA==" algorithmName="SHA-512" password="CC35"/>
  <autoFilter ref="C91:K101"/>
  <mergeCells count="16">
    <mergeCell ref="E7:H7"/>
    <mergeCell ref="E11:H11"/>
    <mergeCell ref="E9:H9"/>
    <mergeCell ref="E13:H13"/>
    <mergeCell ref="E28:H28"/>
    <mergeCell ref="E49:H49"/>
    <mergeCell ref="E53:H53"/>
    <mergeCell ref="E51:H51"/>
    <mergeCell ref="E55:H55"/>
    <mergeCell ref="J59:J60"/>
    <mergeCell ref="E78:H78"/>
    <mergeCell ref="E82:H82"/>
    <mergeCell ref="E80:H80"/>
    <mergeCell ref="E84:H84"/>
    <mergeCell ref="G1:H1"/>
    <mergeCell ref="L2:V2"/>
  </mergeCells>
  <hyperlinks>
    <hyperlink ref="F1:G1" location="C2" display="1) Krycí list soupisu"/>
    <hyperlink ref="G1:H1" location="C62" display="2) Rekapitulace"/>
    <hyperlink ref="J1" location="C91"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64.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369</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ht="16.5" customHeight="1">
      <c r="B9" s="28"/>
      <c r="C9" s="29"/>
      <c r="D9" s="29"/>
      <c r="E9" s="156" t="s">
        <v>1565</v>
      </c>
      <c r="F9" s="29"/>
      <c r="G9" s="29"/>
      <c r="H9" s="29"/>
      <c r="I9" s="155"/>
      <c r="J9" s="29"/>
      <c r="K9" s="31"/>
    </row>
    <row r="10">
      <c r="B10" s="28"/>
      <c r="C10" s="29"/>
      <c r="D10" s="40" t="s">
        <v>508</v>
      </c>
      <c r="E10" s="29"/>
      <c r="F10" s="29"/>
      <c r="G10" s="29"/>
      <c r="H10" s="29"/>
      <c r="I10" s="155"/>
      <c r="J10" s="29"/>
      <c r="K10" s="31"/>
    </row>
    <row r="11" s="1" customFormat="1" ht="16.5" customHeight="1">
      <c r="B11" s="46"/>
      <c r="C11" s="47"/>
      <c r="D11" s="47"/>
      <c r="E11" s="55" t="s">
        <v>1566</v>
      </c>
      <c r="F11" s="47"/>
      <c r="G11" s="47"/>
      <c r="H11" s="47"/>
      <c r="I11" s="157"/>
      <c r="J11" s="47"/>
      <c r="K11" s="51"/>
    </row>
    <row r="12" s="1" customFormat="1">
      <c r="B12" s="46"/>
      <c r="C12" s="47"/>
      <c r="D12" s="40" t="s">
        <v>510</v>
      </c>
      <c r="E12" s="47"/>
      <c r="F12" s="47"/>
      <c r="G12" s="47"/>
      <c r="H12" s="47"/>
      <c r="I12" s="157"/>
      <c r="J12" s="47"/>
      <c r="K12" s="51"/>
    </row>
    <row r="13" s="1" customFormat="1" ht="36.96" customHeight="1">
      <c r="B13" s="46"/>
      <c r="C13" s="47"/>
      <c r="D13" s="47"/>
      <c r="E13" s="158" t="s">
        <v>1582</v>
      </c>
      <c r="F13" s="47"/>
      <c r="G13" s="47"/>
      <c r="H13" s="47"/>
      <c r="I13" s="157"/>
      <c r="J13" s="47"/>
      <c r="K13" s="51"/>
    </row>
    <row r="14" s="1" customFormat="1">
      <c r="B14" s="46"/>
      <c r="C14" s="47"/>
      <c r="D14" s="47"/>
      <c r="E14" s="47"/>
      <c r="F14" s="47"/>
      <c r="G14" s="47"/>
      <c r="H14" s="47"/>
      <c r="I14" s="157"/>
      <c r="J14" s="47"/>
      <c r="K14" s="51"/>
    </row>
    <row r="15" s="1" customFormat="1" ht="14.4" customHeight="1">
      <c r="B15" s="46"/>
      <c r="C15" s="47"/>
      <c r="D15" s="40" t="s">
        <v>21</v>
      </c>
      <c r="E15" s="47"/>
      <c r="F15" s="35" t="s">
        <v>22</v>
      </c>
      <c r="G15" s="47"/>
      <c r="H15" s="47"/>
      <c r="I15" s="159" t="s">
        <v>23</v>
      </c>
      <c r="J15" s="35" t="s">
        <v>22</v>
      </c>
      <c r="K15" s="51"/>
    </row>
    <row r="16" s="1" customFormat="1" ht="14.4" customHeight="1">
      <c r="B16" s="46"/>
      <c r="C16" s="47"/>
      <c r="D16" s="40" t="s">
        <v>25</v>
      </c>
      <c r="E16" s="47"/>
      <c r="F16" s="35" t="s">
        <v>40</v>
      </c>
      <c r="G16" s="47"/>
      <c r="H16" s="47"/>
      <c r="I16" s="159" t="s">
        <v>27</v>
      </c>
      <c r="J16" s="160" t="str">
        <f>'Rekapitulace stavby'!AN8</f>
        <v>19. 9. 2018</v>
      </c>
      <c r="K16" s="51"/>
    </row>
    <row r="17" s="1" customFormat="1" ht="10.8" customHeight="1">
      <c r="B17" s="46"/>
      <c r="C17" s="47"/>
      <c r="D17" s="47"/>
      <c r="E17" s="47"/>
      <c r="F17" s="47"/>
      <c r="G17" s="47"/>
      <c r="H17" s="47"/>
      <c r="I17" s="157"/>
      <c r="J17" s="47"/>
      <c r="K17" s="51"/>
    </row>
    <row r="18" s="1" customFormat="1" ht="14.4" customHeight="1">
      <c r="B18" s="46"/>
      <c r="C18" s="47"/>
      <c r="D18" s="40" t="s">
        <v>31</v>
      </c>
      <c r="E18" s="47"/>
      <c r="F18" s="47"/>
      <c r="G18" s="47"/>
      <c r="H18" s="47"/>
      <c r="I18" s="159" t="s">
        <v>32</v>
      </c>
      <c r="J18" s="35" t="str">
        <f>IF('Rekapitulace stavby'!AN10="","",'Rekapitulace stavby'!AN10)</f>
        <v>70994234</v>
      </c>
      <c r="K18" s="51"/>
    </row>
    <row r="19" s="1" customFormat="1" ht="18" customHeight="1">
      <c r="B19" s="46"/>
      <c r="C19" s="47"/>
      <c r="D19" s="47"/>
      <c r="E19" s="35" t="str">
        <f>IF('Rekapitulace stavby'!E11="","",'Rekapitulace stavby'!E11)</f>
        <v>SŽDC s.o., OŘ Ústí n.L., ST Ústí n.L.</v>
      </c>
      <c r="F19" s="47"/>
      <c r="G19" s="47"/>
      <c r="H19" s="47"/>
      <c r="I19" s="159" t="s">
        <v>35</v>
      </c>
      <c r="J19" s="35" t="str">
        <f>IF('Rekapitulace stavby'!AN11="","",'Rekapitulace stavby'!AN11)</f>
        <v>CZ70994234</v>
      </c>
      <c r="K19" s="51"/>
    </row>
    <row r="20" s="1" customFormat="1" ht="6.96" customHeight="1">
      <c r="B20" s="46"/>
      <c r="C20" s="47"/>
      <c r="D20" s="47"/>
      <c r="E20" s="47"/>
      <c r="F20" s="47"/>
      <c r="G20" s="47"/>
      <c r="H20" s="47"/>
      <c r="I20" s="157"/>
      <c r="J20" s="47"/>
      <c r="K20" s="51"/>
    </row>
    <row r="21" s="1" customFormat="1" ht="14.4" customHeight="1">
      <c r="B21" s="46"/>
      <c r="C21" s="47"/>
      <c r="D21" s="40" t="s">
        <v>37</v>
      </c>
      <c r="E21" s="47"/>
      <c r="F21" s="47"/>
      <c r="G21" s="47"/>
      <c r="H21" s="47"/>
      <c r="I21" s="159" t="s">
        <v>32</v>
      </c>
      <c r="J21" s="35" t="str">
        <f>IF('Rekapitulace stavby'!AN13="Vyplň údaj","",IF('Rekapitulace stavby'!AN13="","",'Rekapitulace stavby'!AN13))</f>
        <v/>
      </c>
      <c r="K21" s="51"/>
    </row>
    <row r="22" s="1" customFormat="1" ht="18" customHeight="1">
      <c r="B22" s="46"/>
      <c r="C22" s="47"/>
      <c r="D22" s="47"/>
      <c r="E22" s="35" t="str">
        <f>IF('Rekapitulace stavby'!E14="Vyplň údaj","",IF('Rekapitulace stavby'!E14="","",'Rekapitulace stavby'!E14))</f>
        <v/>
      </c>
      <c r="F22" s="47"/>
      <c r="G22" s="47"/>
      <c r="H22" s="47"/>
      <c r="I22" s="159" t="s">
        <v>35</v>
      </c>
      <c r="J22" s="35" t="str">
        <f>IF('Rekapitulace stavby'!AN14="Vyplň údaj","",IF('Rekapitulace stavby'!AN14="","",'Rekapitulace stavby'!AN14))</f>
        <v/>
      </c>
      <c r="K22" s="51"/>
    </row>
    <row r="23" s="1" customFormat="1" ht="6.96" customHeight="1">
      <c r="B23" s="46"/>
      <c r="C23" s="47"/>
      <c r="D23" s="47"/>
      <c r="E23" s="47"/>
      <c r="F23" s="47"/>
      <c r="G23" s="47"/>
      <c r="H23" s="47"/>
      <c r="I23" s="157"/>
      <c r="J23" s="47"/>
      <c r="K23" s="51"/>
    </row>
    <row r="24" s="1" customFormat="1" ht="14.4" customHeight="1">
      <c r="B24" s="46"/>
      <c r="C24" s="47"/>
      <c r="D24" s="40" t="s">
        <v>39</v>
      </c>
      <c r="E24" s="47"/>
      <c r="F24" s="47"/>
      <c r="G24" s="47"/>
      <c r="H24" s="47"/>
      <c r="I24" s="159" t="s">
        <v>32</v>
      </c>
      <c r="J24" s="35" t="str">
        <f>IF('Rekapitulace stavby'!AN16="","",'Rekapitulace stavby'!AN16)</f>
        <v/>
      </c>
      <c r="K24" s="51"/>
    </row>
    <row r="25" s="1" customFormat="1" ht="18" customHeight="1">
      <c r="B25" s="46"/>
      <c r="C25" s="47"/>
      <c r="D25" s="47"/>
      <c r="E25" s="35" t="str">
        <f>IF('Rekapitulace stavby'!E17="","",'Rekapitulace stavby'!E17)</f>
        <v xml:space="preserve"> </v>
      </c>
      <c r="F25" s="47"/>
      <c r="G25" s="47"/>
      <c r="H25" s="47"/>
      <c r="I25" s="159" t="s">
        <v>35</v>
      </c>
      <c r="J25" s="35" t="str">
        <f>IF('Rekapitulace stavby'!AN17="","",'Rekapitulace stavby'!AN17)</f>
        <v/>
      </c>
      <c r="K25" s="51"/>
    </row>
    <row r="26" s="1" customFormat="1" ht="6.96" customHeight="1">
      <c r="B26" s="46"/>
      <c r="C26" s="47"/>
      <c r="D26" s="47"/>
      <c r="E26" s="47"/>
      <c r="F26" s="47"/>
      <c r="G26" s="47"/>
      <c r="H26" s="47"/>
      <c r="I26" s="157"/>
      <c r="J26" s="47"/>
      <c r="K26" s="51"/>
    </row>
    <row r="27" s="1" customFormat="1" ht="14.4" customHeight="1">
      <c r="B27" s="46"/>
      <c r="C27" s="47"/>
      <c r="D27" s="40" t="s">
        <v>42</v>
      </c>
      <c r="E27" s="47"/>
      <c r="F27" s="47"/>
      <c r="G27" s="47"/>
      <c r="H27" s="47"/>
      <c r="I27" s="157"/>
      <c r="J27" s="47"/>
      <c r="K27" s="51"/>
    </row>
    <row r="28" s="7" customFormat="1" ht="16.5" customHeight="1">
      <c r="B28" s="161"/>
      <c r="C28" s="162"/>
      <c r="D28" s="162"/>
      <c r="E28" s="44" t="s">
        <v>22</v>
      </c>
      <c r="F28" s="44"/>
      <c r="G28" s="44"/>
      <c r="H28" s="44"/>
      <c r="I28" s="163"/>
      <c r="J28" s="162"/>
      <c r="K28" s="164"/>
    </row>
    <row r="29" s="1" customFormat="1" ht="6.96" customHeight="1">
      <c r="B29" s="46"/>
      <c r="C29" s="47"/>
      <c r="D29" s="47"/>
      <c r="E29" s="47"/>
      <c r="F29" s="47"/>
      <c r="G29" s="47"/>
      <c r="H29" s="47"/>
      <c r="I29" s="157"/>
      <c r="J29" s="47"/>
      <c r="K29" s="51"/>
    </row>
    <row r="30" s="1" customFormat="1" ht="6.96" customHeight="1">
      <c r="B30" s="46"/>
      <c r="C30" s="47"/>
      <c r="D30" s="106"/>
      <c r="E30" s="106"/>
      <c r="F30" s="106"/>
      <c r="G30" s="106"/>
      <c r="H30" s="106"/>
      <c r="I30" s="165"/>
      <c r="J30" s="106"/>
      <c r="K30" s="166"/>
    </row>
    <row r="31" s="1" customFormat="1" ht="25.44" customHeight="1">
      <c r="B31" s="46"/>
      <c r="C31" s="47"/>
      <c r="D31" s="167" t="s">
        <v>43</v>
      </c>
      <c r="E31" s="47"/>
      <c r="F31" s="47"/>
      <c r="G31" s="47"/>
      <c r="H31" s="47"/>
      <c r="I31" s="157"/>
      <c r="J31" s="168">
        <f>ROUND(J91,2)</f>
        <v>0</v>
      </c>
      <c r="K31" s="51"/>
    </row>
    <row r="32" s="1" customFormat="1" ht="6.96" customHeight="1">
      <c r="B32" s="46"/>
      <c r="C32" s="47"/>
      <c r="D32" s="106"/>
      <c r="E32" s="106"/>
      <c r="F32" s="106"/>
      <c r="G32" s="106"/>
      <c r="H32" s="106"/>
      <c r="I32" s="165"/>
      <c r="J32" s="106"/>
      <c r="K32" s="166"/>
    </row>
    <row r="33" s="1" customFormat="1" ht="14.4" customHeight="1">
      <c r="B33" s="46"/>
      <c r="C33" s="47"/>
      <c r="D33" s="47"/>
      <c r="E33" s="47"/>
      <c r="F33" s="52" t="s">
        <v>45</v>
      </c>
      <c r="G33" s="47"/>
      <c r="H33" s="47"/>
      <c r="I33" s="169" t="s">
        <v>44</v>
      </c>
      <c r="J33" s="52" t="s">
        <v>46</v>
      </c>
      <c r="K33" s="51"/>
    </row>
    <row r="34" s="1" customFormat="1" ht="14.4" customHeight="1">
      <c r="B34" s="46"/>
      <c r="C34" s="47"/>
      <c r="D34" s="55" t="s">
        <v>47</v>
      </c>
      <c r="E34" s="55" t="s">
        <v>48</v>
      </c>
      <c r="F34" s="170">
        <f>ROUND(SUM(BE91:BE96), 2)</f>
        <v>0</v>
      </c>
      <c r="G34" s="47"/>
      <c r="H34" s="47"/>
      <c r="I34" s="171">
        <v>0.20999999999999999</v>
      </c>
      <c r="J34" s="170">
        <f>ROUND(ROUND((SUM(BE91:BE96)), 2)*I34, 2)</f>
        <v>0</v>
      </c>
      <c r="K34" s="51"/>
    </row>
    <row r="35" s="1" customFormat="1" ht="14.4" customHeight="1">
      <c r="B35" s="46"/>
      <c r="C35" s="47"/>
      <c r="D35" s="47"/>
      <c r="E35" s="55" t="s">
        <v>49</v>
      </c>
      <c r="F35" s="170">
        <f>ROUND(SUM(BF91:BF96), 2)</f>
        <v>0</v>
      </c>
      <c r="G35" s="47"/>
      <c r="H35" s="47"/>
      <c r="I35" s="171">
        <v>0.14999999999999999</v>
      </c>
      <c r="J35" s="170">
        <f>ROUND(ROUND((SUM(BF91:BF96)), 2)*I35, 2)</f>
        <v>0</v>
      </c>
      <c r="K35" s="51"/>
    </row>
    <row r="36" hidden="1" s="1" customFormat="1" ht="14.4" customHeight="1">
      <c r="B36" s="46"/>
      <c r="C36" s="47"/>
      <c r="D36" s="47"/>
      <c r="E36" s="55" t="s">
        <v>50</v>
      </c>
      <c r="F36" s="170">
        <f>ROUND(SUM(BG91:BG96), 2)</f>
        <v>0</v>
      </c>
      <c r="G36" s="47"/>
      <c r="H36" s="47"/>
      <c r="I36" s="171">
        <v>0.20999999999999999</v>
      </c>
      <c r="J36" s="170">
        <v>0</v>
      </c>
      <c r="K36" s="51"/>
    </row>
    <row r="37" hidden="1" s="1" customFormat="1" ht="14.4" customHeight="1">
      <c r="B37" s="46"/>
      <c r="C37" s="47"/>
      <c r="D37" s="47"/>
      <c r="E37" s="55" t="s">
        <v>51</v>
      </c>
      <c r="F37" s="170">
        <f>ROUND(SUM(BH91:BH96), 2)</f>
        <v>0</v>
      </c>
      <c r="G37" s="47"/>
      <c r="H37" s="47"/>
      <c r="I37" s="171">
        <v>0.14999999999999999</v>
      </c>
      <c r="J37" s="170">
        <v>0</v>
      </c>
      <c r="K37" s="51"/>
    </row>
    <row r="38" hidden="1" s="1" customFormat="1" ht="14.4" customHeight="1">
      <c r="B38" s="46"/>
      <c r="C38" s="47"/>
      <c r="D38" s="47"/>
      <c r="E38" s="55" t="s">
        <v>52</v>
      </c>
      <c r="F38" s="170">
        <f>ROUND(SUM(BI91:BI96), 2)</f>
        <v>0</v>
      </c>
      <c r="G38" s="47"/>
      <c r="H38" s="47"/>
      <c r="I38" s="171">
        <v>0</v>
      </c>
      <c r="J38" s="170">
        <v>0</v>
      </c>
      <c r="K38" s="51"/>
    </row>
    <row r="39" s="1" customFormat="1" ht="6.96" customHeight="1">
      <c r="B39" s="46"/>
      <c r="C39" s="47"/>
      <c r="D39" s="47"/>
      <c r="E39" s="47"/>
      <c r="F39" s="47"/>
      <c r="G39" s="47"/>
      <c r="H39" s="47"/>
      <c r="I39" s="157"/>
      <c r="J39" s="47"/>
      <c r="K39" s="51"/>
    </row>
    <row r="40" s="1" customFormat="1" ht="25.44" customHeight="1">
      <c r="B40" s="46"/>
      <c r="C40" s="172"/>
      <c r="D40" s="173" t="s">
        <v>53</v>
      </c>
      <c r="E40" s="98"/>
      <c r="F40" s="98"/>
      <c r="G40" s="174" t="s">
        <v>54</v>
      </c>
      <c r="H40" s="175" t="s">
        <v>55</v>
      </c>
      <c r="I40" s="176"/>
      <c r="J40" s="177">
        <f>SUM(J31:J38)</f>
        <v>0</v>
      </c>
      <c r="K40" s="178"/>
    </row>
    <row r="41" s="1" customFormat="1" ht="14.4" customHeight="1">
      <c r="B41" s="67"/>
      <c r="C41" s="68"/>
      <c r="D41" s="68"/>
      <c r="E41" s="68"/>
      <c r="F41" s="68"/>
      <c r="G41" s="68"/>
      <c r="H41" s="68"/>
      <c r="I41" s="179"/>
      <c r="J41" s="68"/>
      <c r="K41" s="69"/>
    </row>
    <row r="45" s="1" customFormat="1" ht="6.96" customHeight="1">
      <c r="B45" s="180"/>
      <c r="C45" s="181"/>
      <c r="D45" s="181"/>
      <c r="E45" s="181"/>
      <c r="F45" s="181"/>
      <c r="G45" s="181"/>
      <c r="H45" s="181"/>
      <c r="I45" s="182"/>
      <c r="J45" s="181"/>
      <c r="K45" s="183"/>
    </row>
    <row r="46" s="1" customFormat="1" ht="36.96" customHeight="1">
      <c r="B46" s="46"/>
      <c r="C46" s="30" t="s">
        <v>512</v>
      </c>
      <c r="D46" s="47"/>
      <c r="E46" s="47"/>
      <c r="F46" s="47"/>
      <c r="G46" s="47"/>
      <c r="H46" s="47"/>
      <c r="I46" s="157"/>
      <c r="J46" s="47"/>
      <c r="K46" s="51"/>
    </row>
    <row r="47" s="1" customFormat="1" ht="6.96" customHeight="1">
      <c r="B47" s="46"/>
      <c r="C47" s="47"/>
      <c r="D47" s="47"/>
      <c r="E47" s="47"/>
      <c r="F47" s="47"/>
      <c r="G47" s="47"/>
      <c r="H47" s="47"/>
      <c r="I47" s="157"/>
      <c r="J47" s="47"/>
      <c r="K47" s="51"/>
    </row>
    <row r="48" s="1" customFormat="1" ht="14.4" customHeight="1">
      <c r="B48" s="46"/>
      <c r="C48" s="40" t="s">
        <v>18</v>
      </c>
      <c r="D48" s="47"/>
      <c r="E48" s="47"/>
      <c r="F48" s="47"/>
      <c r="G48" s="47"/>
      <c r="H48" s="47"/>
      <c r="I48" s="157"/>
      <c r="J48" s="47"/>
      <c r="K48" s="51"/>
    </row>
    <row r="49" s="1" customFormat="1" ht="16.5" customHeight="1">
      <c r="B49" s="46"/>
      <c r="C49" s="47"/>
      <c r="D49" s="47"/>
      <c r="E49" s="156" t="str">
        <f>E7</f>
        <v>Celkové opravy zastávek na koridorové trati Vraňany - Děčín - státní hranice_ZMĚNA č. 1</v>
      </c>
      <c r="F49" s="40"/>
      <c r="G49" s="40"/>
      <c r="H49" s="40"/>
      <c r="I49" s="157"/>
      <c r="J49" s="47"/>
      <c r="K49" s="51"/>
    </row>
    <row r="50">
      <c r="B50" s="28"/>
      <c r="C50" s="40" t="s">
        <v>506</v>
      </c>
      <c r="D50" s="29"/>
      <c r="E50" s="29"/>
      <c r="F50" s="29"/>
      <c r="G50" s="29"/>
      <c r="H50" s="29"/>
      <c r="I50" s="155"/>
      <c r="J50" s="29"/>
      <c r="K50" s="31"/>
    </row>
    <row r="51" ht="16.5" customHeight="1">
      <c r="B51" s="28"/>
      <c r="C51" s="29"/>
      <c r="D51" s="29"/>
      <c r="E51" s="156" t="s">
        <v>1565</v>
      </c>
      <c r="F51" s="29"/>
      <c r="G51" s="29"/>
      <c r="H51" s="29"/>
      <c r="I51" s="155"/>
      <c r="J51" s="29"/>
      <c r="K51" s="31"/>
    </row>
    <row r="52">
      <c r="B52" s="28"/>
      <c r="C52" s="40" t="s">
        <v>508</v>
      </c>
      <c r="D52" s="29"/>
      <c r="E52" s="29"/>
      <c r="F52" s="29"/>
      <c r="G52" s="29"/>
      <c r="H52" s="29"/>
      <c r="I52" s="155"/>
      <c r="J52" s="29"/>
      <c r="K52" s="31"/>
    </row>
    <row r="53" s="1" customFormat="1" ht="16.5" customHeight="1">
      <c r="B53" s="46"/>
      <c r="C53" s="47"/>
      <c r="D53" s="47"/>
      <c r="E53" s="55" t="s">
        <v>1566</v>
      </c>
      <c r="F53" s="47"/>
      <c r="G53" s="47"/>
      <c r="H53" s="47"/>
      <c r="I53" s="157"/>
      <c r="J53" s="47"/>
      <c r="K53" s="51"/>
    </row>
    <row r="54" s="1" customFormat="1" ht="14.4" customHeight="1">
      <c r="B54" s="46"/>
      <c r="C54" s="40" t="s">
        <v>510</v>
      </c>
      <c r="D54" s="47"/>
      <c r="E54" s="47"/>
      <c r="F54" s="47"/>
      <c r="G54" s="47"/>
      <c r="H54" s="47"/>
      <c r="I54" s="157"/>
      <c r="J54" s="47"/>
      <c r="K54" s="51"/>
    </row>
    <row r="55" s="1" customFormat="1" ht="17.25" customHeight="1">
      <c r="B55" s="46"/>
      <c r="C55" s="47"/>
      <c r="D55" s="47"/>
      <c r="E55" s="158" t="str">
        <f>E13</f>
        <v>SO-28-04.3 - VRN</v>
      </c>
      <c r="F55" s="47"/>
      <c r="G55" s="47"/>
      <c r="H55" s="47"/>
      <c r="I55" s="157"/>
      <c r="J55" s="47"/>
      <c r="K55" s="51"/>
    </row>
    <row r="56" s="1" customFormat="1" ht="6.96" customHeight="1">
      <c r="B56" s="46"/>
      <c r="C56" s="47"/>
      <c r="D56" s="47"/>
      <c r="E56" s="47"/>
      <c r="F56" s="47"/>
      <c r="G56" s="47"/>
      <c r="H56" s="47"/>
      <c r="I56" s="157"/>
      <c r="J56" s="47"/>
      <c r="K56" s="51"/>
    </row>
    <row r="57" s="1" customFormat="1" ht="18" customHeight="1">
      <c r="B57" s="46"/>
      <c r="C57" s="40" t="s">
        <v>25</v>
      </c>
      <c r="D57" s="47"/>
      <c r="E57" s="47"/>
      <c r="F57" s="35" t="str">
        <f>F16</f>
        <v xml:space="preserve"> </v>
      </c>
      <c r="G57" s="47"/>
      <c r="H57" s="47"/>
      <c r="I57" s="159" t="s">
        <v>27</v>
      </c>
      <c r="J57" s="160" t="str">
        <f>IF(J16="","",J16)</f>
        <v>19. 9. 2018</v>
      </c>
      <c r="K57" s="51"/>
    </row>
    <row r="58" s="1" customFormat="1" ht="6.96" customHeight="1">
      <c r="B58" s="46"/>
      <c r="C58" s="47"/>
      <c r="D58" s="47"/>
      <c r="E58" s="47"/>
      <c r="F58" s="47"/>
      <c r="G58" s="47"/>
      <c r="H58" s="47"/>
      <c r="I58" s="157"/>
      <c r="J58" s="47"/>
      <c r="K58" s="51"/>
    </row>
    <row r="59" s="1" customFormat="1">
      <c r="B59" s="46"/>
      <c r="C59" s="40" t="s">
        <v>31</v>
      </c>
      <c r="D59" s="47"/>
      <c r="E59" s="47"/>
      <c r="F59" s="35" t="str">
        <f>E19</f>
        <v>SŽDC s.o., OŘ Ústí n.L., ST Ústí n.L.</v>
      </c>
      <c r="G59" s="47"/>
      <c r="H59" s="47"/>
      <c r="I59" s="159" t="s">
        <v>39</v>
      </c>
      <c r="J59" s="44" t="str">
        <f>E25</f>
        <v xml:space="preserve"> </v>
      </c>
      <c r="K59" s="51"/>
    </row>
    <row r="60" s="1" customFormat="1" ht="14.4" customHeight="1">
      <c r="B60" s="46"/>
      <c r="C60" s="40" t="s">
        <v>37</v>
      </c>
      <c r="D60" s="47"/>
      <c r="E60" s="47"/>
      <c r="F60" s="35" t="str">
        <f>IF(E22="","",E22)</f>
        <v/>
      </c>
      <c r="G60" s="47"/>
      <c r="H60" s="47"/>
      <c r="I60" s="157"/>
      <c r="J60" s="184"/>
      <c r="K60" s="51"/>
    </row>
    <row r="61" s="1" customFormat="1" ht="10.32" customHeight="1">
      <c r="B61" s="46"/>
      <c r="C61" s="47"/>
      <c r="D61" s="47"/>
      <c r="E61" s="47"/>
      <c r="F61" s="47"/>
      <c r="G61" s="47"/>
      <c r="H61" s="47"/>
      <c r="I61" s="157"/>
      <c r="J61" s="47"/>
      <c r="K61" s="51"/>
    </row>
    <row r="62" s="1" customFormat="1" ht="29.28" customHeight="1">
      <c r="B62" s="46"/>
      <c r="C62" s="185" t="s">
        <v>513</v>
      </c>
      <c r="D62" s="172"/>
      <c r="E62" s="172"/>
      <c r="F62" s="172"/>
      <c r="G62" s="172"/>
      <c r="H62" s="172"/>
      <c r="I62" s="186"/>
      <c r="J62" s="187" t="s">
        <v>514</v>
      </c>
      <c r="K62" s="188"/>
    </row>
    <row r="63" s="1" customFormat="1" ht="10.32" customHeight="1">
      <c r="B63" s="46"/>
      <c r="C63" s="47"/>
      <c r="D63" s="47"/>
      <c r="E63" s="47"/>
      <c r="F63" s="47"/>
      <c r="G63" s="47"/>
      <c r="H63" s="47"/>
      <c r="I63" s="157"/>
      <c r="J63" s="47"/>
      <c r="K63" s="51"/>
    </row>
    <row r="64" s="1" customFormat="1" ht="29.28" customHeight="1">
      <c r="B64" s="46"/>
      <c r="C64" s="189" t="s">
        <v>515</v>
      </c>
      <c r="D64" s="47"/>
      <c r="E64" s="47"/>
      <c r="F64" s="47"/>
      <c r="G64" s="47"/>
      <c r="H64" s="47"/>
      <c r="I64" s="157"/>
      <c r="J64" s="168">
        <f>J91</f>
        <v>0</v>
      </c>
      <c r="K64" s="51"/>
      <c r="AU64" s="24" t="s">
        <v>516</v>
      </c>
    </row>
    <row r="65" s="8" customFormat="1" ht="24.96" customHeight="1">
      <c r="B65" s="190"/>
      <c r="C65" s="191"/>
      <c r="D65" s="192" t="s">
        <v>598</v>
      </c>
      <c r="E65" s="193"/>
      <c r="F65" s="193"/>
      <c r="G65" s="193"/>
      <c r="H65" s="193"/>
      <c r="I65" s="194"/>
      <c r="J65" s="195">
        <f>J92</f>
        <v>0</v>
      </c>
      <c r="K65" s="196"/>
    </row>
    <row r="66" s="9" customFormat="1" ht="19.92" customHeight="1">
      <c r="B66" s="197"/>
      <c r="C66" s="198"/>
      <c r="D66" s="199" t="s">
        <v>1358</v>
      </c>
      <c r="E66" s="200"/>
      <c r="F66" s="200"/>
      <c r="G66" s="200"/>
      <c r="H66" s="200"/>
      <c r="I66" s="201"/>
      <c r="J66" s="202">
        <f>J93</f>
        <v>0</v>
      </c>
      <c r="K66" s="203"/>
    </row>
    <row r="67" s="9" customFormat="1" ht="19.92" customHeight="1">
      <c r="B67" s="197"/>
      <c r="C67" s="198"/>
      <c r="D67" s="199" t="s">
        <v>668</v>
      </c>
      <c r="E67" s="200"/>
      <c r="F67" s="200"/>
      <c r="G67" s="200"/>
      <c r="H67" s="200"/>
      <c r="I67" s="201"/>
      <c r="J67" s="202">
        <f>J95</f>
        <v>0</v>
      </c>
      <c r="K67" s="203"/>
    </row>
    <row r="68" s="1" customFormat="1" ht="21.84" customHeight="1">
      <c r="B68" s="46"/>
      <c r="C68" s="47"/>
      <c r="D68" s="47"/>
      <c r="E68" s="47"/>
      <c r="F68" s="47"/>
      <c r="G68" s="47"/>
      <c r="H68" s="47"/>
      <c r="I68" s="157"/>
      <c r="J68" s="47"/>
      <c r="K68" s="51"/>
    </row>
    <row r="69" s="1" customFormat="1" ht="6.96" customHeight="1">
      <c r="B69" s="67"/>
      <c r="C69" s="68"/>
      <c r="D69" s="68"/>
      <c r="E69" s="68"/>
      <c r="F69" s="68"/>
      <c r="G69" s="68"/>
      <c r="H69" s="68"/>
      <c r="I69" s="179"/>
      <c r="J69" s="68"/>
      <c r="K69" s="69"/>
    </row>
    <row r="73" s="1" customFormat="1" ht="6.96" customHeight="1">
      <c r="B73" s="70"/>
      <c r="C73" s="71"/>
      <c r="D73" s="71"/>
      <c r="E73" s="71"/>
      <c r="F73" s="71"/>
      <c r="G73" s="71"/>
      <c r="H73" s="71"/>
      <c r="I73" s="182"/>
      <c r="J73" s="71"/>
      <c r="K73" s="71"/>
      <c r="L73" s="72"/>
    </row>
    <row r="74" s="1" customFormat="1" ht="36.96" customHeight="1">
      <c r="B74" s="46"/>
      <c r="C74" s="73" t="s">
        <v>525</v>
      </c>
      <c r="D74" s="74"/>
      <c r="E74" s="74"/>
      <c r="F74" s="74"/>
      <c r="G74" s="74"/>
      <c r="H74" s="74"/>
      <c r="I74" s="204"/>
      <c r="J74" s="74"/>
      <c r="K74" s="74"/>
      <c r="L74" s="72"/>
    </row>
    <row r="75" s="1" customFormat="1" ht="6.96" customHeight="1">
      <c r="B75" s="46"/>
      <c r="C75" s="74"/>
      <c r="D75" s="74"/>
      <c r="E75" s="74"/>
      <c r="F75" s="74"/>
      <c r="G75" s="74"/>
      <c r="H75" s="74"/>
      <c r="I75" s="204"/>
      <c r="J75" s="74"/>
      <c r="K75" s="74"/>
      <c r="L75" s="72"/>
    </row>
    <row r="76" s="1" customFormat="1" ht="14.4" customHeight="1">
      <c r="B76" s="46"/>
      <c r="C76" s="76" t="s">
        <v>18</v>
      </c>
      <c r="D76" s="74"/>
      <c r="E76" s="74"/>
      <c r="F76" s="74"/>
      <c r="G76" s="74"/>
      <c r="H76" s="74"/>
      <c r="I76" s="204"/>
      <c r="J76" s="74"/>
      <c r="K76" s="74"/>
      <c r="L76" s="72"/>
    </row>
    <row r="77" s="1" customFormat="1" ht="16.5" customHeight="1">
      <c r="B77" s="46"/>
      <c r="C77" s="74"/>
      <c r="D77" s="74"/>
      <c r="E77" s="205" t="str">
        <f>E7</f>
        <v>Celkové opravy zastávek na koridorové trati Vraňany - Děčín - státní hranice_ZMĚNA č. 1</v>
      </c>
      <c r="F77" s="76"/>
      <c r="G77" s="76"/>
      <c r="H77" s="76"/>
      <c r="I77" s="204"/>
      <c r="J77" s="74"/>
      <c r="K77" s="74"/>
      <c r="L77" s="72"/>
    </row>
    <row r="78">
      <c r="B78" s="28"/>
      <c r="C78" s="76" t="s">
        <v>506</v>
      </c>
      <c r="D78" s="206"/>
      <c r="E78" s="206"/>
      <c r="F78" s="206"/>
      <c r="G78" s="206"/>
      <c r="H78" s="206"/>
      <c r="I78" s="149"/>
      <c r="J78" s="206"/>
      <c r="K78" s="206"/>
      <c r="L78" s="207"/>
    </row>
    <row r="79" ht="16.5" customHeight="1">
      <c r="B79" s="28"/>
      <c r="C79" s="206"/>
      <c r="D79" s="206"/>
      <c r="E79" s="205" t="s">
        <v>1565</v>
      </c>
      <c r="F79" s="206"/>
      <c r="G79" s="206"/>
      <c r="H79" s="206"/>
      <c r="I79" s="149"/>
      <c r="J79" s="206"/>
      <c r="K79" s="206"/>
      <c r="L79" s="207"/>
    </row>
    <row r="80">
      <c r="B80" s="28"/>
      <c r="C80" s="76" t="s">
        <v>508</v>
      </c>
      <c r="D80" s="206"/>
      <c r="E80" s="206"/>
      <c r="F80" s="206"/>
      <c r="G80" s="206"/>
      <c r="H80" s="206"/>
      <c r="I80" s="149"/>
      <c r="J80" s="206"/>
      <c r="K80" s="206"/>
      <c r="L80" s="207"/>
    </row>
    <row r="81" s="1" customFormat="1" ht="16.5" customHeight="1">
      <c r="B81" s="46"/>
      <c r="C81" s="74"/>
      <c r="D81" s="74"/>
      <c r="E81" s="208" t="s">
        <v>1566</v>
      </c>
      <c r="F81" s="74"/>
      <c r="G81" s="74"/>
      <c r="H81" s="74"/>
      <c r="I81" s="204"/>
      <c r="J81" s="74"/>
      <c r="K81" s="74"/>
      <c r="L81" s="72"/>
    </row>
    <row r="82" s="1" customFormat="1" ht="14.4" customHeight="1">
      <c r="B82" s="46"/>
      <c r="C82" s="76" t="s">
        <v>510</v>
      </c>
      <c r="D82" s="74"/>
      <c r="E82" s="74"/>
      <c r="F82" s="74"/>
      <c r="G82" s="74"/>
      <c r="H82" s="74"/>
      <c r="I82" s="204"/>
      <c r="J82" s="74"/>
      <c r="K82" s="74"/>
      <c r="L82" s="72"/>
    </row>
    <row r="83" s="1" customFormat="1" ht="17.25" customHeight="1">
      <c r="B83" s="46"/>
      <c r="C83" s="74"/>
      <c r="D83" s="74"/>
      <c r="E83" s="82" t="str">
        <f>E13</f>
        <v>SO-28-04.3 - VRN</v>
      </c>
      <c r="F83" s="74"/>
      <c r="G83" s="74"/>
      <c r="H83" s="74"/>
      <c r="I83" s="204"/>
      <c r="J83" s="74"/>
      <c r="K83" s="74"/>
      <c r="L83" s="72"/>
    </row>
    <row r="84" s="1" customFormat="1" ht="6.96" customHeight="1">
      <c r="B84" s="46"/>
      <c r="C84" s="74"/>
      <c r="D84" s="74"/>
      <c r="E84" s="74"/>
      <c r="F84" s="74"/>
      <c r="G84" s="74"/>
      <c r="H84" s="74"/>
      <c r="I84" s="204"/>
      <c r="J84" s="74"/>
      <c r="K84" s="74"/>
      <c r="L84" s="72"/>
    </row>
    <row r="85" s="1" customFormat="1" ht="18" customHeight="1">
      <c r="B85" s="46"/>
      <c r="C85" s="76" t="s">
        <v>25</v>
      </c>
      <c r="D85" s="74"/>
      <c r="E85" s="74"/>
      <c r="F85" s="209" t="str">
        <f>F16</f>
        <v xml:space="preserve"> </v>
      </c>
      <c r="G85" s="74"/>
      <c r="H85" s="74"/>
      <c r="I85" s="210" t="s">
        <v>27</v>
      </c>
      <c r="J85" s="85" t="str">
        <f>IF(J16="","",J16)</f>
        <v>19. 9. 2018</v>
      </c>
      <c r="K85" s="74"/>
      <c r="L85" s="72"/>
    </row>
    <row r="86" s="1" customFormat="1" ht="6.96" customHeight="1">
      <c r="B86" s="46"/>
      <c r="C86" s="74"/>
      <c r="D86" s="74"/>
      <c r="E86" s="74"/>
      <c r="F86" s="74"/>
      <c r="G86" s="74"/>
      <c r="H86" s="74"/>
      <c r="I86" s="204"/>
      <c r="J86" s="74"/>
      <c r="K86" s="74"/>
      <c r="L86" s="72"/>
    </row>
    <row r="87" s="1" customFormat="1">
      <c r="B87" s="46"/>
      <c r="C87" s="76" t="s">
        <v>31</v>
      </c>
      <c r="D87" s="74"/>
      <c r="E87" s="74"/>
      <c r="F87" s="209" t="str">
        <f>E19</f>
        <v>SŽDC s.o., OŘ Ústí n.L., ST Ústí n.L.</v>
      </c>
      <c r="G87" s="74"/>
      <c r="H87" s="74"/>
      <c r="I87" s="210" t="s">
        <v>39</v>
      </c>
      <c r="J87" s="209" t="str">
        <f>E25</f>
        <v xml:space="preserve"> </v>
      </c>
      <c r="K87" s="74"/>
      <c r="L87" s="72"/>
    </row>
    <row r="88" s="1" customFormat="1" ht="14.4" customHeight="1">
      <c r="B88" s="46"/>
      <c r="C88" s="76" t="s">
        <v>37</v>
      </c>
      <c r="D88" s="74"/>
      <c r="E88" s="74"/>
      <c r="F88" s="209" t="str">
        <f>IF(E22="","",E22)</f>
        <v/>
      </c>
      <c r="G88" s="74"/>
      <c r="H88" s="74"/>
      <c r="I88" s="204"/>
      <c r="J88" s="74"/>
      <c r="K88" s="74"/>
      <c r="L88" s="72"/>
    </row>
    <row r="89" s="1" customFormat="1" ht="10.32" customHeight="1">
      <c r="B89" s="46"/>
      <c r="C89" s="74"/>
      <c r="D89" s="74"/>
      <c r="E89" s="74"/>
      <c r="F89" s="74"/>
      <c r="G89" s="74"/>
      <c r="H89" s="74"/>
      <c r="I89" s="204"/>
      <c r="J89" s="74"/>
      <c r="K89" s="74"/>
      <c r="L89" s="72"/>
    </row>
    <row r="90" s="10" customFormat="1" ht="29.28" customHeight="1">
      <c r="B90" s="211"/>
      <c r="C90" s="212" t="s">
        <v>526</v>
      </c>
      <c r="D90" s="213" t="s">
        <v>62</v>
      </c>
      <c r="E90" s="213" t="s">
        <v>58</v>
      </c>
      <c r="F90" s="213" t="s">
        <v>527</v>
      </c>
      <c r="G90" s="213" t="s">
        <v>528</v>
      </c>
      <c r="H90" s="213" t="s">
        <v>529</v>
      </c>
      <c r="I90" s="214" t="s">
        <v>530</v>
      </c>
      <c r="J90" s="213" t="s">
        <v>514</v>
      </c>
      <c r="K90" s="215" t="s">
        <v>531</v>
      </c>
      <c r="L90" s="216"/>
      <c r="M90" s="102" t="s">
        <v>532</v>
      </c>
      <c r="N90" s="103" t="s">
        <v>47</v>
      </c>
      <c r="O90" s="103" t="s">
        <v>533</v>
      </c>
      <c r="P90" s="103" t="s">
        <v>534</v>
      </c>
      <c r="Q90" s="103" t="s">
        <v>535</v>
      </c>
      <c r="R90" s="103" t="s">
        <v>536</v>
      </c>
      <c r="S90" s="103" t="s">
        <v>537</v>
      </c>
      <c r="T90" s="104" t="s">
        <v>538</v>
      </c>
    </row>
    <row r="91" s="1" customFormat="1" ht="29.28" customHeight="1">
      <c r="B91" s="46"/>
      <c r="C91" s="108" t="s">
        <v>515</v>
      </c>
      <c r="D91" s="74"/>
      <c r="E91" s="74"/>
      <c r="F91" s="74"/>
      <c r="G91" s="74"/>
      <c r="H91" s="74"/>
      <c r="I91" s="204"/>
      <c r="J91" s="217">
        <f>BK91</f>
        <v>0</v>
      </c>
      <c r="K91" s="74"/>
      <c r="L91" s="72"/>
      <c r="M91" s="105"/>
      <c r="N91" s="106"/>
      <c r="O91" s="106"/>
      <c r="P91" s="218">
        <f>P92</f>
        <v>0</v>
      </c>
      <c r="Q91" s="106"/>
      <c r="R91" s="218">
        <f>R92</f>
        <v>0</v>
      </c>
      <c r="S91" s="106"/>
      <c r="T91" s="219">
        <f>T92</f>
        <v>0</v>
      </c>
      <c r="AT91" s="24" t="s">
        <v>76</v>
      </c>
      <c r="AU91" s="24" t="s">
        <v>516</v>
      </c>
      <c r="BK91" s="220">
        <f>BK92</f>
        <v>0</v>
      </c>
    </row>
    <row r="92" s="11" customFormat="1" ht="37.44" customHeight="1">
      <c r="B92" s="221"/>
      <c r="C92" s="222"/>
      <c r="D92" s="223" t="s">
        <v>76</v>
      </c>
      <c r="E92" s="224" t="s">
        <v>96</v>
      </c>
      <c r="F92" s="224" t="s">
        <v>599</v>
      </c>
      <c r="G92" s="222"/>
      <c r="H92" s="222"/>
      <c r="I92" s="225"/>
      <c r="J92" s="226">
        <f>BK92</f>
        <v>0</v>
      </c>
      <c r="K92" s="222"/>
      <c r="L92" s="227"/>
      <c r="M92" s="228"/>
      <c r="N92" s="229"/>
      <c r="O92" s="229"/>
      <c r="P92" s="230">
        <f>P93+P95</f>
        <v>0</v>
      </c>
      <c r="Q92" s="229"/>
      <c r="R92" s="230">
        <f>R93+R95</f>
        <v>0</v>
      </c>
      <c r="S92" s="229"/>
      <c r="T92" s="231">
        <f>T93+T95</f>
        <v>0</v>
      </c>
      <c r="AR92" s="232" t="s">
        <v>562</v>
      </c>
      <c r="AT92" s="233" t="s">
        <v>76</v>
      </c>
      <c r="AU92" s="233" t="s">
        <v>77</v>
      </c>
      <c r="AY92" s="232" t="s">
        <v>541</v>
      </c>
      <c r="BK92" s="234">
        <f>BK93+BK95</f>
        <v>0</v>
      </c>
    </row>
    <row r="93" s="11" customFormat="1" ht="19.92" customHeight="1">
      <c r="B93" s="221"/>
      <c r="C93" s="222"/>
      <c r="D93" s="223" t="s">
        <v>76</v>
      </c>
      <c r="E93" s="235" t="s">
        <v>1359</v>
      </c>
      <c r="F93" s="235" t="s">
        <v>1360</v>
      </c>
      <c r="G93" s="222"/>
      <c r="H93" s="222"/>
      <c r="I93" s="225"/>
      <c r="J93" s="236">
        <f>BK93</f>
        <v>0</v>
      </c>
      <c r="K93" s="222"/>
      <c r="L93" s="227"/>
      <c r="M93" s="228"/>
      <c r="N93" s="229"/>
      <c r="O93" s="229"/>
      <c r="P93" s="230">
        <f>P94</f>
        <v>0</v>
      </c>
      <c r="Q93" s="229"/>
      <c r="R93" s="230">
        <f>R94</f>
        <v>0</v>
      </c>
      <c r="S93" s="229"/>
      <c r="T93" s="231">
        <f>T94</f>
        <v>0</v>
      </c>
      <c r="AR93" s="232" t="s">
        <v>562</v>
      </c>
      <c r="AT93" s="233" t="s">
        <v>76</v>
      </c>
      <c r="AU93" s="233" t="s">
        <v>24</v>
      </c>
      <c r="AY93" s="232" t="s">
        <v>541</v>
      </c>
      <c r="BK93" s="234">
        <f>BK94</f>
        <v>0</v>
      </c>
    </row>
    <row r="94" s="1" customFormat="1" ht="16.5" customHeight="1">
      <c r="B94" s="46"/>
      <c r="C94" s="237" t="s">
        <v>24</v>
      </c>
      <c r="D94" s="237" t="s">
        <v>544</v>
      </c>
      <c r="E94" s="238" t="s">
        <v>1502</v>
      </c>
      <c r="F94" s="239" t="s">
        <v>1503</v>
      </c>
      <c r="G94" s="240" t="s">
        <v>672</v>
      </c>
      <c r="H94" s="280"/>
      <c r="I94" s="242"/>
      <c r="J94" s="243">
        <f>ROUND(I94*H94,2)</f>
        <v>0</v>
      </c>
      <c r="K94" s="239" t="s">
        <v>603</v>
      </c>
      <c r="L94" s="72"/>
      <c r="M94" s="244" t="s">
        <v>22</v>
      </c>
      <c r="N94" s="245" t="s">
        <v>48</v>
      </c>
      <c r="O94" s="47"/>
      <c r="P94" s="246">
        <f>O94*H94</f>
        <v>0</v>
      </c>
      <c r="Q94" s="246">
        <v>0</v>
      </c>
      <c r="R94" s="246">
        <f>Q94*H94</f>
        <v>0</v>
      </c>
      <c r="S94" s="246">
        <v>0</v>
      </c>
      <c r="T94" s="247">
        <f>S94*H94</f>
        <v>0</v>
      </c>
      <c r="AR94" s="24" t="s">
        <v>674</v>
      </c>
      <c r="AT94" s="24" t="s">
        <v>544</v>
      </c>
      <c r="AU94" s="24" t="s">
        <v>85</v>
      </c>
      <c r="AY94" s="24" t="s">
        <v>541</v>
      </c>
      <c r="BE94" s="248">
        <f>IF(N94="základní",J94,0)</f>
        <v>0</v>
      </c>
      <c r="BF94" s="248">
        <f>IF(N94="snížená",J94,0)</f>
        <v>0</v>
      </c>
      <c r="BG94" s="248">
        <f>IF(N94="zákl. přenesená",J94,0)</f>
        <v>0</v>
      </c>
      <c r="BH94" s="248">
        <f>IF(N94="sníž. přenesená",J94,0)</f>
        <v>0</v>
      </c>
      <c r="BI94" s="248">
        <f>IF(N94="nulová",J94,0)</f>
        <v>0</v>
      </c>
      <c r="BJ94" s="24" t="s">
        <v>24</v>
      </c>
      <c r="BK94" s="248">
        <f>ROUND(I94*H94,2)</f>
        <v>0</v>
      </c>
      <c r="BL94" s="24" t="s">
        <v>674</v>
      </c>
      <c r="BM94" s="24" t="s">
        <v>1583</v>
      </c>
    </row>
    <row r="95" s="11" customFormat="1" ht="29.88" customHeight="1">
      <c r="B95" s="221"/>
      <c r="C95" s="222"/>
      <c r="D95" s="223" t="s">
        <v>76</v>
      </c>
      <c r="E95" s="235" t="s">
        <v>669</v>
      </c>
      <c r="F95" s="235" t="s">
        <v>601</v>
      </c>
      <c r="G95" s="222"/>
      <c r="H95" s="222"/>
      <c r="I95" s="225"/>
      <c r="J95" s="236">
        <f>BK95</f>
        <v>0</v>
      </c>
      <c r="K95" s="222"/>
      <c r="L95" s="227"/>
      <c r="M95" s="228"/>
      <c r="N95" s="229"/>
      <c r="O95" s="229"/>
      <c r="P95" s="230">
        <f>P96</f>
        <v>0</v>
      </c>
      <c r="Q95" s="229"/>
      <c r="R95" s="230">
        <f>R96</f>
        <v>0</v>
      </c>
      <c r="S95" s="229"/>
      <c r="T95" s="231">
        <f>T96</f>
        <v>0</v>
      </c>
      <c r="AR95" s="232" t="s">
        <v>562</v>
      </c>
      <c r="AT95" s="233" t="s">
        <v>76</v>
      </c>
      <c r="AU95" s="233" t="s">
        <v>24</v>
      </c>
      <c r="AY95" s="232" t="s">
        <v>541</v>
      </c>
      <c r="BK95" s="234">
        <f>BK96</f>
        <v>0</v>
      </c>
    </row>
    <row r="96" s="1" customFormat="1" ht="16.5" customHeight="1">
      <c r="B96" s="46"/>
      <c r="C96" s="237" t="s">
        <v>85</v>
      </c>
      <c r="D96" s="237" t="s">
        <v>544</v>
      </c>
      <c r="E96" s="238" t="s">
        <v>670</v>
      </c>
      <c r="F96" s="239" t="s">
        <v>671</v>
      </c>
      <c r="G96" s="240" t="s">
        <v>672</v>
      </c>
      <c r="H96" s="280"/>
      <c r="I96" s="242"/>
      <c r="J96" s="243">
        <f>ROUND(I96*H96,2)</f>
        <v>0</v>
      </c>
      <c r="K96" s="239" t="s">
        <v>673</v>
      </c>
      <c r="L96" s="72"/>
      <c r="M96" s="244" t="s">
        <v>22</v>
      </c>
      <c r="N96" s="281" t="s">
        <v>48</v>
      </c>
      <c r="O96" s="277"/>
      <c r="P96" s="278">
        <f>O96*H96</f>
        <v>0</v>
      </c>
      <c r="Q96" s="278">
        <v>0</v>
      </c>
      <c r="R96" s="278">
        <f>Q96*H96</f>
        <v>0</v>
      </c>
      <c r="S96" s="278">
        <v>0</v>
      </c>
      <c r="T96" s="279">
        <f>S96*H96</f>
        <v>0</v>
      </c>
      <c r="AR96" s="24" t="s">
        <v>674</v>
      </c>
      <c r="AT96" s="24" t="s">
        <v>544</v>
      </c>
      <c r="AU96" s="24" t="s">
        <v>85</v>
      </c>
      <c r="AY96" s="24" t="s">
        <v>541</v>
      </c>
      <c r="BE96" s="248">
        <f>IF(N96="základní",J96,0)</f>
        <v>0</v>
      </c>
      <c r="BF96" s="248">
        <f>IF(N96="snížená",J96,0)</f>
        <v>0</v>
      </c>
      <c r="BG96" s="248">
        <f>IF(N96="zákl. přenesená",J96,0)</f>
        <v>0</v>
      </c>
      <c r="BH96" s="248">
        <f>IF(N96="sníž. přenesená",J96,0)</f>
        <v>0</v>
      </c>
      <c r="BI96" s="248">
        <f>IF(N96="nulová",J96,0)</f>
        <v>0</v>
      </c>
      <c r="BJ96" s="24" t="s">
        <v>24</v>
      </c>
      <c r="BK96" s="248">
        <f>ROUND(I96*H96,2)</f>
        <v>0</v>
      </c>
      <c r="BL96" s="24" t="s">
        <v>674</v>
      </c>
      <c r="BM96" s="24" t="s">
        <v>1584</v>
      </c>
    </row>
    <row r="97" s="1" customFormat="1" ht="6.96" customHeight="1">
      <c r="B97" s="67"/>
      <c r="C97" s="68"/>
      <c r="D97" s="68"/>
      <c r="E97" s="68"/>
      <c r="F97" s="68"/>
      <c r="G97" s="68"/>
      <c r="H97" s="68"/>
      <c r="I97" s="179"/>
      <c r="J97" s="68"/>
      <c r="K97" s="68"/>
      <c r="L97" s="72"/>
    </row>
  </sheetData>
  <sheetProtection sheet="1" autoFilter="0" formatColumns="0" formatRows="0" objects="1" scenarios="1" spinCount="100000" saltValue="PN99isUJfvlbVic7fAdO6TbH5V9NwXweusrEH07An6MHuH62JfLTSzZU5sWDJJSj9a6+yapN7pq8wLSCwZoCuA==" hashValue="DaYdI5MtxcIzKc+OXBUk43F1aH/UN7guOO3PPE0kcinOLctWszvvqO9tu3e4ojMH1P1HjAVQg/kV30gzx3GOaA==" algorithmName="SHA-512" password="CC35"/>
  <autoFilter ref="C90:K96"/>
  <mergeCells count="16">
    <mergeCell ref="E7:H7"/>
    <mergeCell ref="E11:H11"/>
    <mergeCell ref="E9:H9"/>
    <mergeCell ref="E13:H13"/>
    <mergeCell ref="E28:H28"/>
    <mergeCell ref="E49:H49"/>
    <mergeCell ref="E53:H53"/>
    <mergeCell ref="E51:H51"/>
    <mergeCell ref="E55:H55"/>
    <mergeCell ref="J59:J60"/>
    <mergeCell ref="E77:H77"/>
    <mergeCell ref="E81:H81"/>
    <mergeCell ref="E79:H79"/>
    <mergeCell ref="E83:H83"/>
    <mergeCell ref="G1:H1"/>
    <mergeCell ref="L2:V2"/>
  </mergeCells>
  <hyperlinks>
    <hyperlink ref="F1:G1" location="C2" display="1) Krycí list soupisu"/>
    <hyperlink ref="G1:H1" location="C62" display="2) Rekapitulace"/>
    <hyperlink ref="J1" location="C90"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65.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375</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s="1" customFormat="1" ht="16.5" customHeight="1">
      <c r="B9" s="46"/>
      <c r="C9" s="47"/>
      <c r="D9" s="47"/>
      <c r="E9" s="156" t="s">
        <v>1585</v>
      </c>
      <c r="F9" s="47"/>
      <c r="G9" s="47"/>
      <c r="H9" s="47"/>
      <c r="I9" s="157"/>
      <c r="J9" s="47"/>
      <c r="K9" s="51"/>
    </row>
    <row r="10" s="1" customFormat="1">
      <c r="B10" s="46"/>
      <c r="C10" s="47"/>
      <c r="D10" s="40" t="s">
        <v>508</v>
      </c>
      <c r="E10" s="47"/>
      <c r="F10" s="47"/>
      <c r="G10" s="47"/>
      <c r="H10" s="47"/>
      <c r="I10" s="157"/>
      <c r="J10" s="47"/>
      <c r="K10" s="51"/>
    </row>
    <row r="11" s="1" customFormat="1" ht="36.96" customHeight="1">
      <c r="B11" s="46"/>
      <c r="C11" s="47"/>
      <c r="D11" s="47"/>
      <c r="E11" s="158" t="s">
        <v>1586</v>
      </c>
      <c r="F11" s="47"/>
      <c r="G11" s="47"/>
      <c r="H11" s="47"/>
      <c r="I11" s="157"/>
      <c r="J11" s="47"/>
      <c r="K11" s="51"/>
    </row>
    <row r="12" s="1" customFormat="1">
      <c r="B12" s="46"/>
      <c r="C12" s="47"/>
      <c r="D12" s="47"/>
      <c r="E12" s="47"/>
      <c r="F12" s="47"/>
      <c r="G12" s="47"/>
      <c r="H12" s="47"/>
      <c r="I12" s="157"/>
      <c r="J12" s="47"/>
      <c r="K12" s="51"/>
    </row>
    <row r="13" s="1" customFormat="1" ht="14.4" customHeight="1">
      <c r="B13" s="46"/>
      <c r="C13" s="47"/>
      <c r="D13" s="40" t="s">
        <v>21</v>
      </c>
      <c r="E13" s="47"/>
      <c r="F13" s="35" t="s">
        <v>22</v>
      </c>
      <c r="G13" s="47"/>
      <c r="H13" s="47"/>
      <c r="I13" s="159" t="s">
        <v>23</v>
      </c>
      <c r="J13" s="35" t="s">
        <v>22</v>
      </c>
      <c r="K13" s="51"/>
    </row>
    <row r="14" s="1" customFormat="1" ht="14.4" customHeight="1">
      <c r="B14" s="46"/>
      <c r="C14" s="47"/>
      <c r="D14" s="40" t="s">
        <v>25</v>
      </c>
      <c r="E14" s="47"/>
      <c r="F14" s="35" t="s">
        <v>40</v>
      </c>
      <c r="G14" s="47"/>
      <c r="H14" s="47"/>
      <c r="I14" s="159" t="s">
        <v>27</v>
      </c>
      <c r="J14" s="160" t="str">
        <f>'Rekapitulace stavby'!AN8</f>
        <v>19. 9. 2018</v>
      </c>
      <c r="K14" s="51"/>
    </row>
    <row r="15" s="1" customFormat="1" ht="10.8" customHeight="1">
      <c r="B15" s="46"/>
      <c r="C15" s="47"/>
      <c r="D15" s="47"/>
      <c r="E15" s="47"/>
      <c r="F15" s="47"/>
      <c r="G15" s="47"/>
      <c r="H15" s="47"/>
      <c r="I15" s="157"/>
      <c r="J15" s="47"/>
      <c r="K15" s="51"/>
    </row>
    <row r="16" s="1" customFormat="1" ht="14.4" customHeight="1">
      <c r="B16" s="46"/>
      <c r="C16" s="47"/>
      <c r="D16" s="40" t="s">
        <v>31</v>
      </c>
      <c r="E16" s="47"/>
      <c r="F16" s="47"/>
      <c r="G16" s="47"/>
      <c r="H16" s="47"/>
      <c r="I16" s="159" t="s">
        <v>32</v>
      </c>
      <c r="J16" s="35" t="str">
        <f>IF('Rekapitulace stavby'!AN10="","",'Rekapitulace stavby'!AN10)</f>
        <v>70994234</v>
      </c>
      <c r="K16" s="51"/>
    </row>
    <row r="17" s="1" customFormat="1" ht="18" customHeight="1">
      <c r="B17" s="46"/>
      <c r="C17" s="47"/>
      <c r="D17" s="47"/>
      <c r="E17" s="35" t="str">
        <f>IF('Rekapitulace stavby'!E11="","",'Rekapitulace stavby'!E11)</f>
        <v>SŽDC s.o., OŘ Ústí n.L., ST Ústí n.L.</v>
      </c>
      <c r="F17" s="47"/>
      <c r="G17" s="47"/>
      <c r="H17" s="47"/>
      <c r="I17" s="159" t="s">
        <v>35</v>
      </c>
      <c r="J17" s="35" t="str">
        <f>IF('Rekapitulace stavby'!AN11="","",'Rekapitulace stavby'!AN11)</f>
        <v>CZ70994234</v>
      </c>
      <c r="K17" s="51"/>
    </row>
    <row r="18" s="1" customFormat="1" ht="6.96" customHeight="1">
      <c r="B18" s="46"/>
      <c r="C18" s="47"/>
      <c r="D18" s="47"/>
      <c r="E18" s="47"/>
      <c r="F18" s="47"/>
      <c r="G18" s="47"/>
      <c r="H18" s="47"/>
      <c r="I18" s="157"/>
      <c r="J18" s="47"/>
      <c r="K18" s="51"/>
    </row>
    <row r="19" s="1" customFormat="1" ht="14.4" customHeight="1">
      <c r="B19" s="46"/>
      <c r="C19" s="47"/>
      <c r="D19" s="40" t="s">
        <v>37</v>
      </c>
      <c r="E19" s="47"/>
      <c r="F19" s="47"/>
      <c r="G19" s="47"/>
      <c r="H19" s="47"/>
      <c r="I19" s="159" t="s">
        <v>32</v>
      </c>
      <c r="J19" s="35" t="str">
        <f>IF('Rekapitulace stavby'!AN13="Vyplň údaj","",IF('Rekapitulace stavby'!AN13="","",'Rekapitulace stavby'!AN13))</f>
        <v/>
      </c>
      <c r="K19" s="51"/>
    </row>
    <row r="20" s="1" customFormat="1" ht="18" customHeight="1">
      <c r="B20" s="46"/>
      <c r="C20" s="47"/>
      <c r="D20" s="47"/>
      <c r="E20" s="35" t="str">
        <f>IF('Rekapitulace stavby'!E14="Vyplň údaj","",IF('Rekapitulace stavby'!E14="","",'Rekapitulace stavby'!E14))</f>
        <v/>
      </c>
      <c r="F20" s="47"/>
      <c r="G20" s="47"/>
      <c r="H20" s="47"/>
      <c r="I20" s="159" t="s">
        <v>35</v>
      </c>
      <c r="J20" s="35" t="str">
        <f>IF('Rekapitulace stavby'!AN14="Vyplň údaj","",IF('Rekapitulace stavby'!AN14="","",'Rekapitulace stavby'!AN14))</f>
        <v/>
      </c>
      <c r="K20" s="51"/>
    </row>
    <row r="21" s="1" customFormat="1" ht="6.96" customHeight="1">
      <c r="B21" s="46"/>
      <c r="C21" s="47"/>
      <c r="D21" s="47"/>
      <c r="E21" s="47"/>
      <c r="F21" s="47"/>
      <c r="G21" s="47"/>
      <c r="H21" s="47"/>
      <c r="I21" s="157"/>
      <c r="J21" s="47"/>
      <c r="K21" s="51"/>
    </row>
    <row r="22" s="1" customFormat="1" ht="14.4" customHeight="1">
      <c r="B22" s="46"/>
      <c r="C22" s="47"/>
      <c r="D22" s="40" t="s">
        <v>39</v>
      </c>
      <c r="E22" s="47"/>
      <c r="F22" s="47"/>
      <c r="G22" s="47"/>
      <c r="H22" s="47"/>
      <c r="I22" s="159" t="s">
        <v>32</v>
      </c>
      <c r="J22" s="35" t="str">
        <f>IF('Rekapitulace stavby'!AN16="","",'Rekapitulace stavby'!AN16)</f>
        <v/>
      </c>
      <c r="K22" s="51"/>
    </row>
    <row r="23" s="1" customFormat="1" ht="18" customHeight="1">
      <c r="B23" s="46"/>
      <c r="C23" s="47"/>
      <c r="D23" s="47"/>
      <c r="E23" s="35" t="str">
        <f>IF('Rekapitulace stavby'!E17="","",'Rekapitulace stavby'!E17)</f>
        <v xml:space="preserve"> </v>
      </c>
      <c r="F23" s="47"/>
      <c r="G23" s="47"/>
      <c r="H23" s="47"/>
      <c r="I23" s="159" t="s">
        <v>35</v>
      </c>
      <c r="J23" s="35" t="str">
        <f>IF('Rekapitulace stavby'!AN17="","",'Rekapitulace stavby'!AN17)</f>
        <v/>
      </c>
      <c r="K23" s="51"/>
    </row>
    <row r="24" s="1" customFormat="1" ht="6.96" customHeight="1">
      <c r="B24" s="46"/>
      <c r="C24" s="47"/>
      <c r="D24" s="47"/>
      <c r="E24" s="47"/>
      <c r="F24" s="47"/>
      <c r="G24" s="47"/>
      <c r="H24" s="47"/>
      <c r="I24" s="157"/>
      <c r="J24" s="47"/>
      <c r="K24" s="51"/>
    </row>
    <row r="25" s="1" customFormat="1" ht="14.4" customHeight="1">
      <c r="B25" s="46"/>
      <c r="C25" s="47"/>
      <c r="D25" s="40" t="s">
        <v>42</v>
      </c>
      <c r="E25" s="47"/>
      <c r="F25" s="47"/>
      <c r="G25" s="47"/>
      <c r="H25" s="47"/>
      <c r="I25" s="157"/>
      <c r="J25" s="47"/>
      <c r="K25" s="51"/>
    </row>
    <row r="26" s="7" customFormat="1" ht="16.5" customHeight="1">
      <c r="B26" s="161"/>
      <c r="C26" s="162"/>
      <c r="D26" s="162"/>
      <c r="E26" s="44" t="s">
        <v>22</v>
      </c>
      <c r="F26" s="44"/>
      <c r="G26" s="44"/>
      <c r="H26" s="44"/>
      <c r="I26" s="163"/>
      <c r="J26" s="162"/>
      <c r="K26" s="164"/>
    </row>
    <row r="27" s="1" customFormat="1" ht="6.96" customHeight="1">
      <c r="B27" s="46"/>
      <c r="C27" s="47"/>
      <c r="D27" s="47"/>
      <c r="E27" s="47"/>
      <c r="F27" s="47"/>
      <c r="G27" s="47"/>
      <c r="H27" s="47"/>
      <c r="I27" s="157"/>
      <c r="J27" s="47"/>
      <c r="K27" s="51"/>
    </row>
    <row r="28" s="1" customFormat="1" ht="6.96" customHeight="1">
      <c r="B28" s="46"/>
      <c r="C28" s="47"/>
      <c r="D28" s="106"/>
      <c r="E28" s="106"/>
      <c r="F28" s="106"/>
      <c r="G28" s="106"/>
      <c r="H28" s="106"/>
      <c r="I28" s="165"/>
      <c r="J28" s="106"/>
      <c r="K28" s="166"/>
    </row>
    <row r="29" s="1" customFormat="1" ht="25.44" customHeight="1">
      <c r="B29" s="46"/>
      <c r="C29" s="47"/>
      <c r="D29" s="167" t="s">
        <v>43</v>
      </c>
      <c r="E29" s="47"/>
      <c r="F29" s="47"/>
      <c r="G29" s="47"/>
      <c r="H29" s="47"/>
      <c r="I29" s="157"/>
      <c r="J29" s="168">
        <f>ROUND(J92,2)</f>
        <v>0</v>
      </c>
      <c r="K29" s="51"/>
    </row>
    <row r="30" s="1" customFormat="1" ht="6.96" customHeight="1">
      <c r="B30" s="46"/>
      <c r="C30" s="47"/>
      <c r="D30" s="106"/>
      <c r="E30" s="106"/>
      <c r="F30" s="106"/>
      <c r="G30" s="106"/>
      <c r="H30" s="106"/>
      <c r="I30" s="165"/>
      <c r="J30" s="106"/>
      <c r="K30" s="166"/>
    </row>
    <row r="31" s="1" customFormat="1" ht="14.4" customHeight="1">
      <c r="B31" s="46"/>
      <c r="C31" s="47"/>
      <c r="D31" s="47"/>
      <c r="E31" s="47"/>
      <c r="F31" s="52" t="s">
        <v>45</v>
      </c>
      <c r="G31" s="47"/>
      <c r="H31" s="47"/>
      <c r="I31" s="169" t="s">
        <v>44</v>
      </c>
      <c r="J31" s="52" t="s">
        <v>46</v>
      </c>
      <c r="K31" s="51"/>
    </row>
    <row r="32" s="1" customFormat="1" ht="14.4" customHeight="1">
      <c r="B32" s="46"/>
      <c r="C32" s="47"/>
      <c r="D32" s="55" t="s">
        <v>47</v>
      </c>
      <c r="E32" s="55" t="s">
        <v>48</v>
      </c>
      <c r="F32" s="170">
        <f>ROUND(SUM(BE92:BE121), 2)</f>
        <v>0</v>
      </c>
      <c r="G32" s="47"/>
      <c r="H32" s="47"/>
      <c r="I32" s="171">
        <v>0.20999999999999999</v>
      </c>
      <c r="J32" s="170">
        <f>ROUND(ROUND((SUM(BE92:BE121)), 2)*I32, 2)</f>
        <v>0</v>
      </c>
      <c r="K32" s="51"/>
    </row>
    <row r="33" s="1" customFormat="1" ht="14.4" customHeight="1">
      <c r="B33" s="46"/>
      <c r="C33" s="47"/>
      <c r="D33" s="47"/>
      <c r="E33" s="55" t="s">
        <v>49</v>
      </c>
      <c r="F33" s="170">
        <f>ROUND(SUM(BF92:BF121), 2)</f>
        <v>0</v>
      </c>
      <c r="G33" s="47"/>
      <c r="H33" s="47"/>
      <c r="I33" s="171">
        <v>0.14999999999999999</v>
      </c>
      <c r="J33" s="170">
        <f>ROUND(ROUND((SUM(BF92:BF121)), 2)*I33, 2)</f>
        <v>0</v>
      </c>
      <c r="K33" s="51"/>
    </row>
    <row r="34" hidden="1" s="1" customFormat="1" ht="14.4" customHeight="1">
      <c r="B34" s="46"/>
      <c r="C34" s="47"/>
      <c r="D34" s="47"/>
      <c r="E34" s="55" t="s">
        <v>50</v>
      </c>
      <c r="F34" s="170">
        <f>ROUND(SUM(BG92:BG121), 2)</f>
        <v>0</v>
      </c>
      <c r="G34" s="47"/>
      <c r="H34" s="47"/>
      <c r="I34" s="171">
        <v>0.20999999999999999</v>
      </c>
      <c r="J34" s="170">
        <v>0</v>
      </c>
      <c r="K34" s="51"/>
    </row>
    <row r="35" hidden="1" s="1" customFormat="1" ht="14.4" customHeight="1">
      <c r="B35" s="46"/>
      <c r="C35" s="47"/>
      <c r="D35" s="47"/>
      <c r="E35" s="55" t="s">
        <v>51</v>
      </c>
      <c r="F35" s="170">
        <f>ROUND(SUM(BH92:BH121), 2)</f>
        <v>0</v>
      </c>
      <c r="G35" s="47"/>
      <c r="H35" s="47"/>
      <c r="I35" s="171">
        <v>0.14999999999999999</v>
      </c>
      <c r="J35" s="170">
        <v>0</v>
      </c>
      <c r="K35" s="51"/>
    </row>
    <row r="36" hidden="1" s="1" customFormat="1" ht="14.4" customHeight="1">
      <c r="B36" s="46"/>
      <c r="C36" s="47"/>
      <c r="D36" s="47"/>
      <c r="E36" s="55" t="s">
        <v>52</v>
      </c>
      <c r="F36" s="170">
        <f>ROUND(SUM(BI92:BI121), 2)</f>
        <v>0</v>
      </c>
      <c r="G36" s="47"/>
      <c r="H36" s="47"/>
      <c r="I36" s="171">
        <v>0</v>
      </c>
      <c r="J36" s="170">
        <v>0</v>
      </c>
      <c r="K36" s="51"/>
    </row>
    <row r="37" s="1" customFormat="1" ht="6.96" customHeight="1">
      <c r="B37" s="46"/>
      <c r="C37" s="47"/>
      <c r="D37" s="47"/>
      <c r="E37" s="47"/>
      <c r="F37" s="47"/>
      <c r="G37" s="47"/>
      <c r="H37" s="47"/>
      <c r="I37" s="157"/>
      <c r="J37" s="47"/>
      <c r="K37" s="51"/>
    </row>
    <row r="38" s="1" customFormat="1" ht="25.44" customHeight="1">
      <c r="B38" s="46"/>
      <c r="C38" s="172"/>
      <c r="D38" s="173" t="s">
        <v>53</v>
      </c>
      <c r="E38" s="98"/>
      <c r="F38" s="98"/>
      <c r="G38" s="174" t="s">
        <v>54</v>
      </c>
      <c r="H38" s="175" t="s">
        <v>55</v>
      </c>
      <c r="I38" s="176"/>
      <c r="J38" s="177">
        <f>SUM(J29:J36)</f>
        <v>0</v>
      </c>
      <c r="K38" s="178"/>
    </row>
    <row r="39" s="1" customFormat="1" ht="14.4" customHeight="1">
      <c r="B39" s="67"/>
      <c r="C39" s="68"/>
      <c r="D39" s="68"/>
      <c r="E39" s="68"/>
      <c r="F39" s="68"/>
      <c r="G39" s="68"/>
      <c r="H39" s="68"/>
      <c r="I39" s="179"/>
      <c r="J39" s="68"/>
      <c r="K39" s="69"/>
    </row>
    <row r="43" s="1" customFormat="1" ht="6.96" customHeight="1">
      <c r="B43" s="180"/>
      <c r="C43" s="181"/>
      <c r="D43" s="181"/>
      <c r="E43" s="181"/>
      <c r="F43" s="181"/>
      <c r="G43" s="181"/>
      <c r="H43" s="181"/>
      <c r="I43" s="182"/>
      <c r="J43" s="181"/>
      <c r="K43" s="183"/>
    </row>
    <row r="44" s="1" customFormat="1" ht="36.96" customHeight="1">
      <c r="B44" s="46"/>
      <c r="C44" s="30" t="s">
        <v>512</v>
      </c>
      <c r="D44" s="47"/>
      <c r="E44" s="47"/>
      <c r="F44" s="47"/>
      <c r="G44" s="47"/>
      <c r="H44" s="47"/>
      <c r="I44" s="157"/>
      <c r="J44" s="47"/>
      <c r="K44" s="51"/>
    </row>
    <row r="45" s="1" customFormat="1" ht="6.96" customHeight="1">
      <c r="B45" s="46"/>
      <c r="C45" s="47"/>
      <c r="D45" s="47"/>
      <c r="E45" s="47"/>
      <c r="F45" s="47"/>
      <c r="G45" s="47"/>
      <c r="H45" s="47"/>
      <c r="I45" s="157"/>
      <c r="J45" s="47"/>
      <c r="K45" s="51"/>
    </row>
    <row r="46" s="1" customFormat="1" ht="14.4" customHeight="1">
      <c r="B46" s="46"/>
      <c r="C46" s="40" t="s">
        <v>18</v>
      </c>
      <c r="D46" s="47"/>
      <c r="E46" s="47"/>
      <c r="F46" s="47"/>
      <c r="G46" s="47"/>
      <c r="H46" s="47"/>
      <c r="I46" s="157"/>
      <c r="J46" s="47"/>
      <c r="K46" s="51"/>
    </row>
    <row r="47" s="1" customFormat="1" ht="16.5" customHeight="1">
      <c r="B47" s="46"/>
      <c r="C47" s="47"/>
      <c r="D47" s="47"/>
      <c r="E47" s="156" t="str">
        <f>E7</f>
        <v>Celkové opravy zastávek na koridorové trati Vraňany - Děčín - státní hranice_ZMĚNA č. 1</v>
      </c>
      <c r="F47" s="40"/>
      <c r="G47" s="40"/>
      <c r="H47" s="40"/>
      <c r="I47" s="157"/>
      <c r="J47" s="47"/>
      <c r="K47" s="51"/>
    </row>
    <row r="48">
      <c r="B48" s="28"/>
      <c r="C48" s="40" t="s">
        <v>506</v>
      </c>
      <c r="D48" s="29"/>
      <c r="E48" s="29"/>
      <c r="F48" s="29"/>
      <c r="G48" s="29"/>
      <c r="H48" s="29"/>
      <c r="I48" s="155"/>
      <c r="J48" s="29"/>
      <c r="K48" s="31"/>
    </row>
    <row r="49" s="1" customFormat="1" ht="16.5" customHeight="1">
      <c r="B49" s="46"/>
      <c r="C49" s="47"/>
      <c r="D49" s="47"/>
      <c r="E49" s="156" t="s">
        <v>1585</v>
      </c>
      <c r="F49" s="47"/>
      <c r="G49" s="47"/>
      <c r="H49" s="47"/>
      <c r="I49" s="157"/>
      <c r="J49" s="47"/>
      <c r="K49" s="51"/>
    </row>
    <row r="50" s="1" customFormat="1" ht="14.4" customHeight="1">
      <c r="B50" s="46"/>
      <c r="C50" s="40" t="s">
        <v>508</v>
      </c>
      <c r="D50" s="47"/>
      <c r="E50" s="47"/>
      <c r="F50" s="47"/>
      <c r="G50" s="47"/>
      <c r="H50" s="47"/>
      <c r="I50" s="157"/>
      <c r="J50" s="47"/>
      <c r="K50" s="51"/>
    </row>
    <row r="51" s="1" customFormat="1" ht="17.25" customHeight="1">
      <c r="B51" s="46"/>
      <c r="C51" s="47"/>
      <c r="D51" s="47"/>
      <c r="E51" s="158" t="str">
        <f>E11</f>
        <v>SO-30-02 - SBBH</v>
      </c>
      <c r="F51" s="47"/>
      <c r="G51" s="47"/>
      <c r="H51" s="47"/>
      <c r="I51" s="157"/>
      <c r="J51" s="47"/>
      <c r="K51" s="51"/>
    </row>
    <row r="52" s="1" customFormat="1" ht="6.96" customHeight="1">
      <c r="B52" s="46"/>
      <c r="C52" s="47"/>
      <c r="D52" s="47"/>
      <c r="E52" s="47"/>
      <c r="F52" s="47"/>
      <c r="G52" s="47"/>
      <c r="H52" s="47"/>
      <c r="I52" s="157"/>
      <c r="J52" s="47"/>
      <c r="K52" s="51"/>
    </row>
    <row r="53" s="1" customFormat="1" ht="18" customHeight="1">
      <c r="B53" s="46"/>
      <c r="C53" s="40" t="s">
        <v>25</v>
      </c>
      <c r="D53" s="47"/>
      <c r="E53" s="47"/>
      <c r="F53" s="35" t="str">
        <f>F14</f>
        <v xml:space="preserve"> </v>
      </c>
      <c r="G53" s="47"/>
      <c r="H53" s="47"/>
      <c r="I53" s="159" t="s">
        <v>27</v>
      </c>
      <c r="J53" s="160" t="str">
        <f>IF(J14="","",J14)</f>
        <v>19. 9. 2018</v>
      </c>
      <c r="K53" s="51"/>
    </row>
    <row r="54" s="1" customFormat="1" ht="6.96" customHeight="1">
      <c r="B54" s="46"/>
      <c r="C54" s="47"/>
      <c r="D54" s="47"/>
      <c r="E54" s="47"/>
      <c r="F54" s="47"/>
      <c r="G54" s="47"/>
      <c r="H54" s="47"/>
      <c r="I54" s="157"/>
      <c r="J54" s="47"/>
      <c r="K54" s="51"/>
    </row>
    <row r="55" s="1" customFormat="1">
      <c r="B55" s="46"/>
      <c r="C55" s="40" t="s">
        <v>31</v>
      </c>
      <c r="D55" s="47"/>
      <c r="E55" s="47"/>
      <c r="F55" s="35" t="str">
        <f>E17</f>
        <v>SŽDC s.o., OŘ Ústí n.L., ST Ústí n.L.</v>
      </c>
      <c r="G55" s="47"/>
      <c r="H55" s="47"/>
      <c r="I55" s="159" t="s">
        <v>39</v>
      </c>
      <c r="J55" s="44" t="str">
        <f>E23</f>
        <v xml:space="preserve"> </v>
      </c>
      <c r="K55" s="51"/>
    </row>
    <row r="56" s="1" customFormat="1" ht="14.4" customHeight="1">
      <c r="B56" s="46"/>
      <c r="C56" s="40" t="s">
        <v>37</v>
      </c>
      <c r="D56" s="47"/>
      <c r="E56" s="47"/>
      <c r="F56" s="35" t="str">
        <f>IF(E20="","",E20)</f>
        <v/>
      </c>
      <c r="G56" s="47"/>
      <c r="H56" s="47"/>
      <c r="I56" s="157"/>
      <c r="J56" s="184"/>
      <c r="K56" s="51"/>
    </row>
    <row r="57" s="1" customFormat="1" ht="10.32" customHeight="1">
      <c r="B57" s="46"/>
      <c r="C57" s="47"/>
      <c r="D57" s="47"/>
      <c r="E57" s="47"/>
      <c r="F57" s="47"/>
      <c r="G57" s="47"/>
      <c r="H57" s="47"/>
      <c r="I57" s="157"/>
      <c r="J57" s="47"/>
      <c r="K57" s="51"/>
    </row>
    <row r="58" s="1" customFormat="1" ht="29.28" customHeight="1">
      <c r="B58" s="46"/>
      <c r="C58" s="185" t="s">
        <v>513</v>
      </c>
      <c r="D58" s="172"/>
      <c r="E58" s="172"/>
      <c r="F58" s="172"/>
      <c r="G58" s="172"/>
      <c r="H58" s="172"/>
      <c r="I58" s="186"/>
      <c r="J58" s="187" t="s">
        <v>514</v>
      </c>
      <c r="K58" s="188"/>
    </row>
    <row r="59" s="1" customFormat="1" ht="10.32" customHeight="1">
      <c r="B59" s="46"/>
      <c r="C59" s="47"/>
      <c r="D59" s="47"/>
      <c r="E59" s="47"/>
      <c r="F59" s="47"/>
      <c r="G59" s="47"/>
      <c r="H59" s="47"/>
      <c r="I59" s="157"/>
      <c r="J59" s="47"/>
      <c r="K59" s="51"/>
    </row>
    <row r="60" s="1" customFormat="1" ht="29.28" customHeight="1">
      <c r="B60" s="46"/>
      <c r="C60" s="189" t="s">
        <v>515</v>
      </c>
      <c r="D60" s="47"/>
      <c r="E60" s="47"/>
      <c r="F60" s="47"/>
      <c r="G60" s="47"/>
      <c r="H60" s="47"/>
      <c r="I60" s="157"/>
      <c r="J60" s="168">
        <f>J92</f>
        <v>0</v>
      </c>
      <c r="K60" s="51"/>
      <c r="AU60" s="24" t="s">
        <v>516</v>
      </c>
    </row>
    <row r="61" s="8" customFormat="1" ht="24.96" customHeight="1">
      <c r="B61" s="190"/>
      <c r="C61" s="191"/>
      <c r="D61" s="192" t="s">
        <v>517</v>
      </c>
      <c r="E61" s="193"/>
      <c r="F61" s="193"/>
      <c r="G61" s="193"/>
      <c r="H61" s="193"/>
      <c r="I61" s="194"/>
      <c r="J61" s="195">
        <f>J93</f>
        <v>0</v>
      </c>
      <c r="K61" s="196"/>
    </row>
    <row r="62" s="9" customFormat="1" ht="19.92" customHeight="1">
      <c r="B62" s="197"/>
      <c r="C62" s="198"/>
      <c r="D62" s="199" t="s">
        <v>1087</v>
      </c>
      <c r="E62" s="200"/>
      <c r="F62" s="200"/>
      <c r="G62" s="200"/>
      <c r="H62" s="200"/>
      <c r="I62" s="201"/>
      <c r="J62" s="202">
        <f>J94</f>
        <v>0</v>
      </c>
      <c r="K62" s="203"/>
    </row>
    <row r="63" s="9" customFormat="1" ht="19.92" customHeight="1">
      <c r="B63" s="197"/>
      <c r="C63" s="198"/>
      <c r="D63" s="199" t="s">
        <v>914</v>
      </c>
      <c r="E63" s="200"/>
      <c r="F63" s="200"/>
      <c r="G63" s="200"/>
      <c r="H63" s="200"/>
      <c r="I63" s="201"/>
      <c r="J63" s="202">
        <f>J102</f>
        <v>0</v>
      </c>
      <c r="K63" s="203"/>
    </row>
    <row r="64" s="9" customFormat="1" ht="19.92" customHeight="1">
      <c r="B64" s="197"/>
      <c r="C64" s="198"/>
      <c r="D64" s="199" t="s">
        <v>1587</v>
      </c>
      <c r="E64" s="200"/>
      <c r="F64" s="200"/>
      <c r="G64" s="200"/>
      <c r="H64" s="200"/>
      <c r="I64" s="201"/>
      <c r="J64" s="202">
        <f>J105</f>
        <v>0</v>
      </c>
      <c r="K64" s="203"/>
    </row>
    <row r="65" s="9" customFormat="1" ht="19.92" customHeight="1">
      <c r="B65" s="197"/>
      <c r="C65" s="198"/>
      <c r="D65" s="199" t="s">
        <v>1588</v>
      </c>
      <c r="E65" s="200"/>
      <c r="F65" s="200"/>
      <c r="G65" s="200"/>
      <c r="H65" s="200"/>
      <c r="I65" s="201"/>
      <c r="J65" s="202">
        <f>J108</f>
        <v>0</v>
      </c>
      <c r="K65" s="203"/>
    </row>
    <row r="66" s="9" customFormat="1" ht="19.92" customHeight="1">
      <c r="B66" s="197"/>
      <c r="C66" s="198"/>
      <c r="D66" s="199" t="s">
        <v>520</v>
      </c>
      <c r="E66" s="200"/>
      <c r="F66" s="200"/>
      <c r="G66" s="200"/>
      <c r="H66" s="200"/>
      <c r="I66" s="201"/>
      <c r="J66" s="202">
        <f>J110</f>
        <v>0</v>
      </c>
      <c r="K66" s="203"/>
    </row>
    <row r="67" s="9" customFormat="1" ht="19.92" customHeight="1">
      <c r="B67" s="197"/>
      <c r="C67" s="198"/>
      <c r="D67" s="199" t="s">
        <v>522</v>
      </c>
      <c r="E67" s="200"/>
      <c r="F67" s="200"/>
      <c r="G67" s="200"/>
      <c r="H67" s="200"/>
      <c r="I67" s="201"/>
      <c r="J67" s="202">
        <f>J115</f>
        <v>0</v>
      </c>
      <c r="K67" s="203"/>
    </row>
    <row r="68" s="8" customFormat="1" ht="24.96" customHeight="1">
      <c r="B68" s="190"/>
      <c r="C68" s="191"/>
      <c r="D68" s="192" t="s">
        <v>598</v>
      </c>
      <c r="E68" s="193"/>
      <c r="F68" s="193"/>
      <c r="G68" s="193"/>
      <c r="H68" s="193"/>
      <c r="I68" s="194"/>
      <c r="J68" s="195">
        <f>J117</f>
        <v>0</v>
      </c>
      <c r="K68" s="196"/>
    </row>
    <row r="69" s="9" customFormat="1" ht="19.92" customHeight="1">
      <c r="B69" s="197"/>
      <c r="C69" s="198"/>
      <c r="D69" s="199" t="s">
        <v>668</v>
      </c>
      <c r="E69" s="200"/>
      <c r="F69" s="200"/>
      <c r="G69" s="200"/>
      <c r="H69" s="200"/>
      <c r="I69" s="201"/>
      <c r="J69" s="202">
        <f>J118</f>
        <v>0</v>
      </c>
      <c r="K69" s="203"/>
    </row>
    <row r="70" s="9" customFormat="1" ht="19.92" customHeight="1">
      <c r="B70" s="197"/>
      <c r="C70" s="198"/>
      <c r="D70" s="199" t="s">
        <v>1589</v>
      </c>
      <c r="E70" s="200"/>
      <c r="F70" s="200"/>
      <c r="G70" s="200"/>
      <c r="H70" s="200"/>
      <c r="I70" s="201"/>
      <c r="J70" s="202">
        <f>J120</f>
        <v>0</v>
      </c>
      <c r="K70" s="203"/>
    </row>
    <row r="71" s="1" customFormat="1" ht="21.84" customHeight="1">
      <c r="B71" s="46"/>
      <c r="C71" s="47"/>
      <c r="D71" s="47"/>
      <c r="E71" s="47"/>
      <c r="F71" s="47"/>
      <c r="G71" s="47"/>
      <c r="H71" s="47"/>
      <c r="I71" s="157"/>
      <c r="J71" s="47"/>
      <c r="K71" s="51"/>
    </row>
    <row r="72" s="1" customFormat="1" ht="6.96" customHeight="1">
      <c r="B72" s="67"/>
      <c r="C72" s="68"/>
      <c r="D72" s="68"/>
      <c r="E72" s="68"/>
      <c r="F72" s="68"/>
      <c r="G72" s="68"/>
      <c r="H72" s="68"/>
      <c r="I72" s="179"/>
      <c r="J72" s="68"/>
      <c r="K72" s="69"/>
    </row>
    <row r="76" s="1" customFormat="1" ht="6.96" customHeight="1">
      <c r="B76" s="70"/>
      <c r="C76" s="71"/>
      <c r="D76" s="71"/>
      <c r="E76" s="71"/>
      <c r="F76" s="71"/>
      <c r="G76" s="71"/>
      <c r="H76" s="71"/>
      <c r="I76" s="182"/>
      <c r="J76" s="71"/>
      <c r="K76" s="71"/>
      <c r="L76" s="72"/>
    </row>
    <row r="77" s="1" customFormat="1" ht="36.96" customHeight="1">
      <c r="B77" s="46"/>
      <c r="C77" s="73" t="s">
        <v>525</v>
      </c>
      <c r="D77" s="74"/>
      <c r="E77" s="74"/>
      <c r="F77" s="74"/>
      <c r="G77" s="74"/>
      <c r="H77" s="74"/>
      <c r="I77" s="204"/>
      <c r="J77" s="74"/>
      <c r="K77" s="74"/>
      <c r="L77" s="72"/>
    </row>
    <row r="78" s="1" customFormat="1" ht="6.96" customHeight="1">
      <c r="B78" s="46"/>
      <c r="C78" s="74"/>
      <c r="D78" s="74"/>
      <c r="E78" s="74"/>
      <c r="F78" s="74"/>
      <c r="G78" s="74"/>
      <c r="H78" s="74"/>
      <c r="I78" s="204"/>
      <c r="J78" s="74"/>
      <c r="K78" s="74"/>
      <c r="L78" s="72"/>
    </row>
    <row r="79" s="1" customFormat="1" ht="14.4" customHeight="1">
      <c r="B79" s="46"/>
      <c r="C79" s="76" t="s">
        <v>18</v>
      </c>
      <c r="D79" s="74"/>
      <c r="E79" s="74"/>
      <c r="F79" s="74"/>
      <c r="G79" s="74"/>
      <c r="H79" s="74"/>
      <c r="I79" s="204"/>
      <c r="J79" s="74"/>
      <c r="K79" s="74"/>
      <c r="L79" s="72"/>
    </row>
    <row r="80" s="1" customFormat="1" ht="16.5" customHeight="1">
      <c r="B80" s="46"/>
      <c r="C80" s="74"/>
      <c r="D80" s="74"/>
      <c r="E80" s="205" t="str">
        <f>E7</f>
        <v>Celkové opravy zastávek na koridorové trati Vraňany - Děčín - státní hranice_ZMĚNA č. 1</v>
      </c>
      <c r="F80" s="76"/>
      <c r="G80" s="76"/>
      <c r="H80" s="76"/>
      <c r="I80" s="204"/>
      <c r="J80" s="74"/>
      <c r="K80" s="74"/>
      <c r="L80" s="72"/>
    </row>
    <row r="81">
      <c r="B81" s="28"/>
      <c r="C81" s="76" t="s">
        <v>506</v>
      </c>
      <c r="D81" s="206"/>
      <c r="E81" s="206"/>
      <c r="F81" s="206"/>
      <c r="G81" s="206"/>
      <c r="H81" s="206"/>
      <c r="I81" s="149"/>
      <c r="J81" s="206"/>
      <c r="K81" s="206"/>
      <c r="L81" s="207"/>
    </row>
    <row r="82" s="1" customFormat="1" ht="16.5" customHeight="1">
      <c r="B82" s="46"/>
      <c r="C82" s="74"/>
      <c r="D82" s="74"/>
      <c r="E82" s="205" t="s">
        <v>1585</v>
      </c>
      <c r="F82" s="74"/>
      <c r="G82" s="74"/>
      <c r="H82" s="74"/>
      <c r="I82" s="204"/>
      <c r="J82" s="74"/>
      <c r="K82" s="74"/>
      <c r="L82" s="72"/>
    </row>
    <row r="83" s="1" customFormat="1" ht="14.4" customHeight="1">
      <c r="B83" s="46"/>
      <c r="C83" s="76" t="s">
        <v>508</v>
      </c>
      <c r="D83" s="74"/>
      <c r="E83" s="74"/>
      <c r="F83" s="74"/>
      <c r="G83" s="74"/>
      <c r="H83" s="74"/>
      <c r="I83" s="204"/>
      <c r="J83" s="74"/>
      <c r="K83" s="74"/>
      <c r="L83" s="72"/>
    </row>
    <row r="84" s="1" customFormat="1" ht="17.25" customHeight="1">
      <c r="B84" s="46"/>
      <c r="C84" s="74"/>
      <c r="D84" s="74"/>
      <c r="E84" s="82" t="str">
        <f>E11</f>
        <v>SO-30-02 - SBBH</v>
      </c>
      <c r="F84" s="74"/>
      <c r="G84" s="74"/>
      <c r="H84" s="74"/>
      <c r="I84" s="204"/>
      <c r="J84" s="74"/>
      <c r="K84" s="74"/>
      <c r="L84" s="72"/>
    </row>
    <row r="85" s="1" customFormat="1" ht="6.96" customHeight="1">
      <c r="B85" s="46"/>
      <c r="C85" s="74"/>
      <c r="D85" s="74"/>
      <c r="E85" s="74"/>
      <c r="F85" s="74"/>
      <c r="G85" s="74"/>
      <c r="H85" s="74"/>
      <c r="I85" s="204"/>
      <c r="J85" s="74"/>
      <c r="K85" s="74"/>
      <c r="L85" s="72"/>
    </row>
    <row r="86" s="1" customFormat="1" ht="18" customHeight="1">
      <c r="B86" s="46"/>
      <c r="C86" s="76" t="s">
        <v>25</v>
      </c>
      <c r="D86" s="74"/>
      <c r="E86" s="74"/>
      <c r="F86" s="209" t="str">
        <f>F14</f>
        <v xml:space="preserve"> </v>
      </c>
      <c r="G86" s="74"/>
      <c r="H86" s="74"/>
      <c r="I86" s="210" t="s">
        <v>27</v>
      </c>
      <c r="J86" s="85" t="str">
        <f>IF(J14="","",J14)</f>
        <v>19. 9. 2018</v>
      </c>
      <c r="K86" s="74"/>
      <c r="L86" s="72"/>
    </row>
    <row r="87" s="1" customFormat="1" ht="6.96" customHeight="1">
      <c r="B87" s="46"/>
      <c r="C87" s="74"/>
      <c r="D87" s="74"/>
      <c r="E87" s="74"/>
      <c r="F87" s="74"/>
      <c r="G87" s="74"/>
      <c r="H87" s="74"/>
      <c r="I87" s="204"/>
      <c r="J87" s="74"/>
      <c r="K87" s="74"/>
      <c r="L87" s="72"/>
    </row>
    <row r="88" s="1" customFormat="1">
      <c r="B88" s="46"/>
      <c r="C88" s="76" t="s">
        <v>31</v>
      </c>
      <c r="D88" s="74"/>
      <c r="E88" s="74"/>
      <c r="F88" s="209" t="str">
        <f>E17</f>
        <v>SŽDC s.o., OŘ Ústí n.L., ST Ústí n.L.</v>
      </c>
      <c r="G88" s="74"/>
      <c r="H88" s="74"/>
      <c r="I88" s="210" t="s">
        <v>39</v>
      </c>
      <c r="J88" s="209" t="str">
        <f>E23</f>
        <v xml:space="preserve"> </v>
      </c>
      <c r="K88" s="74"/>
      <c r="L88" s="72"/>
    </row>
    <row r="89" s="1" customFormat="1" ht="14.4" customHeight="1">
      <c r="B89" s="46"/>
      <c r="C89" s="76" t="s">
        <v>37</v>
      </c>
      <c r="D89" s="74"/>
      <c r="E89" s="74"/>
      <c r="F89" s="209" t="str">
        <f>IF(E20="","",E20)</f>
        <v/>
      </c>
      <c r="G89" s="74"/>
      <c r="H89" s="74"/>
      <c r="I89" s="204"/>
      <c r="J89" s="74"/>
      <c r="K89" s="74"/>
      <c r="L89" s="72"/>
    </row>
    <row r="90" s="1" customFormat="1" ht="10.32" customHeight="1">
      <c r="B90" s="46"/>
      <c r="C90" s="74"/>
      <c r="D90" s="74"/>
      <c r="E90" s="74"/>
      <c r="F90" s="74"/>
      <c r="G90" s="74"/>
      <c r="H90" s="74"/>
      <c r="I90" s="204"/>
      <c r="J90" s="74"/>
      <c r="K90" s="74"/>
      <c r="L90" s="72"/>
    </row>
    <row r="91" s="10" customFormat="1" ht="29.28" customHeight="1">
      <c r="B91" s="211"/>
      <c r="C91" s="212" t="s">
        <v>526</v>
      </c>
      <c r="D91" s="213" t="s">
        <v>62</v>
      </c>
      <c r="E91" s="213" t="s">
        <v>58</v>
      </c>
      <c r="F91" s="213" t="s">
        <v>527</v>
      </c>
      <c r="G91" s="213" t="s">
        <v>528</v>
      </c>
      <c r="H91" s="213" t="s">
        <v>529</v>
      </c>
      <c r="I91" s="214" t="s">
        <v>530</v>
      </c>
      <c r="J91" s="213" t="s">
        <v>514</v>
      </c>
      <c r="K91" s="215" t="s">
        <v>531</v>
      </c>
      <c r="L91" s="216"/>
      <c r="M91" s="102" t="s">
        <v>532</v>
      </c>
      <c r="N91" s="103" t="s">
        <v>47</v>
      </c>
      <c r="O91" s="103" t="s">
        <v>533</v>
      </c>
      <c r="P91" s="103" t="s">
        <v>534</v>
      </c>
      <c r="Q91" s="103" t="s">
        <v>535</v>
      </c>
      <c r="R91" s="103" t="s">
        <v>536</v>
      </c>
      <c r="S91" s="103" t="s">
        <v>537</v>
      </c>
      <c r="T91" s="104" t="s">
        <v>538</v>
      </c>
    </row>
    <row r="92" s="1" customFormat="1" ht="29.28" customHeight="1">
      <c r="B92" s="46"/>
      <c r="C92" s="108" t="s">
        <v>515</v>
      </c>
      <c r="D92" s="74"/>
      <c r="E92" s="74"/>
      <c r="F92" s="74"/>
      <c r="G92" s="74"/>
      <c r="H92" s="74"/>
      <c r="I92" s="204"/>
      <c r="J92" s="217">
        <f>BK92</f>
        <v>0</v>
      </c>
      <c r="K92" s="74"/>
      <c r="L92" s="72"/>
      <c r="M92" s="105"/>
      <c r="N92" s="106"/>
      <c r="O92" s="106"/>
      <c r="P92" s="218">
        <f>P93+P117</f>
        <v>0</v>
      </c>
      <c r="Q92" s="106"/>
      <c r="R92" s="218">
        <f>R93+R117</f>
        <v>5.317164</v>
      </c>
      <c r="S92" s="106"/>
      <c r="T92" s="219">
        <f>T93+T117</f>
        <v>1.04</v>
      </c>
      <c r="AT92" s="24" t="s">
        <v>76</v>
      </c>
      <c r="AU92" s="24" t="s">
        <v>516</v>
      </c>
      <c r="BK92" s="220">
        <f>BK93+BK117</f>
        <v>0</v>
      </c>
    </row>
    <row r="93" s="11" customFormat="1" ht="37.44" customHeight="1">
      <c r="B93" s="221"/>
      <c r="C93" s="222"/>
      <c r="D93" s="223" t="s">
        <v>76</v>
      </c>
      <c r="E93" s="224" t="s">
        <v>539</v>
      </c>
      <c r="F93" s="224" t="s">
        <v>540</v>
      </c>
      <c r="G93" s="222"/>
      <c r="H93" s="222"/>
      <c r="I93" s="225"/>
      <c r="J93" s="226">
        <f>BK93</f>
        <v>0</v>
      </c>
      <c r="K93" s="222"/>
      <c r="L93" s="227"/>
      <c r="M93" s="228"/>
      <c r="N93" s="229"/>
      <c r="O93" s="229"/>
      <c r="P93" s="230">
        <f>P94+P102+P105+P108+P110+P115</f>
        <v>0</v>
      </c>
      <c r="Q93" s="229"/>
      <c r="R93" s="230">
        <f>R94+R102+R105+R108+R110+R115</f>
        <v>5.317164</v>
      </c>
      <c r="S93" s="229"/>
      <c r="T93" s="231">
        <f>T94+T102+T105+T108+T110+T115</f>
        <v>1.04</v>
      </c>
      <c r="AR93" s="232" t="s">
        <v>24</v>
      </c>
      <c r="AT93" s="233" t="s">
        <v>76</v>
      </c>
      <c r="AU93" s="233" t="s">
        <v>77</v>
      </c>
      <c r="AY93" s="232" t="s">
        <v>541</v>
      </c>
      <c r="BK93" s="234">
        <f>BK94+BK102+BK105+BK108+BK110+BK115</f>
        <v>0</v>
      </c>
    </row>
    <row r="94" s="11" customFormat="1" ht="19.92" customHeight="1">
      <c r="B94" s="221"/>
      <c r="C94" s="222"/>
      <c r="D94" s="223" t="s">
        <v>76</v>
      </c>
      <c r="E94" s="235" t="s">
        <v>24</v>
      </c>
      <c r="F94" s="235" t="s">
        <v>1090</v>
      </c>
      <c r="G94" s="222"/>
      <c r="H94" s="222"/>
      <c r="I94" s="225"/>
      <c r="J94" s="236">
        <f>BK94</f>
        <v>0</v>
      </c>
      <c r="K94" s="222"/>
      <c r="L94" s="227"/>
      <c r="M94" s="228"/>
      <c r="N94" s="229"/>
      <c r="O94" s="229"/>
      <c r="P94" s="230">
        <f>SUM(P95:P101)</f>
        <v>0</v>
      </c>
      <c r="Q94" s="229"/>
      <c r="R94" s="230">
        <f>SUM(R95:R101)</f>
        <v>0</v>
      </c>
      <c r="S94" s="229"/>
      <c r="T94" s="231">
        <f>SUM(T95:T101)</f>
        <v>1.04</v>
      </c>
      <c r="AR94" s="232" t="s">
        <v>24</v>
      </c>
      <c r="AT94" s="233" t="s">
        <v>76</v>
      </c>
      <c r="AU94" s="233" t="s">
        <v>24</v>
      </c>
      <c r="AY94" s="232" t="s">
        <v>541</v>
      </c>
      <c r="BK94" s="234">
        <f>SUM(BK95:BK101)</f>
        <v>0</v>
      </c>
    </row>
    <row r="95" s="1" customFormat="1" ht="25.5" customHeight="1">
      <c r="B95" s="46"/>
      <c r="C95" s="237" t="s">
        <v>24</v>
      </c>
      <c r="D95" s="237" t="s">
        <v>544</v>
      </c>
      <c r="E95" s="238" t="s">
        <v>1590</v>
      </c>
      <c r="F95" s="239" t="s">
        <v>1591</v>
      </c>
      <c r="G95" s="240" t="s">
        <v>547</v>
      </c>
      <c r="H95" s="241">
        <v>4</v>
      </c>
      <c r="I95" s="242"/>
      <c r="J95" s="243">
        <f>ROUND(I95*H95,2)</f>
        <v>0</v>
      </c>
      <c r="K95" s="239" t="s">
        <v>772</v>
      </c>
      <c r="L95" s="72"/>
      <c r="M95" s="244" t="s">
        <v>22</v>
      </c>
      <c r="N95" s="245" t="s">
        <v>48</v>
      </c>
      <c r="O95" s="47"/>
      <c r="P95" s="246">
        <f>O95*H95</f>
        <v>0</v>
      </c>
      <c r="Q95" s="246">
        <v>0</v>
      </c>
      <c r="R95" s="246">
        <f>Q95*H95</f>
        <v>0</v>
      </c>
      <c r="S95" s="246">
        <v>0.26000000000000001</v>
      </c>
      <c r="T95" s="247">
        <f>S95*H95</f>
        <v>1.04</v>
      </c>
      <c r="AR95" s="24" t="s">
        <v>542</v>
      </c>
      <c r="AT95" s="24" t="s">
        <v>544</v>
      </c>
      <c r="AU95" s="24" t="s">
        <v>85</v>
      </c>
      <c r="AY95" s="24" t="s">
        <v>541</v>
      </c>
      <c r="BE95" s="248">
        <f>IF(N95="základní",J95,0)</f>
        <v>0</v>
      </c>
      <c r="BF95" s="248">
        <f>IF(N95="snížená",J95,0)</f>
        <v>0</v>
      </c>
      <c r="BG95" s="248">
        <f>IF(N95="zákl. přenesená",J95,0)</f>
        <v>0</v>
      </c>
      <c r="BH95" s="248">
        <f>IF(N95="sníž. přenesená",J95,0)</f>
        <v>0</v>
      </c>
      <c r="BI95" s="248">
        <f>IF(N95="nulová",J95,0)</f>
        <v>0</v>
      </c>
      <c r="BJ95" s="24" t="s">
        <v>24</v>
      </c>
      <c r="BK95" s="248">
        <f>ROUND(I95*H95,2)</f>
        <v>0</v>
      </c>
      <c r="BL95" s="24" t="s">
        <v>542</v>
      </c>
      <c r="BM95" s="24" t="s">
        <v>1592</v>
      </c>
    </row>
    <row r="96" s="1" customFormat="1" ht="25.5" customHeight="1">
      <c r="B96" s="46"/>
      <c r="C96" s="237" t="s">
        <v>85</v>
      </c>
      <c r="D96" s="237" t="s">
        <v>544</v>
      </c>
      <c r="E96" s="238" t="s">
        <v>1593</v>
      </c>
      <c r="F96" s="239" t="s">
        <v>1594</v>
      </c>
      <c r="G96" s="240" t="s">
        <v>1093</v>
      </c>
      <c r="H96" s="241">
        <v>1.25</v>
      </c>
      <c r="I96" s="242"/>
      <c r="J96" s="243">
        <f>ROUND(I96*H96,2)</f>
        <v>0</v>
      </c>
      <c r="K96" s="239" t="s">
        <v>772</v>
      </c>
      <c r="L96" s="72"/>
      <c r="M96" s="244" t="s">
        <v>22</v>
      </c>
      <c r="N96" s="245" t="s">
        <v>48</v>
      </c>
      <c r="O96" s="47"/>
      <c r="P96" s="246">
        <f>O96*H96</f>
        <v>0</v>
      </c>
      <c r="Q96" s="246">
        <v>0</v>
      </c>
      <c r="R96" s="246">
        <f>Q96*H96</f>
        <v>0</v>
      </c>
      <c r="S96" s="246">
        <v>0</v>
      </c>
      <c r="T96" s="247">
        <f>S96*H96</f>
        <v>0</v>
      </c>
      <c r="AR96" s="24" t="s">
        <v>542</v>
      </c>
      <c r="AT96" s="24" t="s">
        <v>544</v>
      </c>
      <c r="AU96" s="24" t="s">
        <v>85</v>
      </c>
      <c r="AY96" s="24" t="s">
        <v>541</v>
      </c>
      <c r="BE96" s="248">
        <f>IF(N96="základní",J96,0)</f>
        <v>0</v>
      </c>
      <c r="BF96" s="248">
        <f>IF(N96="snížená",J96,0)</f>
        <v>0</v>
      </c>
      <c r="BG96" s="248">
        <f>IF(N96="zákl. přenesená",J96,0)</f>
        <v>0</v>
      </c>
      <c r="BH96" s="248">
        <f>IF(N96="sníž. přenesená",J96,0)</f>
        <v>0</v>
      </c>
      <c r="BI96" s="248">
        <f>IF(N96="nulová",J96,0)</f>
        <v>0</v>
      </c>
      <c r="BJ96" s="24" t="s">
        <v>24</v>
      </c>
      <c r="BK96" s="248">
        <f>ROUND(I96*H96,2)</f>
        <v>0</v>
      </c>
      <c r="BL96" s="24" t="s">
        <v>542</v>
      </c>
      <c r="BM96" s="24" t="s">
        <v>1595</v>
      </c>
    </row>
    <row r="97" s="1" customFormat="1" ht="16.5" customHeight="1">
      <c r="B97" s="46"/>
      <c r="C97" s="237" t="s">
        <v>93</v>
      </c>
      <c r="D97" s="237" t="s">
        <v>544</v>
      </c>
      <c r="E97" s="238" t="s">
        <v>1596</v>
      </c>
      <c r="F97" s="239" t="s">
        <v>1597</v>
      </c>
      <c r="G97" s="240" t="s">
        <v>1093</v>
      </c>
      <c r="H97" s="241">
        <v>5</v>
      </c>
      <c r="I97" s="242"/>
      <c r="J97" s="243">
        <f>ROUND(I97*H97,2)</f>
        <v>0</v>
      </c>
      <c r="K97" s="239" t="s">
        <v>772</v>
      </c>
      <c r="L97" s="72"/>
      <c r="M97" s="244" t="s">
        <v>22</v>
      </c>
      <c r="N97" s="245" t="s">
        <v>48</v>
      </c>
      <c r="O97" s="47"/>
      <c r="P97" s="246">
        <f>O97*H97</f>
        <v>0</v>
      </c>
      <c r="Q97" s="246">
        <v>0</v>
      </c>
      <c r="R97" s="246">
        <f>Q97*H97</f>
        <v>0</v>
      </c>
      <c r="S97" s="246">
        <v>0</v>
      </c>
      <c r="T97" s="247">
        <f>S97*H97</f>
        <v>0</v>
      </c>
      <c r="AR97" s="24" t="s">
        <v>542</v>
      </c>
      <c r="AT97" s="24" t="s">
        <v>544</v>
      </c>
      <c r="AU97" s="24" t="s">
        <v>85</v>
      </c>
      <c r="AY97" s="24" t="s">
        <v>541</v>
      </c>
      <c r="BE97" s="248">
        <f>IF(N97="základní",J97,0)</f>
        <v>0</v>
      </c>
      <c r="BF97" s="248">
        <f>IF(N97="snížená",J97,0)</f>
        <v>0</v>
      </c>
      <c r="BG97" s="248">
        <f>IF(N97="zákl. přenesená",J97,0)</f>
        <v>0</v>
      </c>
      <c r="BH97" s="248">
        <f>IF(N97="sníž. přenesená",J97,0)</f>
        <v>0</v>
      </c>
      <c r="BI97" s="248">
        <f>IF(N97="nulová",J97,0)</f>
        <v>0</v>
      </c>
      <c r="BJ97" s="24" t="s">
        <v>24</v>
      </c>
      <c r="BK97" s="248">
        <f>ROUND(I97*H97,2)</f>
        <v>0</v>
      </c>
      <c r="BL97" s="24" t="s">
        <v>542</v>
      </c>
      <c r="BM97" s="24" t="s">
        <v>1598</v>
      </c>
    </row>
    <row r="98" s="1" customFormat="1" ht="25.5" customHeight="1">
      <c r="B98" s="46"/>
      <c r="C98" s="237" t="s">
        <v>542</v>
      </c>
      <c r="D98" s="237" t="s">
        <v>544</v>
      </c>
      <c r="E98" s="238" t="s">
        <v>1599</v>
      </c>
      <c r="F98" s="239" t="s">
        <v>1600</v>
      </c>
      <c r="G98" s="240" t="s">
        <v>1093</v>
      </c>
      <c r="H98" s="241">
        <v>5</v>
      </c>
      <c r="I98" s="242"/>
      <c r="J98" s="243">
        <f>ROUND(I98*H98,2)</f>
        <v>0</v>
      </c>
      <c r="K98" s="239" t="s">
        <v>22</v>
      </c>
      <c r="L98" s="72"/>
      <c r="M98" s="244" t="s">
        <v>22</v>
      </c>
      <c r="N98" s="245" t="s">
        <v>48</v>
      </c>
      <c r="O98" s="47"/>
      <c r="P98" s="246">
        <f>O98*H98</f>
        <v>0</v>
      </c>
      <c r="Q98" s="246">
        <v>0</v>
      </c>
      <c r="R98" s="246">
        <f>Q98*H98</f>
        <v>0</v>
      </c>
      <c r="S98" s="246">
        <v>0</v>
      </c>
      <c r="T98" s="247">
        <f>S98*H98</f>
        <v>0</v>
      </c>
      <c r="AR98" s="24" t="s">
        <v>542</v>
      </c>
      <c r="AT98" s="24" t="s">
        <v>544</v>
      </c>
      <c r="AU98" s="24" t="s">
        <v>85</v>
      </c>
      <c r="AY98" s="24" t="s">
        <v>541</v>
      </c>
      <c r="BE98" s="248">
        <f>IF(N98="základní",J98,0)</f>
        <v>0</v>
      </c>
      <c r="BF98" s="248">
        <f>IF(N98="snížená",J98,0)</f>
        <v>0</v>
      </c>
      <c r="BG98" s="248">
        <f>IF(N98="zákl. přenesená",J98,0)</f>
        <v>0</v>
      </c>
      <c r="BH98" s="248">
        <f>IF(N98="sníž. přenesená",J98,0)</f>
        <v>0</v>
      </c>
      <c r="BI98" s="248">
        <f>IF(N98="nulová",J98,0)</f>
        <v>0</v>
      </c>
      <c r="BJ98" s="24" t="s">
        <v>24</v>
      </c>
      <c r="BK98" s="248">
        <f>ROUND(I98*H98,2)</f>
        <v>0</v>
      </c>
      <c r="BL98" s="24" t="s">
        <v>542</v>
      </c>
      <c r="BM98" s="24" t="s">
        <v>1601</v>
      </c>
    </row>
    <row r="99" s="1" customFormat="1" ht="38.25" customHeight="1">
      <c r="B99" s="46"/>
      <c r="C99" s="237" t="s">
        <v>562</v>
      </c>
      <c r="D99" s="237" t="s">
        <v>544</v>
      </c>
      <c r="E99" s="238" t="s">
        <v>1602</v>
      </c>
      <c r="F99" s="239" t="s">
        <v>1603</v>
      </c>
      <c r="G99" s="240" t="s">
        <v>1093</v>
      </c>
      <c r="H99" s="241">
        <v>2.5</v>
      </c>
      <c r="I99" s="242"/>
      <c r="J99" s="243">
        <f>ROUND(I99*H99,2)</f>
        <v>0</v>
      </c>
      <c r="K99" s="239" t="s">
        <v>22</v>
      </c>
      <c r="L99" s="72"/>
      <c r="M99" s="244" t="s">
        <v>22</v>
      </c>
      <c r="N99" s="245" t="s">
        <v>48</v>
      </c>
      <c r="O99" s="47"/>
      <c r="P99" s="246">
        <f>O99*H99</f>
        <v>0</v>
      </c>
      <c r="Q99" s="246">
        <v>0</v>
      </c>
      <c r="R99" s="246">
        <f>Q99*H99</f>
        <v>0</v>
      </c>
      <c r="S99" s="246">
        <v>0</v>
      </c>
      <c r="T99" s="247">
        <f>S99*H99</f>
        <v>0</v>
      </c>
      <c r="AR99" s="24" t="s">
        <v>542</v>
      </c>
      <c r="AT99" s="24" t="s">
        <v>544</v>
      </c>
      <c r="AU99" s="24" t="s">
        <v>85</v>
      </c>
      <c r="AY99" s="24" t="s">
        <v>541</v>
      </c>
      <c r="BE99" s="248">
        <f>IF(N99="základní",J99,0)</f>
        <v>0</v>
      </c>
      <c r="BF99" s="248">
        <f>IF(N99="snížená",J99,0)</f>
        <v>0</v>
      </c>
      <c r="BG99" s="248">
        <f>IF(N99="zákl. přenesená",J99,0)</f>
        <v>0</v>
      </c>
      <c r="BH99" s="248">
        <f>IF(N99="sníž. přenesená",J99,0)</f>
        <v>0</v>
      </c>
      <c r="BI99" s="248">
        <f>IF(N99="nulová",J99,0)</f>
        <v>0</v>
      </c>
      <c r="BJ99" s="24" t="s">
        <v>24</v>
      </c>
      <c r="BK99" s="248">
        <f>ROUND(I99*H99,2)</f>
        <v>0</v>
      </c>
      <c r="BL99" s="24" t="s">
        <v>542</v>
      </c>
      <c r="BM99" s="24" t="s">
        <v>1604</v>
      </c>
    </row>
    <row r="100" s="1" customFormat="1" ht="16.5" customHeight="1">
      <c r="B100" s="46"/>
      <c r="C100" s="237" t="s">
        <v>552</v>
      </c>
      <c r="D100" s="237" t="s">
        <v>544</v>
      </c>
      <c r="E100" s="238" t="s">
        <v>1605</v>
      </c>
      <c r="F100" s="239" t="s">
        <v>1606</v>
      </c>
      <c r="G100" s="240" t="s">
        <v>569</v>
      </c>
      <c r="H100" s="241">
        <v>4</v>
      </c>
      <c r="I100" s="242"/>
      <c r="J100" s="243">
        <f>ROUND(I100*H100,2)</f>
        <v>0</v>
      </c>
      <c r="K100" s="239" t="s">
        <v>22</v>
      </c>
      <c r="L100" s="72"/>
      <c r="M100" s="244" t="s">
        <v>22</v>
      </c>
      <c r="N100" s="245" t="s">
        <v>48</v>
      </c>
      <c r="O100" s="47"/>
      <c r="P100" s="246">
        <f>O100*H100</f>
        <v>0</v>
      </c>
      <c r="Q100" s="246">
        <v>0</v>
      </c>
      <c r="R100" s="246">
        <f>Q100*H100</f>
        <v>0</v>
      </c>
      <c r="S100" s="246">
        <v>0</v>
      </c>
      <c r="T100" s="247">
        <f>S100*H100</f>
        <v>0</v>
      </c>
      <c r="AR100" s="24" t="s">
        <v>542</v>
      </c>
      <c r="AT100" s="24" t="s">
        <v>544</v>
      </c>
      <c r="AU100" s="24" t="s">
        <v>85</v>
      </c>
      <c r="AY100" s="24" t="s">
        <v>541</v>
      </c>
      <c r="BE100" s="248">
        <f>IF(N100="základní",J100,0)</f>
        <v>0</v>
      </c>
      <c r="BF100" s="248">
        <f>IF(N100="snížená",J100,0)</f>
        <v>0</v>
      </c>
      <c r="BG100" s="248">
        <f>IF(N100="zákl. přenesená",J100,0)</f>
        <v>0</v>
      </c>
      <c r="BH100" s="248">
        <f>IF(N100="sníž. přenesená",J100,0)</f>
        <v>0</v>
      </c>
      <c r="BI100" s="248">
        <f>IF(N100="nulová",J100,0)</f>
        <v>0</v>
      </c>
      <c r="BJ100" s="24" t="s">
        <v>24</v>
      </c>
      <c r="BK100" s="248">
        <f>ROUND(I100*H100,2)</f>
        <v>0</v>
      </c>
      <c r="BL100" s="24" t="s">
        <v>542</v>
      </c>
      <c r="BM100" s="24" t="s">
        <v>1607</v>
      </c>
    </row>
    <row r="101" s="1" customFormat="1" ht="25.5" customHeight="1">
      <c r="B101" s="46"/>
      <c r="C101" s="237" t="s">
        <v>571</v>
      </c>
      <c r="D101" s="237" t="s">
        <v>544</v>
      </c>
      <c r="E101" s="238" t="s">
        <v>1481</v>
      </c>
      <c r="F101" s="239" t="s">
        <v>1482</v>
      </c>
      <c r="G101" s="240" t="s">
        <v>1093</v>
      </c>
      <c r="H101" s="241">
        <v>0.5</v>
      </c>
      <c r="I101" s="242"/>
      <c r="J101" s="243">
        <f>ROUND(I101*H101,2)</f>
        <v>0</v>
      </c>
      <c r="K101" s="239" t="s">
        <v>22</v>
      </c>
      <c r="L101" s="72"/>
      <c r="M101" s="244" t="s">
        <v>22</v>
      </c>
      <c r="N101" s="245" t="s">
        <v>48</v>
      </c>
      <c r="O101" s="47"/>
      <c r="P101" s="246">
        <f>O101*H101</f>
        <v>0</v>
      </c>
      <c r="Q101" s="246">
        <v>0</v>
      </c>
      <c r="R101" s="246">
        <f>Q101*H101</f>
        <v>0</v>
      </c>
      <c r="S101" s="246">
        <v>0</v>
      </c>
      <c r="T101" s="247">
        <f>S101*H101</f>
        <v>0</v>
      </c>
      <c r="AR101" s="24" t="s">
        <v>542</v>
      </c>
      <c r="AT101" s="24" t="s">
        <v>544</v>
      </c>
      <c r="AU101" s="24" t="s">
        <v>85</v>
      </c>
      <c r="AY101" s="24" t="s">
        <v>541</v>
      </c>
      <c r="BE101" s="248">
        <f>IF(N101="základní",J101,0)</f>
        <v>0</v>
      </c>
      <c r="BF101" s="248">
        <f>IF(N101="snížená",J101,0)</f>
        <v>0</v>
      </c>
      <c r="BG101" s="248">
        <f>IF(N101="zákl. přenesená",J101,0)</f>
        <v>0</v>
      </c>
      <c r="BH101" s="248">
        <f>IF(N101="sníž. přenesená",J101,0)</f>
        <v>0</v>
      </c>
      <c r="BI101" s="248">
        <f>IF(N101="nulová",J101,0)</f>
        <v>0</v>
      </c>
      <c r="BJ101" s="24" t="s">
        <v>24</v>
      </c>
      <c r="BK101" s="248">
        <f>ROUND(I101*H101,2)</f>
        <v>0</v>
      </c>
      <c r="BL101" s="24" t="s">
        <v>542</v>
      </c>
      <c r="BM101" s="24" t="s">
        <v>1608</v>
      </c>
    </row>
    <row r="102" s="11" customFormat="1" ht="29.88" customHeight="1">
      <c r="B102" s="221"/>
      <c r="C102" s="222"/>
      <c r="D102" s="223" t="s">
        <v>76</v>
      </c>
      <c r="E102" s="235" t="s">
        <v>85</v>
      </c>
      <c r="F102" s="235" t="s">
        <v>915</v>
      </c>
      <c r="G102" s="222"/>
      <c r="H102" s="222"/>
      <c r="I102" s="225"/>
      <c r="J102" s="236">
        <f>BK102</f>
        <v>0</v>
      </c>
      <c r="K102" s="222"/>
      <c r="L102" s="227"/>
      <c r="M102" s="228"/>
      <c r="N102" s="229"/>
      <c r="O102" s="229"/>
      <c r="P102" s="230">
        <f>SUM(P103:P104)</f>
        <v>0</v>
      </c>
      <c r="Q102" s="229"/>
      <c r="R102" s="230">
        <f>SUM(R103:R104)</f>
        <v>4.4652640000000003</v>
      </c>
      <c r="S102" s="229"/>
      <c r="T102" s="231">
        <f>SUM(T103:T104)</f>
        <v>0</v>
      </c>
      <c r="AR102" s="232" t="s">
        <v>24</v>
      </c>
      <c r="AT102" s="233" t="s">
        <v>76</v>
      </c>
      <c r="AU102" s="233" t="s">
        <v>24</v>
      </c>
      <c r="AY102" s="232" t="s">
        <v>541</v>
      </c>
      <c r="BK102" s="234">
        <f>SUM(BK103:BK104)</f>
        <v>0</v>
      </c>
    </row>
    <row r="103" s="1" customFormat="1" ht="25.5" customHeight="1">
      <c r="B103" s="46"/>
      <c r="C103" s="237" t="s">
        <v>561</v>
      </c>
      <c r="D103" s="237" t="s">
        <v>544</v>
      </c>
      <c r="E103" s="238" t="s">
        <v>1609</v>
      </c>
      <c r="F103" s="239" t="s">
        <v>1610</v>
      </c>
      <c r="G103" s="240" t="s">
        <v>1093</v>
      </c>
      <c r="H103" s="241">
        <v>0.25</v>
      </c>
      <c r="I103" s="242"/>
      <c r="J103" s="243">
        <f>ROUND(I103*H103,2)</f>
        <v>0</v>
      </c>
      <c r="K103" s="239" t="s">
        <v>772</v>
      </c>
      <c r="L103" s="72"/>
      <c r="M103" s="244" t="s">
        <v>22</v>
      </c>
      <c r="N103" s="245" t="s">
        <v>48</v>
      </c>
      <c r="O103" s="47"/>
      <c r="P103" s="246">
        <f>O103*H103</f>
        <v>0</v>
      </c>
      <c r="Q103" s="246">
        <v>2.1600000000000001</v>
      </c>
      <c r="R103" s="246">
        <f>Q103*H103</f>
        <v>0.54000000000000004</v>
      </c>
      <c r="S103" s="246">
        <v>0</v>
      </c>
      <c r="T103" s="247">
        <f>S103*H103</f>
        <v>0</v>
      </c>
      <c r="AR103" s="24" t="s">
        <v>542</v>
      </c>
      <c r="AT103" s="24" t="s">
        <v>544</v>
      </c>
      <c r="AU103" s="24" t="s">
        <v>85</v>
      </c>
      <c r="AY103" s="24" t="s">
        <v>541</v>
      </c>
      <c r="BE103" s="248">
        <f>IF(N103="základní",J103,0)</f>
        <v>0</v>
      </c>
      <c r="BF103" s="248">
        <f>IF(N103="snížená",J103,0)</f>
        <v>0</v>
      </c>
      <c r="BG103" s="248">
        <f>IF(N103="zákl. přenesená",J103,0)</f>
        <v>0</v>
      </c>
      <c r="BH103" s="248">
        <f>IF(N103="sníž. přenesená",J103,0)</f>
        <v>0</v>
      </c>
      <c r="BI103" s="248">
        <f>IF(N103="nulová",J103,0)</f>
        <v>0</v>
      </c>
      <c r="BJ103" s="24" t="s">
        <v>24</v>
      </c>
      <c r="BK103" s="248">
        <f>ROUND(I103*H103,2)</f>
        <v>0</v>
      </c>
      <c r="BL103" s="24" t="s">
        <v>542</v>
      </c>
      <c r="BM103" s="24" t="s">
        <v>1611</v>
      </c>
    </row>
    <row r="104" s="1" customFormat="1" ht="16.5" customHeight="1">
      <c r="B104" s="46"/>
      <c r="C104" s="237" t="s">
        <v>557</v>
      </c>
      <c r="D104" s="237" t="s">
        <v>544</v>
      </c>
      <c r="E104" s="238" t="s">
        <v>1612</v>
      </c>
      <c r="F104" s="239" t="s">
        <v>1613</v>
      </c>
      <c r="G104" s="240" t="s">
        <v>1093</v>
      </c>
      <c r="H104" s="241">
        <v>1.6000000000000001</v>
      </c>
      <c r="I104" s="242"/>
      <c r="J104" s="243">
        <f>ROUND(I104*H104,2)</f>
        <v>0</v>
      </c>
      <c r="K104" s="239" t="s">
        <v>772</v>
      </c>
      <c r="L104" s="72"/>
      <c r="M104" s="244" t="s">
        <v>22</v>
      </c>
      <c r="N104" s="245" t="s">
        <v>48</v>
      </c>
      <c r="O104" s="47"/>
      <c r="P104" s="246">
        <f>O104*H104</f>
        <v>0</v>
      </c>
      <c r="Q104" s="246">
        <v>2.45329</v>
      </c>
      <c r="R104" s="246">
        <f>Q104*H104</f>
        <v>3.9252640000000003</v>
      </c>
      <c r="S104" s="246">
        <v>0</v>
      </c>
      <c r="T104" s="247">
        <f>S104*H104</f>
        <v>0</v>
      </c>
      <c r="AR104" s="24" t="s">
        <v>542</v>
      </c>
      <c r="AT104" s="24" t="s">
        <v>544</v>
      </c>
      <c r="AU104" s="24" t="s">
        <v>85</v>
      </c>
      <c r="AY104" s="24" t="s">
        <v>541</v>
      </c>
      <c r="BE104" s="248">
        <f>IF(N104="základní",J104,0)</f>
        <v>0</v>
      </c>
      <c r="BF104" s="248">
        <f>IF(N104="snížená",J104,0)</f>
        <v>0</v>
      </c>
      <c r="BG104" s="248">
        <f>IF(N104="zákl. přenesená",J104,0)</f>
        <v>0</v>
      </c>
      <c r="BH104" s="248">
        <f>IF(N104="sníž. přenesená",J104,0)</f>
        <v>0</v>
      </c>
      <c r="BI104" s="248">
        <f>IF(N104="nulová",J104,0)</f>
        <v>0</v>
      </c>
      <c r="BJ104" s="24" t="s">
        <v>24</v>
      </c>
      <c r="BK104" s="248">
        <f>ROUND(I104*H104,2)</f>
        <v>0</v>
      </c>
      <c r="BL104" s="24" t="s">
        <v>542</v>
      </c>
      <c r="BM104" s="24" t="s">
        <v>1614</v>
      </c>
    </row>
    <row r="105" s="11" customFormat="1" ht="29.88" customHeight="1">
      <c r="B105" s="221"/>
      <c r="C105" s="222"/>
      <c r="D105" s="223" t="s">
        <v>76</v>
      </c>
      <c r="E105" s="235" t="s">
        <v>1323</v>
      </c>
      <c r="F105" s="235" t="s">
        <v>1615</v>
      </c>
      <c r="G105" s="222"/>
      <c r="H105" s="222"/>
      <c r="I105" s="225"/>
      <c r="J105" s="236">
        <f>BK105</f>
        <v>0</v>
      </c>
      <c r="K105" s="222"/>
      <c r="L105" s="227"/>
      <c r="M105" s="228"/>
      <c r="N105" s="229"/>
      <c r="O105" s="229"/>
      <c r="P105" s="230">
        <f>SUM(P106:P107)</f>
        <v>0</v>
      </c>
      <c r="Q105" s="229"/>
      <c r="R105" s="230">
        <f>SUM(R106:R107)</f>
        <v>0.5</v>
      </c>
      <c r="S105" s="229"/>
      <c r="T105" s="231">
        <f>SUM(T106:T107)</f>
        <v>0</v>
      </c>
      <c r="AR105" s="232" t="s">
        <v>24</v>
      </c>
      <c r="AT105" s="233" t="s">
        <v>76</v>
      </c>
      <c r="AU105" s="233" t="s">
        <v>24</v>
      </c>
      <c r="AY105" s="232" t="s">
        <v>541</v>
      </c>
      <c r="BK105" s="234">
        <f>SUM(BK106:BK107)</f>
        <v>0</v>
      </c>
    </row>
    <row r="106" s="1" customFormat="1" ht="16.5" customHeight="1">
      <c r="B106" s="46"/>
      <c r="C106" s="237" t="s">
        <v>29</v>
      </c>
      <c r="D106" s="237" t="s">
        <v>544</v>
      </c>
      <c r="E106" s="238" t="s">
        <v>1616</v>
      </c>
      <c r="F106" s="239" t="s">
        <v>1617</v>
      </c>
      <c r="G106" s="240" t="s">
        <v>616</v>
      </c>
      <c r="H106" s="241">
        <v>1</v>
      </c>
      <c r="I106" s="242"/>
      <c r="J106" s="243">
        <f>ROUND(I106*H106,2)</f>
        <v>0</v>
      </c>
      <c r="K106" s="239" t="s">
        <v>22</v>
      </c>
      <c r="L106" s="72"/>
      <c r="M106" s="244" t="s">
        <v>22</v>
      </c>
      <c r="N106" s="245" t="s">
        <v>48</v>
      </c>
      <c r="O106" s="47"/>
      <c r="P106" s="246">
        <f>O106*H106</f>
        <v>0</v>
      </c>
      <c r="Q106" s="246">
        <v>0.25</v>
      </c>
      <c r="R106" s="246">
        <f>Q106*H106</f>
        <v>0.25</v>
      </c>
      <c r="S106" s="246">
        <v>0</v>
      </c>
      <c r="T106" s="247">
        <f>S106*H106</f>
        <v>0</v>
      </c>
      <c r="AR106" s="24" t="s">
        <v>542</v>
      </c>
      <c r="AT106" s="24" t="s">
        <v>544</v>
      </c>
      <c r="AU106" s="24" t="s">
        <v>85</v>
      </c>
      <c r="AY106" s="24" t="s">
        <v>541</v>
      </c>
      <c r="BE106" s="248">
        <f>IF(N106="základní",J106,0)</f>
        <v>0</v>
      </c>
      <c r="BF106" s="248">
        <f>IF(N106="snížená",J106,0)</f>
        <v>0</v>
      </c>
      <c r="BG106" s="248">
        <f>IF(N106="zákl. přenesená",J106,0)</f>
        <v>0</v>
      </c>
      <c r="BH106" s="248">
        <f>IF(N106="sníž. přenesená",J106,0)</f>
        <v>0</v>
      </c>
      <c r="BI106" s="248">
        <f>IF(N106="nulová",J106,0)</f>
        <v>0</v>
      </c>
      <c r="BJ106" s="24" t="s">
        <v>24</v>
      </c>
      <c r="BK106" s="248">
        <f>ROUND(I106*H106,2)</f>
        <v>0</v>
      </c>
      <c r="BL106" s="24" t="s">
        <v>542</v>
      </c>
      <c r="BM106" s="24" t="s">
        <v>1618</v>
      </c>
    </row>
    <row r="107" s="1" customFormat="1" ht="16.5" customHeight="1">
      <c r="B107" s="46"/>
      <c r="C107" s="237" t="s">
        <v>759</v>
      </c>
      <c r="D107" s="237" t="s">
        <v>544</v>
      </c>
      <c r="E107" s="238" t="s">
        <v>1619</v>
      </c>
      <c r="F107" s="239" t="s">
        <v>1620</v>
      </c>
      <c r="G107" s="240" t="s">
        <v>616</v>
      </c>
      <c r="H107" s="241">
        <v>1</v>
      </c>
      <c r="I107" s="242"/>
      <c r="J107" s="243">
        <f>ROUND(I107*H107,2)</f>
        <v>0</v>
      </c>
      <c r="K107" s="239" t="s">
        <v>22</v>
      </c>
      <c r="L107" s="72"/>
      <c r="M107" s="244" t="s">
        <v>22</v>
      </c>
      <c r="N107" s="245" t="s">
        <v>48</v>
      </c>
      <c r="O107" s="47"/>
      <c r="P107" s="246">
        <f>O107*H107</f>
        <v>0</v>
      </c>
      <c r="Q107" s="246">
        <v>0.25</v>
      </c>
      <c r="R107" s="246">
        <f>Q107*H107</f>
        <v>0.25</v>
      </c>
      <c r="S107" s="246">
        <v>0</v>
      </c>
      <c r="T107" s="247">
        <f>S107*H107</f>
        <v>0</v>
      </c>
      <c r="AR107" s="24" t="s">
        <v>542</v>
      </c>
      <c r="AT107" s="24" t="s">
        <v>544</v>
      </c>
      <c r="AU107" s="24" t="s">
        <v>85</v>
      </c>
      <c r="AY107" s="24" t="s">
        <v>541</v>
      </c>
      <c r="BE107" s="248">
        <f>IF(N107="základní",J107,0)</f>
        <v>0</v>
      </c>
      <c r="BF107" s="248">
        <f>IF(N107="snížená",J107,0)</f>
        <v>0</v>
      </c>
      <c r="BG107" s="248">
        <f>IF(N107="zákl. přenesená",J107,0)</f>
        <v>0</v>
      </c>
      <c r="BH107" s="248">
        <f>IF(N107="sníž. přenesená",J107,0)</f>
        <v>0</v>
      </c>
      <c r="BI107" s="248">
        <f>IF(N107="nulová",J107,0)</f>
        <v>0</v>
      </c>
      <c r="BJ107" s="24" t="s">
        <v>24</v>
      </c>
      <c r="BK107" s="248">
        <f>ROUND(I107*H107,2)</f>
        <v>0</v>
      </c>
      <c r="BL107" s="24" t="s">
        <v>542</v>
      </c>
      <c r="BM107" s="24" t="s">
        <v>1621</v>
      </c>
    </row>
    <row r="108" s="11" customFormat="1" ht="29.88" customHeight="1">
      <c r="B108" s="221"/>
      <c r="C108" s="222"/>
      <c r="D108" s="223" t="s">
        <v>76</v>
      </c>
      <c r="E108" s="235" t="s">
        <v>562</v>
      </c>
      <c r="F108" s="235" t="s">
        <v>1622</v>
      </c>
      <c r="G108" s="222"/>
      <c r="H108" s="222"/>
      <c r="I108" s="225"/>
      <c r="J108" s="236">
        <f>BK108</f>
        <v>0</v>
      </c>
      <c r="K108" s="222"/>
      <c r="L108" s="227"/>
      <c r="M108" s="228"/>
      <c r="N108" s="229"/>
      <c r="O108" s="229"/>
      <c r="P108" s="230">
        <f>P109</f>
        <v>0</v>
      </c>
      <c r="Q108" s="229"/>
      <c r="R108" s="230">
        <f>R109</f>
        <v>0.34260000000000002</v>
      </c>
      <c r="S108" s="229"/>
      <c r="T108" s="231">
        <f>T109</f>
        <v>0</v>
      </c>
      <c r="AR108" s="232" t="s">
        <v>24</v>
      </c>
      <c r="AT108" s="233" t="s">
        <v>76</v>
      </c>
      <c r="AU108" s="233" t="s">
        <v>24</v>
      </c>
      <c r="AY108" s="232" t="s">
        <v>541</v>
      </c>
      <c r="BK108" s="234">
        <f>BK109</f>
        <v>0</v>
      </c>
    </row>
    <row r="109" s="1" customFormat="1" ht="25.5" customHeight="1">
      <c r="B109" s="46"/>
      <c r="C109" s="237" t="s">
        <v>590</v>
      </c>
      <c r="D109" s="237" t="s">
        <v>544</v>
      </c>
      <c r="E109" s="238" t="s">
        <v>1623</v>
      </c>
      <c r="F109" s="239" t="s">
        <v>1624</v>
      </c>
      <c r="G109" s="240" t="s">
        <v>547</v>
      </c>
      <c r="H109" s="241">
        <v>4</v>
      </c>
      <c r="I109" s="242"/>
      <c r="J109" s="243">
        <f>ROUND(I109*H109,2)</f>
        <v>0</v>
      </c>
      <c r="K109" s="239" t="s">
        <v>772</v>
      </c>
      <c r="L109" s="72"/>
      <c r="M109" s="244" t="s">
        <v>22</v>
      </c>
      <c r="N109" s="245" t="s">
        <v>48</v>
      </c>
      <c r="O109" s="47"/>
      <c r="P109" s="246">
        <f>O109*H109</f>
        <v>0</v>
      </c>
      <c r="Q109" s="246">
        <v>0.085650000000000004</v>
      </c>
      <c r="R109" s="246">
        <f>Q109*H109</f>
        <v>0.34260000000000002</v>
      </c>
      <c r="S109" s="246">
        <v>0</v>
      </c>
      <c r="T109" s="247">
        <f>S109*H109</f>
        <v>0</v>
      </c>
      <c r="AR109" s="24" t="s">
        <v>542</v>
      </c>
      <c r="AT109" s="24" t="s">
        <v>544</v>
      </c>
      <c r="AU109" s="24" t="s">
        <v>85</v>
      </c>
      <c r="AY109" s="24" t="s">
        <v>541</v>
      </c>
      <c r="BE109" s="248">
        <f>IF(N109="základní",J109,0)</f>
        <v>0</v>
      </c>
      <c r="BF109" s="248">
        <f>IF(N109="snížená",J109,0)</f>
        <v>0</v>
      </c>
      <c r="BG109" s="248">
        <f>IF(N109="zákl. přenesená",J109,0)</f>
        <v>0</v>
      </c>
      <c r="BH109" s="248">
        <f>IF(N109="sníž. přenesená",J109,0)</f>
        <v>0</v>
      </c>
      <c r="BI109" s="248">
        <f>IF(N109="nulová",J109,0)</f>
        <v>0</v>
      </c>
      <c r="BJ109" s="24" t="s">
        <v>24</v>
      </c>
      <c r="BK109" s="248">
        <f>ROUND(I109*H109,2)</f>
        <v>0</v>
      </c>
      <c r="BL109" s="24" t="s">
        <v>542</v>
      </c>
      <c r="BM109" s="24" t="s">
        <v>1625</v>
      </c>
    </row>
    <row r="110" s="11" customFormat="1" ht="29.88" customHeight="1">
      <c r="B110" s="221"/>
      <c r="C110" s="222"/>
      <c r="D110" s="223" t="s">
        <v>76</v>
      </c>
      <c r="E110" s="235" t="s">
        <v>557</v>
      </c>
      <c r="F110" s="235" t="s">
        <v>558</v>
      </c>
      <c r="G110" s="222"/>
      <c r="H110" s="222"/>
      <c r="I110" s="225"/>
      <c r="J110" s="236">
        <f>BK110</f>
        <v>0</v>
      </c>
      <c r="K110" s="222"/>
      <c r="L110" s="227"/>
      <c r="M110" s="228"/>
      <c r="N110" s="229"/>
      <c r="O110" s="229"/>
      <c r="P110" s="230">
        <f>SUM(P111:P114)</f>
        <v>0</v>
      </c>
      <c r="Q110" s="229"/>
      <c r="R110" s="230">
        <f>SUM(R111:R114)</f>
        <v>0.0092999999999999992</v>
      </c>
      <c r="S110" s="229"/>
      <c r="T110" s="231">
        <f>SUM(T111:T114)</f>
        <v>0</v>
      </c>
      <c r="AR110" s="232" t="s">
        <v>24</v>
      </c>
      <c r="AT110" s="233" t="s">
        <v>76</v>
      </c>
      <c r="AU110" s="233" t="s">
        <v>24</v>
      </c>
      <c r="AY110" s="232" t="s">
        <v>541</v>
      </c>
      <c r="BK110" s="234">
        <f>SUM(BK111:BK114)</f>
        <v>0</v>
      </c>
    </row>
    <row r="111" s="1" customFormat="1" ht="16.5" customHeight="1">
      <c r="B111" s="46"/>
      <c r="C111" s="237" t="s">
        <v>10</v>
      </c>
      <c r="D111" s="237" t="s">
        <v>544</v>
      </c>
      <c r="E111" s="238" t="s">
        <v>1626</v>
      </c>
      <c r="F111" s="239" t="s">
        <v>1627</v>
      </c>
      <c r="G111" s="240" t="s">
        <v>616</v>
      </c>
      <c r="H111" s="241">
        <v>2</v>
      </c>
      <c r="I111" s="242"/>
      <c r="J111" s="243">
        <f>ROUND(I111*H111,2)</f>
        <v>0</v>
      </c>
      <c r="K111" s="239" t="s">
        <v>22</v>
      </c>
      <c r="L111" s="72"/>
      <c r="M111" s="244" t="s">
        <v>22</v>
      </c>
      <c r="N111" s="245" t="s">
        <v>48</v>
      </c>
      <c r="O111" s="47"/>
      <c r="P111" s="246">
        <f>O111*H111</f>
        <v>0</v>
      </c>
      <c r="Q111" s="246">
        <v>1.0000000000000001E-05</v>
      </c>
      <c r="R111" s="246">
        <f>Q111*H111</f>
        <v>2.0000000000000002E-05</v>
      </c>
      <c r="S111" s="246">
        <v>0</v>
      </c>
      <c r="T111" s="247">
        <f>S111*H111</f>
        <v>0</v>
      </c>
      <c r="AR111" s="24" t="s">
        <v>577</v>
      </c>
      <c r="AT111" s="24" t="s">
        <v>544</v>
      </c>
      <c r="AU111" s="24" t="s">
        <v>85</v>
      </c>
      <c r="AY111" s="24" t="s">
        <v>541</v>
      </c>
      <c r="BE111" s="248">
        <f>IF(N111="základní",J111,0)</f>
        <v>0</v>
      </c>
      <c r="BF111" s="248">
        <f>IF(N111="snížená",J111,0)</f>
        <v>0</v>
      </c>
      <c r="BG111" s="248">
        <f>IF(N111="zákl. přenesená",J111,0)</f>
        <v>0</v>
      </c>
      <c r="BH111" s="248">
        <f>IF(N111="sníž. přenesená",J111,0)</f>
        <v>0</v>
      </c>
      <c r="BI111" s="248">
        <f>IF(N111="nulová",J111,0)</f>
        <v>0</v>
      </c>
      <c r="BJ111" s="24" t="s">
        <v>24</v>
      </c>
      <c r="BK111" s="248">
        <f>ROUND(I111*H111,2)</f>
        <v>0</v>
      </c>
      <c r="BL111" s="24" t="s">
        <v>577</v>
      </c>
      <c r="BM111" s="24" t="s">
        <v>1628</v>
      </c>
    </row>
    <row r="112" s="1" customFormat="1" ht="16.5" customHeight="1">
      <c r="B112" s="46"/>
      <c r="C112" s="237" t="s">
        <v>577</v>
      </c>
      <c r="D112" s="237" t="s">
        <v>544</v>
      </c>
      <c r="E112" s="238" t="s">
        <v>1629</v>
      </c>
      <c r="F112" s="239" t="s">
        <v>1630</v>
      </c>
      <c r="G112" s="240" t="s">
        <v>1631</v>
      </c>
      <c r="H112" s="241">
        <v>6</v>
      </c>
      <c r="I112" s="242"/>
      <c r="J112" s="243">
        <f>ROUND(I112*H112,2)</f>
        <v>0</v>
      </c>
      <c r="K112" s="239" t="s">
        <v>22</v>
      </c>
      <c r="L112" s="72"/>
      <c r="M112" s="244" t="s">
        <v>22</v>
      </c>
      <c r="N112" s="245" t="s">
        <v>48</v>
      </c>
      <c r="O112" s="47"/>
      <c r="P112" s="246">
        <f>O112*H112</f>
        <v>0</v>
      </c>
      <c r="Q112" s="246">
        <v>0.00116</v>
      </c>
      <c r="R112" s="246">
        <f>Q112*H112</f>
        <v>0.00696</v>
      </c>
      <c r="S112" s="246">
        <v>0</v>
      </c>
      <c r="T112" s="247">
        <f>S112*H112</f>
        <v>0</v>
      </c>
      <c r="AR112" s="24" t="s">
        <v>577</v>
      </c>
      <c r="AT112" s="24" t="s">
        <v>544</v>
      </c>
      <c r="AU112" s="24" t="s">
        <v>85</v>
      </c>
      <c r="AY112" s="24" t="s">
        <v>541</v>
      </c>
      <c r="BE112" s="248">
        <f>IF(N112="základní",J112,0)</f>
        <v>0</v>
      </c>
      <c r="BF112" s="248">
        <f>IF(N112="snížená",J112,0)</f>
        <v>0</v>
      </c>
      <c r="BG112" s="248">
        <f>IF(N112="zákl. přenesená",J112,0)</f>
        <v>0</v>
      </c>
      <c r="BH112" s="248">
        <f>IF(N112="sníž. přenesená",J112,0)</f>
        <v>0</v>
      </c>
      <c r="BI112" s="248">
        <f>IF(N112="nulová",J112,0)</f>
        <v>0</v>
      </c>
      <c r="BJ112" s="24" t="s">
        <v>24</v>
      </c>
      <c r="BK112" s="248">
        <f>ROUND(I112*H112,2)</f>
        <v>0</v>
      </c>
      <c r="BL112" s="24" t="s">
        <v>577</v>
      </c>
      <c r="BM112" s="24" t="s">
        <v>1632</v>
      </c>
    </row>
    <row r="113" s="1" customFormat="1" ht="16.5" customHeight="1">
      <c r="B113" s="46"/>
      <c r="C113" s="237" t="s">
        <v>750</v>
      </c>
      <c r="D113" s="237" t="s">
        <v>544</v>
      </c>
      <c r="E113" s="238" t="s">
        <v>1633</v>
      </c>
      <c r="F113" s="239" t="s">
        <v>1634</v>
      </c>
      <c r="G113" s="240" t="s">
        <v>616</v>
      </c>
      <c r="H113" s="241">
        <v>2</v>
      </c>
      <c r="I113" s="242"/>
      <c r="J113" s="243">
        <f>ROUND(I113*H113,2)</f>
        <v>0</v>
      </c>
      <c r="K113" s="239" t="s">
        <v>22</v>
      </c>
      <c r="L113" s="72"/>
      <c r="M113" s="244" t="s">
        <v>22</v>
      </c>
      <c r="N113" s="245" t="s">
        <v>48</v>
      </c>
      <c r="O113" s="47"/>
      <c r="P113" s="246">
        <f>O113*H113</f>
        <v>0</v>
      </c>
      <c r="Q113" s="246">
        <v>0</v>
      </c>
      <c r="R113" s="246">
        <f>Q113*H113</f>
        <v>0</v>
      </c>
      <c r="S113" s="246">
        <v>0</v>
      </c>
      <c r="T113" s="247">
        <f>S113*H113</f>
        <v>0</v>
      </c>
      <c r="AR113" s="24" t="s">
        <v>577</v>
      </c>
      <c r="AT113" s="24" t="s">
        <v>544</v>
      </c>
      <c r="AU113" s="24" t="s">
        <v>85</v>
      </c>
      <c r="AY113" s="24" t="s">
        <v>541</v>
      </c>
      <c r="BE113" s="248">
        <f>IF(N113="základní",J113,0)</f>
        <v>0</v>
      </c>
      <c r="BF113" s="248">
        <f>IF(N113="snížená",J113,0)</f>
        <v>0</v>
      </c>
      <c r="BG113" s="248">
        <f>IF(N113="zákl. přenesená",J113,0)</f>
        <v>0</v>
      </c>
      <c r="BH113" s="248">
        <f>IF(N113="sníž. přenesená",J113,0)</f>
        <v>0</v>
      </c>
      <c r="BI113" s="248">
        <f>IF(N113="nulová",J113,0)</f>
        <v>0</v>
      </c>
      <c r="BJ113" s="24" t="s">
        <v>24</v>
      </c>
      <c r="BK113" s="248">
        <f>ROUND(I113*H113,2)</f>
        <v>0</v>
      </c>
      <c r="BL113" s="24" t="s">
        <v>577</v>
      </c>
      <c r="BM113" s="24" t="s">
        <v>1635</v>
      </c>
    </row>
    <row r="114" s="1" customFormat="1" ht="16.5" customHeight="1">
      <c r="B114" s="46"/>
      <c r="C114" s="237" t="s">
        <v>580</v>
      </c>
      <c r="D114" s="237" t="s">
        <v>544</v>
      </c>
      <c r="E114" s="238" t="s">
        <v>1636</v>
      </c>
      <c r="F114" s="239" t="s">
        <v>1637</v>
      </c>
      <c r="G114" s="240" t="s">
        <v>1631</v>
      </c>
      <c r="H114" s="241">
        <v>2</v>
      </c>
      <c r="I114" s="242"/>
      <c r="J114" s="243">
        <f>ROUND(I114*H114,2)</f>
        <v>0</v>
      </c>
      <c r="K114" s="239" t="s">
        <v>22</v>
      </c>
      <c r="L114" s="72"/>
      <c r="M114" s="244" t="s">
        <v>22</v>
      </c>
      <c r="N114" s="245" t="s">
        <v>48</v>
      </c>
      <c r="O114" s="47"/>
      <c r="P114" s="246">
        <f>O114*H114</f>
        <v>0</v>
      </c>
      <c r="Q114" s="246">
        <v>0.00116</v>
      </c>
      <c r="R114" s="246">
        <f>Q114*H114</f>
        <v>0.00232</v>
      </c>
      <c r="S114" s="246">
        <v>0</v>
      </c>
      <c r="T114" s="247">
        <f>S114*H114</f>
        <v>0</v>
      </c>
      <c r="AR114" s="24" t="s">
        <v>577</v>
      </c>
      <c r="AT114" s="24" t="s">
        <v>544</v>
      </c>
      <c r="AU114" s="24" t="s">
        <v>85</v>
      </c>
      <c r="AY114" s="24" t="s">
        <v>541</v>
      </c>
      <c r="BE114" s="248">
        <f>IF(N114="základní",J114,0)</f>
        <v>0</v>
      </c>
      <c r="BF114" s="248">
        <f>IF(N114="snížená",J114,0)</f>
        <v>0</v>
      </c>
      <c r="BG114" s="248">
        <f>IF(N114="zákl. přenesená",J114,0)</f>
        <v>0</v>
      </c>
      <c r="BH114" s="248">
        <f>IF(N114="sníž. přenesená",J114,0)</f>
        <v>0</v>
      </c>
      <c r="BI114" s="248">
        <f>IF(N114="nulová",J114,0)</f>
        <v>0</v>
      </c>
      <c r="BJ114" s="24" t="s">
        <v>24</v>
      </c>
      <c r="BK114" s="248">
        <f>ROUND(I114*H114,2)</f>
        <v>0</v>
      </c>
      <c r="BL114" s="24" t="s">
        <v>577</v>
      </c>
      <c r="BM114" s="24" t="s">
        <v>1638</v>
      </c>
    </row>
    <row r="115" s="11" customFormat="1" ht="29.88" customHeight="1">
      <c r="B115" s="221"/>
      <c r="C115" s="222"/>
      <c r="D115" s="223" t="s">
        <v>76</v>
      </c>
      <c r="E115" s="235" t="s">
        <v>581</v>
      </c>
      <c r="F115" s="235" t="s">
        <v>582</v>
      </c>
      <c r="G115" s="222"/>
      <c r="H115" s="222"/>
      <c r="I115" s="225"/>
      <c r="J115" s="236">
        <f>BK115</f>
        <v>0</v>
      </c>
      <c r="K115" s="222"/>
      <c r="L115" s="227"/>
      <c r="M115" s="228"/>
      <c r="N115" s="229"/>
      <c r="O115" s="229"/>
      <c r="P115" s="230">
        <f>P116</f>
        <v>0</v>
      </c>
      <c r="Q115" s="229"/>
      <c r="R115" s="230">
        <f>R116</f>
        <v>0</v>
      </c>
      <c r="S115" s="229"/>
      <c r="T115" s="231">
        <f>T116</f>
        <v>0</v>
      </c>
      <c r="AR115" s="232" t="s">
        <v>24</v>
      </c>
      <c r="AT115" s="233" t="s">
        <v>76</v>
      </c>
      <c r="AU115" s="233" t="s">
        <v>24</v>
      </c>
      <c r="AY115" s="232" t="s">
        <v>541</v>
      </c>
      <c r="BK115" s="234">
        <f>BK116</f>
        <v>0</v>
      </c>
    </row>
    <row r="116" s="1" customFormat="1" ht="25.5" customHeight="1">
      <c r="B116" s="46"/>
      <c r="C116" s="237" t="s">
        <v>570</v>
      </c>
      <c r="D116" s="237" t="s">
        <v>544</v>
      </c>
      <c r="E116" s="238" t="s">
        <v>1639</v>
      </c>
      <c r="F116" s="239" t="s">
        <v>1640</v>
      </c>
      <c r="G116" s="240" t="s">
        <v>569</v>
      </c>
      <c r="H116" s="241">
        <v>5.3079999999999998</v>
      </c>
      <c r="I116" s="242"/>
      <c r="J116" s="243">
        <f>ROUND(I116*H116,2)</f>
        <v>0</v>
      </c>
      <c r="K116" s="239" t="s">
        <v>772</v>
      </c>
      <c r="L116" s="72"/>
      <c r="M116" s="244" t="s">
        <v>22</v>
      </c>
      <c r="N116" s="245" t="s">
        <v>48</v>
      </c>
      <c r="O116" s="47"/>
      <c r="P116" s="246">
        <f>O116*H116</f>
        <v>0</v>
      </c>
      <c r="Q116" s="246">
        <v>0</v>
      </c>
      <c r="R116" s="246">
        <f>Q116*H116</f>
        <v>0</v>
      </c>
      <c r="S116" s="246">
        <v>0</v>
      </c>
      <c r="T116" s="247">
        <f>S116*H116</f>
        <v>0</v>
      </c>
      <c r="AR116" s="24" t="s">
        <v>542</v>
      </c>
      <c r="AT116" s="24" t="s">
        <v>544</v>
      </c>
      <c r="AU116" s="24" t="s">
        <v>85</v>
      </c>
      <c r="AY116" s="24" t="s">
        <v>541</v>
      </c>
      <c r="BE116" s="248">
        <f>IF(N116="základní",J116,0)</f>
        <v>0</v>
      </c>
      <c r="BF116" s="248">
        <f>IF(N116="snížená",J116,0)</f>
        <v>0</v>
      </c>
      <c r="BG116" s="248">
        <f>IF(N116="zákl. přenesená",J116,0)</f>
        <v>0</v>
      </c>
      <c r="BH116" s="248">
        <f>IF(N116="sníž. přenesená",J116,0)</f>
        <v>0</v>
      </c>
      <c r="BI116" s="248">
        <f>IF(N116="nulová",J116,0)</f>
        <v>0</v>
      </c>
      <c r="BJ116" s="24" t="s">
        <v>24</v>
      </c>
      <c r="BK116" s="248">
        <f>ROUND(I116*H116,2)</f>
        <v>0</v>
      </c>
      <c r="BL116" s="24" t="s">
        <v>542</v>
      </c>
      <c r="BM116" s="24" t="s">
        <v>1641</v>
      </c>
    </row>
    <row r="117" s="11" customFormat="1" ht="37.44" customHeight="1">
      <c r="B117" s="221"/>
      <c r="C117" s="222"/>
      <c r="D117" s="223" t="s">
        <v>76</v>
      </c>
      <c r="E117" s="224" t="s">
        <v>96</v>
      </c>
      <c r="F117" s="224" t="s">
        <v>599</v>
      </c>
      <c r="G117" s="222"/>
      <c r="H117" s="222"/>
      <c r="I117" s="225"/>
      <c r="J117" s="226">
        <f>BK117</f>
        <v>0</v>
      </c>
      <c r="K117" s="222"/>
      <c r="L117" s="227"/>
      <c r="M117" s="228"/>
      <c r="N117" s="229"/>
      <c r="O117" s="229"/>
      <c r="P117" s="230">
        <f>P118+P120</f>
        <v>0</v>
      </c>
      <c r="Q117" s="229"/>
      <c r="R117" s="230">
        <f>R118+R120</f>
        <v>0</v>
      </c>
      <c r="S117" s="229"/>
      <c r="T117" s="231">
        <f>T118+T120</f>
        <v>0</v>
      </c>
      <c r="AR117" s="232" t="s">
        <v>562</v>
      </c>
      <c r="AT117" s="233" t="s">
        <v>76</v>
      </c>
      <c r="AU117" s="233" t="s">
        <v>77</v>
      </c>
      <c r="AY117" s="232" t="s">
        <v>541</v>
      </c>
      <c r="BK117" s="234">
        <f>BK118+BK120</f>
        <v>0</v>
      </c>
    </row>
    <row r="118" s="11" customFormat="1" ht="19.92" customHeight="1">
      <c r="B118" s="221"/>
      <c r="C118" s="222"/>
      <c r="D118" s="223" t="s">
        <v>76</v>
      </c>
      <c r="E118" s="235" t="s">
        <v>669</v>
      </c>
      <c r="F118" s="235" t="s">
        <v>601</v>
      </c>
      <c r="G118" s="222"/>
      <c r="H118" s="222"/>
      <c r="I118" s="225"/>
      <c r="J118" s="236">
        <f>BK118</f>
        <v>0</v>
      </c>
      <c r="K118" s="222"/>
      <c r="L118" s="227"/>
      <c r="M118" s="228"/>
      <c r="N118" s="229"/>
      <c r="O118" s="229"/>
      <c r="P118" s="230">
        <f>P119</f>
        <v>0</v>
      </c>
      <c r="Q118" s="229"/>
      <c r="R118" s="230">
        <f>R119</f>
        <v>0</v>
      </c>
      <c r="S118" s="229"/>
      <c r="T118" s="231">
        <f>T119</f>
        <v>0</v>
      </c>
      <c r="AR118" s="232" t="s">
        <v>562</v>
      </c>
      <c r="AT118" s="233" t="s">
        <v>76</v>
      </c>
      <c r="AU118" s="233" t="s">
        <v>24</v>
      </c>
      <c r="AY118" s="232" t="s">
        <v>541</v>
      </c>
      <c r="BK118" s="234">
        <f>BK119</f>
        <v>0</v>
      </c>
    </row>
    <row r="119" s="1" customFormat="1" ht="16.5" customHeight="1">
      <c r="B119" s="46"/>
      <c r="C119" s="237" t="s">
        <v>653</v>
      </c>
      <c r="D119" s="237" t="s">
        <v>544</v>
      </c>
      <c r="E119" s="238" t="s">
        <v>1371</v>
      </c>
      <c r="F119" s="239" t="s">
        <v>1642</v>
      </c>
      <c r="G119" s="240" t="s">
        <v>1643</v>
      </c>
      <c r="H119" s="241">
        <v>1</v>
      </c>
      <c r="I119" s="242"/>
      <c r="J119" s="243">
        <f>ROUND(I119*H119,2)</f>
        <v>0</v>
      </c>
      <c r="K119" s="239" t="s">
        <v>772</v>
      </c>
      <c r="L119" s="72"/>
      <c r="M119" s="244" t="s">
        <v>22</v>
      </c>
      <c r="N119" s="245" t="s">
        <v>48</v>
      </c>
      <c r="O119" s="47"/>
      <c r="P119" s="246">
        <f>O119*H119</f>
        <v>0</v>
      </c>
      <c r="Q119" s="246">
        <v>0</v>
      </c>
      <c r="R119" s="246">
        <f>Q119*H119</f>
        <v>0</v>
      </c>
      <c r="S119" s="246">
        <v>0</v>
      </c>
      <c r="T119" s="247">
        <f>S119*H119</f>
        <v>0</v>
      </c>
      <c r="AR119" s="24" t="s">
        <v>674</v>
      </c>
      <c r="AT119" s="24" t="s">
        <v>544</v>
      </c>
      <c r="AU119" s="24" t="s">
        <v>85</v>
      </c>
      <c r="AY119" s="24" t="s">
        <v>541</v>
      </c>
      <c r="BE119" s="248">
        <f>IF(N119="základní",J119,0)</f>
        <v>0</v>
      </c>
      <c r="BF119" s="248">
        <f>IF(N119="snížená",J119,0)</f>
        <v>0</v>
      </c>
      <c r="BG119" s="248">
        <f>IF(N119="zákl. přenesená",J119,0)</f>
        <v>0</v>
      </c>
      <c r="BH119" s="248">
        <f>IF(N119="sníž. přenesená",J119,0)</f>
        <v>0</v>
      </c>
      <c r="BI119" s="248">
        <f>IF(N119="nulová",J119,0)</f>
        <v>0</v>
      </c>
      <c r="BJ119" s="24" t="s">
        <v>24</v>
      </c>
      <c r="BK119" s="248">
        <f>ROUND(I119*H119,2)</f>
        <v>0</v>
      </c>
      <c r="BL119" s="24" t="s">
        <v>674</v>
      </c>
      <c r="BM119" s="24" t="s">
        <v>1644</v>
      </c>
    </row>
    <row r="120" s="11" customFormat="1" ht="29.88" customHeight="1">
      <c r="B120" s="221"/>
      <c r="C120" s="222"/>
      <c r="D120" s="223" t="s">
        <v>76</v>
      </c>
      <c r="E120" s="235" t="s">
        <v>1645</v>
      </c>
      <c r="F120" s="235" t="s">
        <v>606</v>
      </c>
      <c r="G120" s="222"/>
      <c r="H120" s="222"/>
      <c r="I120" s="225"/>
      <c r="J120" s="236">
        <f>BK120</f>
        <v>0</v>
      </c>
      <c r="K120" s="222"/>
      <c r="L120" s="227"/>
      <c r="M120" s="228"/>
      <c r="N120" s="229"/>
      <c r="O120" s="229"/>
      <c r="P120" s="230">
        <f>P121</f>
        <v>0</v>
      </c>
      <c r="Q120" s="229"/>
      <c r="R120" s="230">
        <f>R121</f>
        <v>0</v>
      </c>
      <c r="S120" s="229"/>
      <c r="T120" s="231">
        <f>T121</f>
        <v>0</v>
      </c>
      <c r="AR120" s="232" t="s">
        <v>562</v>
      </c>
      <c r="AT120" s="233" t="s">
        <v>76</v>
      </c>
      <c r="AU120" s="233" t="s">
        <v>24</v>
      </c>
      <c r="AY120" s="232" t="s">
        <v>541</v>
      </c>
      <c r="BK120" s="234">
        <f>BK121</f>
        <v>0</v>
      </c>
    </row>
    <row r="121" s="1" customFormat="1" ht="16.5" customHeight="1">
      <c r="B121" s="46"/>
      <c r="C121" s="237" t="s">
        <v>574</v>
      </c>
      <c r="D121" s="237" t="s">
        <v>544</v>
      </c>
      <c r="E121" s="238" t="s">
        <v>605</v>
      </c>
      <c r="F121" s="239" t="s">
        <v>606</v>
      </c>
      <c r="G121" s="240" t="s">
        <v>672</v>
      </c>
      <c r="H121" s="280"/>
      <c r="I121" s="242"/>
      <c r="J121" s="243">
        <f>ROUND(I121*H121,2)</f>
        <v>0</v>
      </c>
      <c r="K121" s="239" t="s">
        <v>1646</v>
      </c>
      <c r="L121" s="72"/>
      <c r="M121" s="244" t="s">
        <v>22</v>
      </c>
      <c r="N121" s="281" t="s">
        <v>48</v>
      </c>
      <c r="O121" s="277"/>
      <c r="P121" s="278">
        <f>O121*H121</f>
        <v>0</v>
      </c>
      <c r="Q121" s="278">
        <v>0</v>
      </c>
      <c r="R121" s="278">
        <f>Q121*H121</f>
        <v>0</v>
      </c>
      <c r="S121" s="278">
        <v>0</v>
      </c>
      <c r="T121" s="279">
        <f>S121*H121</f>
        <v>0</v>
      </c>
      <c r="AR121" s="24" t="s">
        <v>674</v>
      </c>
      <c r="AT121" s="24" t="s">
        <v>544</v>
      </c>
      <c r="AU121" s="24" t="s">
        <v>85</v>
      </c>
      <c r="AY121" s="24" t="s">
        <v>541</v>
      </c>
      <c r="BE121" s="248">
        <f>IF(N121="základní",J121,0)</f>
        <v>0</v>
      </c>
      <c r="BF121" s="248">
        <f>IF(N121="snížená",J121,0)</f>
        <v>0</v>
      </c>
      <c r="BG121" s="248">
        <f>IF(N121="zákl. přenesená",J121,0)</f>
        <v>0</v>
      </c>
      <c r="BH121" s="248">
        <f>IF(N121="sníž. přenesená",J121,0)</f>
        <v>0</v>
      </c>
      <c r="BI121" s="248">
        <f>IF(N121="nulová",J121,0)</f>
        <v>0</v>
      </c>
      <c r="BJ121" s="24" t="s">
        <v>24</v>
      </c>
      <c r="BK121" s="248">
        <f>ROUND(I121*H121,2)</f>
        <v>0</v>
      </c>
      <c r="BL121" s="24" t="s">
        <v>674</v>
      </c>
      <c r="BM121" s="24" t="s">
        <v>1647</v>
      </c>
    </row>
    <row r="122" s="1" customFormat="1" ht="6.96" customHeight="1">
      <c r="B122" s="67"/>
      <c r="C122" s="68"/>
      <c r="D122" s="68"/>
      <c r="E122" s="68"/>
      <c r="F122" s="68"/>
      <c r="G122" s="68"/>
      <c r="H122" s="68"/>
      <c r="I122" s="179"/>
      <c r="J122" s="68"/>
      <c r="K122" s="68"/>
      <c r="L122" s="72"/>
    </row>
  </sheetData>
  <sheetProtection sheet="1" autoFilter="0" formatColumns="0" formatRows="0" objects="1" scenarios="1" spinCount="100000" saltValue="d4bpTMrtX3HWl7xxBix5T+Fz7+7xIVMdw8U37wx6y39mBO8gQ7Ix2ljMqux75bm6ZDgy3m7tSw9kAtFZsL8Wcw==" hashValue="tpaZl5HruljwZefZ1nc4gyCR2GP7HrmdEnluND2339exx51+EaS+PrIgCfRV1bwdJSm7XbEVW34ApTTxD2Csrg==" algorithmName="SHA-512" password="CC35"/>
  <autoFilter ref="C91:K121"/>
  <mergeCells count="13">
    <mergeCell ref="E7:H7"/>
    <mergeCell ref="E9:H9"/>
    <mergeCell ref="E11:H11"/>
    <mergeCell ref="E26:H26"/>
    <mergeCell ref="E47:H47"/>
    <mergeCell ref="E49:H49"/>
    <mergeCell ref="E51:H51"/>
    <mergeCell ref="J55:J56"/>
    <mergeCell ref="E80:H80"/>
    <mergeCell ref="E82:H82"/>
    <mergeCell ref="E84:H84"/>
    <mergeCell ref="G1:H1"/>
    <mergeCell ref="L2:V2"/>
  </mergeCells>
  <hyperlinks>
    <hyperlink ref="F1:G1" location="C2" display="1) Krycí list soupisu"/>
    <hyperlink ref="G1:H1" location="C58" display="2) Rekapitulace"/>
    <hyperlink ref="J1" location="C91"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66.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379</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ht="16.5" customHeight="1">
      <c r="B9" s="28"/>
      <c r="C9" s="29"/>
      <c r="D9" s="29"/>
      <c r="E9" s="156" t="s">
        <v>1585</v>
      </c>
      <c r="F9" s="29"/>
      <c r="G9" s="29"/>
      <c r="H9" s="29"/>
      <c r="I9" s="155"/>
      <c r="J9" s="29"/>
      <c r="K9" s="31"/>
    </row>
    <row r="10">
      <c r="B10" s="28"/>
      <c r="C10" s="29"/>
      <c r="D10" s="40" t="s">
        <v>508</v>
      </c>
      <c r="E10" s="29"/>
      <c r="F10" s="29"/>
      <c r="G10" s="29"/>
      <c r="H10" s="29"/>
      <c r="I10" s="155"/>
      <c r="J10" s="29"/>
      <c r="K10" s="31"/>
    </row>
    <row r="11" s="1" customFormat="1" ht="16.5" customHeight="1">
      <c r="B11" s="46"/>
      <c r="C11" s="47"/>
      <c r="D11" s="47"/>
      <c r="E11" s="55" t="s">
        <v>1648</v>
      </c>
      <c r="F11" s="47"/>
      <c r="G11" s="47"/>
      <c r="H11" s="47"/>
      <c r="I11" s="157"/>
      <c r="J11" s="47"/>
      <c r="K11" s="51"/>
    </row>
    <row r="12" s="1" customFormat="1">
      <c r="B12" s="46"/>
      <c r="C12" s="47"/>
      <c r="D12" s="40" t="s">
        <v>510</v>
      </c>
      <c r="E12" s="47"/>
      <c r="F12" s="47"/>
      <c r="G12" s="47"/>
      <c r="H12" s="47"/>
      <c r="I12" s="157"/>
      <c r="J12" s="47"/>
      <c r="K12" s="51"/>
    </row>
    <row r="13" s="1" customFormat="1" ht="36.96" customHeight="1">
      <c r="B13" s="46"/>
      <c r="C13" s="47"/>
      <c r="D13" s="47"/>
      <c r="E13" s="158" t="s">
        <v>1649</v>
      </c>
      <c r="F13" s="47"/>
      <c r="G13" s="47"/>
      <c r="H13" s="47"/>
      <c r="I13" s="157"/>
      <c r="J13" s="47"/>
      <c r="K13" s="51"/>
    </row>
    <row r="14" s="1" customFormat="1">
      <c r="B14" s="46"/>
      <c r="C14" s="47"/>
      <c r="D14" s="47"/>
      <c r="E14" s="47"/>
      <c r="F14" s="47"/>
      <c r="G14" s="47"/>
      <c r="H14" s="47"/>
      <c r="I14" s="157"/>
      <c r="J14" s="47"/>
      <c r="K14" s="51"/>
    </row>
    <row r="15" s="1" customFormat="1" ht="14.4" customHeight="1">
      <c r="B15" s="46"/>
      <c r="C15" s="47"/>
      <c r="D15" s="40" t="s">
        <v>21</v>
      </c>
      <c r="E15" s="47"/>
      <c r="F15" s="35" t="s">
        <v>22</v>
      </c>
      <c r="G15" s="47"/>
      <c r="H15" s="47"/>
      <c r="I15" s="159" t="s">
        <v>23</v>
      </c>
      <c r="J15" s="35" t="s">
        <v>22</v>
      </c>
      <c r="K15" s="51"/>
    </row>
    <row r="16" s="1" customFormat="1" ht="14.4" customHeight="1">
      <c r="B16" s="46"/>
      <c r="C16" s="47"/>
      <c r="D16" s="40" t="s">
        <v>25</v>
      </c>
      <c r="E16" s="47"/>
      <c r="F16" s="35" t="s">
        <v>40</v>
      </c>
      <c r="G16" s="47"/>
      <c r="H16" s="47"/>
      <c r="I16" s="159" t="s">
        <v>27</v>
      </c>
      <c r="J16" s="160" t="str">
        <f>'Rekapitulace stavby'!AN8</f>
        <v>19. 9. 2018</v>
      </c>
      <c r="K16" s="51"/>
    </row>
    <row r="17" s="1" customFormat="1" ht="10.8" customHeight="1">
      <c r="B17" s="46"/>
      <c r="C17" s="47"/>
      <c r="D17" s="47"/>
      <c r="E17" s="47"/>
      <c r="F17" s="47"/>
      <c r="G17" s="47"/>
      <c r="H17" s="47"/>
      <c r="I17" s="157"/>
      <c r="J17" s="47"/>
      <c r="K17" s="51"/>
    </row>
    <row r="18" s="1" customFormat="1" ht="14.4" customHeight="1">
      <c r="B18" s="46"/>
      <c r="C18" s="47"/>
      <c r="D18" s="40" t="s">
        <v>31</v>
      </c>
      <c r="E18" s="47"/>
      <c r="F18" s="47"/>
      <c r="G18" s="47"/>
      <c r="H18" s="47"/>
      <c r="I18" s="159" t="s">
        <v>32</v>
      </c>
      <c r="J18" s="35" t="str">
        <f>IF('Rekapitulace stavby'!AN10="","",'Rekapitulace stavby'!AN10)</f>
        <v>70994234</v>
      </c>
      <c r="K18" s="51"/>
    </row>
    <row r="19" s="1" customFormat="1" ht="18" customHeight="1">
      <c r="B19" s="46"/>
      <c r="C19" s="47"/>
      <c r="D19" s="47"/>
      <c r="E19" s="35" t="str">
        <f>IF('Rekapitulace stavby'!E11="","",'Rekapitulace stavby'!E11)</f>
        <v>SŽDC s.o., OŘ Ústí n.L., ST Ústí n.L.</v>
      </c>
      <c r="F19" s="47"/>
      <c r="G19" s="47"/>
      <c r="H19" s="47"/>
      <c r="I19" s="159" t="s">
        <v>35</v>
      </c>
      <c r="J19" s="35" t="str">
        <f>IF('Rekapitulace stavby'!AN11="","",'Rekapitulace stavby'!AN11)</f>
        <v>CZ70994234</v>
      </c>
      <c r="K19" s="51"/>
    </row>
    <row r="20" s="1" customFormat="1" ht="6.96" customHeight="1">
      <c r="B20" s="46"/>
      <c r="C20" s="47"/>
      <c r="D20" s="47"/>
      <c r="E20" s="47"/>
      <c r="F20" s="47"/>
      <c r="G20" s="47"/>
      <c r="H20" s="47"/>
      <c r="I20" s="157"/>
      <c r="J20" s="47"/>
      <c r="K20" s="51"/>
    </row>
    <row r="21" s="1" customFormat="1" ht="14.4" customHeight="1">
      <c r="B21" s="46"/>
      <c r="C21" s="47"/>
      <c r="D21" s="40" t="s">
        <v>37</v>
      </c>
      <c r="E21" s="47"/>
      <c r="F21" s="47"/>
      <c r="G21" s="47"/>
      <c r="H21" s="47"/>
      <c r="I21" s="159" t="s">
        <v>32</v>
      </c>
      <c r="J21" s="35" t="str">
        <f>IF('Rekapitulace stavby'!AN13="Vyplň údaj","",IF('Rekapitulace stavby'!AN13="","",'Rekapitulace stavby'!AN13))</f>
        <v/>
      </c>
      <c r="K21" s="51"/>
    </row>
    <row r="22" s="1" customFormat="1" ht="18" customHeight="1">
      <c r="B22" s="46"/>
      <c r="C22" s="47"/>
      <c r="D22" s="47"/>
      <c r="E22" s="35" t="str">
        <f>IF('Rekapitulace stavby'!E14="Vyplň údaj","",IF('Rekapitulace stavby'!E14="","",'Rekapitulace stavby'!E14))</f>
        <v/>
      </c>
      <c r="F22" s="47"/>
      <c r="G22" s="47"/>
      <c r="H22" s="47"/>
      <c r="I22" s="159" t="s">
        <v>35</v>
      </c>
      <c r="J22" s="35" t="str">
        <f>IF('Rekapitulace stavby'!AN14="Vyplň údaj","",IF('Rekapitulace stavby'!AN14="","",'Rekapitulace stavby'!AN14))</f>
        <v/>
      </c>
      <c r="K22" s="51"/>
    </row>
    <row r="23" s="1" customFormat="1" ht="6.96" customHeight="1">
      <c r="B23" s="46"/>
      <c r="C23" s="47"/>
      <c r="D23" s="47"/>
      <c r="E23" s="47"/>
      <c r="F23" s="47"/>
      <c r="G23" s="47"/>
      <c r="H23" s="47"/>
      <c r="I23" s="157"/>
      <c r="J23" s="47"/>
      <c r="K23" s="51"/>
    </row>
    <row r="24" s="1" customFormat="1" ht="14.4" customHeight="1">
      <c r="B24" s="46"/>
      <c r="C24" s="47"/>
      <c r="D24" s="40" t="s">
        <v>39</v>
      </c>
      <c r="E24" s="47"/>
      <c r="F24" s="47"/>
      <c r="G24" s="47"/>
      <c r="H24" s="47"/>
      <c r="I24" s="159" t="s">
        <v>32</v>
      </c>
      <c r="J24" s="35" t="str">
        <f>IF('Rekapitulace stavby'!AN16="","",'Rekapitulace stavby'!AN16)</f>
        <v/>
      </c>
      <c r="K24" s="51"/>
    </row>
    <row r="25" s="1" customFormat="1" ht="18" customHeight="1">
      <c r="B25" s="46"/>
      <c r="C25" s="47"/>
      <c r="D25" s="47"/>
      <c r="E25" s="35" t="str">
        <f>IF('Rekapitulace stavby'!E17="","",'Rekapitulace stavby'!E17)</f>
        <v xml:space="preserve"> </v>
      </c>
      <c r="F25" s="47"/>
      <c r="G25" s="47"/>
      <c r="H25" s="47"/>
      <c r="I25" s="159" t="s">
        <v>35</v>
      </c>
      <c r="J25" s="35" t="str">
        <f>IF('Rekapitulace stavby'!AN17="","",'Rekapitulace stavby'!AN17)</f>
        <v/>
      </c>
      <c r="K25" s="51"/>
    </row>
    <row r="26" s="1" customFormat="1" ht="6.96" customHeight="1">
      <c r="B26" s="46"/>
      <c r="C26" s="47"/>
      <c r="D26" s="47"/>
      <c r="E26" s="47"/>
      <c r="F26" s="47"/>
      <c r="G26" s="47"/>
      <c r="H26" s="47"/>
      <c r="I26" s="157"/>
      <c r="J26" s="47"/>
      <c r="K26" s="51"/>
    </row>
    <row r="27" s="1" customFormat="1" ht="14.4" customHeight="1">
      <c r="B27" s="46"/>
      <c r="C27" s="47"/>
      <c r="D27" s="40" t="s">
        <v>42</v>
      </c>
      <c r="E27" s="47"/>
      <c r="F27" s="47"/>
      <c r="G27" s="47"/>
      <c r="H27" s="47"/>
      <c r="I27" s="157"/>
      <c r="J27" s="47"/>
      <c r="K27" s="51"/>
    </row>
    <row r="28" s="7" customFormat="1" ht="16.5" customHeight="1">
      <c r="B28" s="161"/>
      <c r="C28" s="162"/>
      <c r="D28" s="162"/>
      <c r="E28" s="44" t="s">
        <v>22</v>
      </c>
      <c r="F28" s="44"/>
      <c r="G28" s="44"/>
      <c r="H28" s="44"/>
      <c r="I28" s="163"/>
      <c r="J28" s="162"/>
      <c r="K28" s="164"/>
    </row>
    <row r="29" s="1" customFormat="1" ht="6.96" customHeight="1">
      <c r="B29" s="46"/>
      <c r="C29" s="47"/>
      <c r="D29" s="47"/>
      <c r="E29" s="47"/>
      <c r="F29" s="47"/>
      <c r="G29" s="47"/>
      <c r="H29" s="47"/>
      <c r="I29" s="157"/>
      <c r="J29" s="47"/>
      <c r="K29" s="51"/>
    </row>
    <row r="30" s="1" customFormat="1" ht="6.96" customHeight="1">
      <c r="B30" s="46"/>
      <c r="C30" s="47"/>
      <c r="D30" s="106"/>
      <c r="E30" s="106"/>
      <c r="F30" s="106"/>
      <c r="G30" s="106"/>
      <c r="H30" s="106"/>
      <c r="I30" s="165"/>
      <c r="J30" s="106"/>
      <c r="K30" s="166"/>
    </row>
    <row r="31" s="1" customFormat="1" ht="25.44" customHeight="1">
      <c r="B31" s="46"/>
      <c r="C31" s="47"/>
      <c r="D31" s="167" t="s">
        <v>43</v>
      </c>
      <c r="E31" s="47"/>
      <c r="F31" s="47"/>
      <c r="G31" s="47"/>
      <c r="H31" s="47"/>
      <c r="I31" s="157"/>
      <c r="J31" s="168">
        <f>ROUND(J89,2)</f>
        <v>0</v>
      </c>
      <c r="K31" s="51"/>
    </row>
    <row r="32" s="1" customFormat="1" ht="6.96" customHeight="1">
      <c r="B32" s="46"/>
      <c r="C32" s="47"/>
      <c r="D32" s="106"/>
      <c r="E32" s="106"/>
      <c r="F32" s="106"/>
      <c r="G32" s="106"/>
      <c r="H32" s="106"/>
      <c r="I32" s="165"/>
      <c r="J32" s="106"/>
      <c r="K32" s="166"/>
    </row>
    <row r="33" s="1" customFormat="1" ht="14.4" customHeight="1">
      <c r="B33" s="46"/>
      <c r="C33" s="47"/>
      <c r="D33" s="47"/>
      <c r="E33" s="47"/>
      <c r="F33" s="52" t="s">
        <v>45</v>
      </c>
      <c r="G33" s="47"/>
      <c r="H33" s="47"/>
      <c r="I33" s="169" t="s">
        <v>44</v>
      </c>
      <c r="J33" s="52" t="s">
        <v>46</v>
      </c>
      <c r="K33" s="51"/>
    </row>
    <row r="34" s="1" customFormat="1" ht="14.4" customHeight="1">
      <c r="B34" s="46"/>
      <c r="C34" s="47"/>
      <c r="D34" s="55" t="s">
        <v>47</v>
      </c>
      <c r="E34" s="55" t="s">
        <v>48</v>
      </c>
      <c r="F34" s="170">
        <f>ROUND(SUM(BE89:BE109), 2)</f>
        <v>0</v>
      </c>
      <c r="G34" s="47"/>
      <c r="H34" s="47"/>
      <c r="I34" s="171">
        <v>0.20999999999999999</v>
      </c>
      <c r="J34" s="170">
        <f>ROUND(ROUND((SUM(BE89:BE109)), 2)*I34, 2)</f>
        <v>0</v>
      </c>
      <c r="K34" s="51"/>
    </row>
    <row r="35" s="1" customFormat="1" ht="14.4" customHeight="1">
      <c r="B35" s="46"/>
      <c r="C35" s="47"/>
      <c r="D35" s="47"/>
      <c r="E35" s="55" t="s">
        <v>49</v>
      </c>
      <c r="F35" s="170">
        <f>ROUND(SUM(BF89:BF109), 2)</f>
        <v>0</v>
      </c>
      <c r="G35" s="47"/>
      <c r="H35" s="47"/>
      <c r="I35" s="171">
        <v>0.14999999999999999</v>
      </c>
      <c r="J35" s="170">
        <f>ROUND(ROUND((SUM(BF89:BF109)), 2)*I35, 2)</f>
        <v>0</v>
      </c>
      <c r="K35" s="51"/>
    </row>
    <row r="36" hidden="1" s="1" customFormat="1" ht="14.4" customHeight="1">
      <c r="B36" s="46"/>
      <c r="C36" s="47"/>
      <c r="D36" s="47"/>
      <c r="E36" s="55" t="s">
        <v>50</v>
      </c>
      <c r="F36" s="170">
        <f>ROUND(SUM(BG89:BG109), 2)</f>
        <v>0</v>
      </c>
      <c r="G36" s="47"/>
      <c r="H36" s="47"/>
      <c r="I36" s="171">
        <v>0.20999999999999999</v>
      </c>
      <c r="J36" s="170">
        <v>0</v>
      </c>
      <c r="K36" s="51"/>
    </row>
    <row r="37" hidden="1" s="1" customFormat="1" ht="14.4" customHeight="1">
      <c r="B37" s="46"/>
      <c r="C37" s="47"/>
      <c r="D37" s="47"/>
      <c r="E37" s="55" t="s">
        <v>51</v>
      </c>
      <c r="F37" s="170">
        <f>ROUND(SUM(BH89:BH109), 2)</f>
        <v>0</v>
      </c>
      <c r="G37" s="47"/>
      <c r="H37" s="47"/>
      <c r="I37" s="171">
        <v>0.14999999999999999</v>
      </c>
      <c r="J37" s="170">
        <v>0</v>
      </c>
      <c r="K37" s="51"/>
    </row>
    <row r="38" hidden="1" s="1" customFormat="1" ht="14.4" customHeight="1">
      <c r="B38" s="46"/>
      <c r="C38" s="47"/>
      <c r="D38" s="47"/>
      <c r="E38" s="55" t="s">
        <v>52</v>
      </c>
      <c r="F38" s="170">
        <f>ROUND(SUM(BI89:BI109), 2)</f>
        <v>0</v>
      </c>
      <c r="G38" s="47"/>
      <c r="H38" s="47"/>
      <c r="I38" s="171">
        <v>0</v>
      </c>
      <c r="J38" s="170">
        <v>0</v>
      </c>
      <c r="K38" s="51"/>
    </row>
    <row r="39" s="1" customFormat="1" ht="6.96" customHeight="1">
      <c r="B39" s="46"/>
      <c r="C39" s="47"/>
      <c r="D39" s="47"/>
      <c r="E39" s="47"/>
      <c r="F39" s="47"/>
      <c r="G39" s="47"/>
      <c r="H39" s="47"/>
      <c r="I39" s="157"/>
      <c r="J39" s="47"/>
      <c r="K39" s="51"/>
    </row>
    <row r="40" s="1" customFormat="1" ht="25.44" customHeight="1">
      <c r="B40" s="46"/>
      <c r="C40" s="172"/>
      <c r="D40" s="173" t="s">
        <v>53</v>
      </c>
      <c r="E40" s="98"/>
      <c r="F40" s="98"/>
      <c r="G40" s="174" t="s">
        <v>54</v>
      </c>
      <c r="H40" s="175" t="s">
        <v>55</v>
      </c>
      <c r="I40" s="176"/>
      <c r="J40" s="177">
        <f>SUM(J31:J38)</f>
        <v>0</v>
      </c>
      <c r="K40" s="178"/>
    </row>
    <row r="41" s="1" customFormat="1" ht="14.4" customHeight="1">
      <c r="B41" s="67"/>
      <c r="C41" s="68"/>
      <c r="D41" s="68"/>
      <c r="E41" s="68"/>
      <c r="F41" s="68"/>
      <c r="G41" s="68"/>
      <c r="H41" s="68"/>
      <c r="I41" s="179"/>
      <c r="J41" s="68"/>
      <c r="K41" s="69"/>
    </row>
    <row r="45" s="1" customFormat="1" ht="6.96" customHeight="1">
      <c r="B45" s="180"/>
      <c r="C45" s="181"/>
      <c r="D45" s="181"/>
      <c r="E45" s="181"/>
      <c r="F45" s="181"/>
      <c r="G45" s="181"/>
      <c r="H45" s="181"/>
      <c r="I45" s="182"/>
      <c r="J45" s="181"/>
      <c r="K45" s="183"/>
    </row>
    <row r="46" s="1" customFormat="1" ht="36.96" customHeight="1">
      <c r="B46" s="46"/>
      <c r="C46" s="30" t="s">
        <v>512</v>
      </c>
      <c r="D46" s="47"/>
      <c r="E46" s="47"/>
      <c r="F46" s="47"/>
      <c r="G46" s="47"/>
      <c r="H46" s="47"/>
      <c r="I46" s="157"/>
      <c r="J46" s="47"/>
      <c r="K46" s="51"/>
    </row>
    <row r="47" s="1" customFormat="1" ht="6.96" customHeight="1">
      <c r="B47" s="46"/>
      <c r="C47" s="47"/>
      <c r="D47" s="47"/>
      <c r="E47" s="47"/>
      <c r="F47" s="47"/>
      <c r="G47" s="47"/>
      <c r="H47" s="47"/>
      <c r="I47" s="157"/>
      <c r="J47" s="47"/>
      <c r="K47" s="51"/>
    </row>
    <row r="48" s="1" customFormat="1" ht="14.4" customHeight="1">
      <c r="B48" s="46"/>
      <c r="C48" s="40" t="s">
        <v>18</v>
      </c>
      <c r="D48" s="47"/>
      <c r="E48" s="47"/>
      <c r="F48" s="47"/>
      <c r="G48" s="47"/>
      <c r="H48" s="47"/>
      <c r="I48" s="157"/>
      <c r="J48" s="47"/>
      <c r="K48" s="51"/>
    </row>
    <row r="49" s="1" customFormat="1" ht="16.5" customHeight="1">
      <c r="B49" s="46"/>
      <c r="C49" s="47"/>
      <c r="D49" s="47"/>
      <c r="E49" s="156" t="str">
        <f>E7</f>
        <v>Celkové opravy zastávek na koridorové trati Vraňany - Děčín - státní hranice_ZMĚNA č. 1</v>
      </c>
      <c r="F49" s="40"/>
      <c r="G49" s="40"/>
      <c r="H49" s="40"/>
      <c r="I49" s="157"/>
      <c r="J49" s="47"/>
      <c r="K49" s="51"/>
    </row>
    <row r="50">
      <c r="B50" s="28"/>
      <c r="C50" s="40" t="s">
        <v>506</v>
      </c>
      <c r="D50" s="29"/>
      <c r="E50" s="29"/>
      <c r="F50" s="29"/>
      <c r="G50" s="29"/>
      <c r="H50" s="29"/>
      <c r="I50" s="155"/>
      <c r="J50" s="29"/>
      <c r="K50" s="31"/>
    </row>
    <row r="51" ht="16.5" customHeight="1">
      <c r="B51" s="28"/>
      <c r="C51" s="29"/>
      <c r="D51" s="29"/>
      <c r="E51" s="156" t="s">
        <v>1585</v>
      </c>
      <c r="F51" s="29"/>
      <c r="G51" s="29"/>
      <c r="H51" s="29"/>
      <c r="I51" s="155"/>
      <c r="J51" s="29"/>
      <c r="K51" s="31"/>
    </row>
    <row r="52">
      <c r="B52" s="28"/>
      <c r="C52" s="40" t="s">
        <v>508</v>
      </c>
      <c r="D52" s="29"/>
      <c r="E52" s="29"/>
      <c r="F52" s="29"/>
      <c r="G52" s="29"/>
      <c r="H52" s="29"/>
      <c r="I52" s="155"/>
      <c r="J52" s="29"/>
      <c r="K52" s="31"/>
    </row>
    <row r="53" s="1" customFormat="1" ht="16.5" customHeight="1">
      <c r="B53" s="46"/>
      <c r="C53" s="47"/>
      <c r="D53" s="47"/>
      <c r="E53" s="55" t="s">
        <v>1648</v>
      </c>
      <c r="F53" s="47"/>
      <c r="G53" s="47"/>
      <c r="H53" s="47"/>
      <c r="I53" s="157"/>
      <c r="J53" s="47"/>
      <c r="K53" s="51"/>
    </row>
    <row r="54" s="1" customFormat="1" ht="14.4" customHeight="1">
      <c r="B54" s="46"/>
      <c r="C54" s="40" t="s">
        <v>510</v>
      </c>
      <c r="D54" s="47"/>
      <c r="E54" s="47"/>
      <c r="F54" s="47"/>
      <c r="G54" s="47"/>
      <c r="H54" s="47"/>
      <c r="I54" s="157"/>
      <c r="J54" s="47"/>
      <c r="K54" s="51"/>
    </row>
    <row r="55" s="1" customFormat="1" ht="17.25" customHeight="1">
      <c r="B55" s="46"/>
      <c r="C55" s="47"/>
      <c r="D55" s="47"/>
      <c r="E55" s="158" t="str">
        <f>E13</f>
        <v>SO-30-04.1 - elektroinstalace</v>
      </c>
      <c r="F55" s="47"/>
      <c r="G55" s="47"/>
      <c r="H55" s="47"/>
      <c r="I55" s="157"/>
      <c r="J55" s="47"/>
      <c r="K55" s="51"/>
    </row>
    <row r="56" s="1" customFormat="1" ht="6.96" customHeight="1">
      <c r="B56" s="46"/>
      <c r="C56" s="47"/>
      <c r="D56" s="47"/>
      <c r="E56" s="47"/>
      <c r="F56" s="47"/>
      <c r="G56" s="47"/>
      <c r="H56" s="47"/>
      <c r="I56" s="157"/>
      <c r="J56" s="47"/>
      <c r="K56" s="51"/>
    </row>
    <row r="57" s="1" customFormat="1" ht="18" customHeight="1">
      <c r="B57" s="46"/>
      <c r="C57" s="40" t="s">
        <v>25</v>
      </c>
      <c r="D57" s="47"/>
      <c r="E57" s="47"/>
      <c r="F57" s="35" t="str">
        <f>F16</f>
        <v xml:space="preserve"> </v>
      </c>
      <c r="G57" s="47"/>
      <c r="H57" s="47"/>
      <c r="I57" s="159" t="s">
        <v>27</v>
      </c>
      <c r="J57" s="160" t="str">
        <f>IF(J16="","",J16)</f>
        <v>19. 9. 2018</v>
      </c>
      <c r="K57" s="51"/>
    </row>
    <row r="58" s="1" customFormat="1" ht="6.96" customHeight="1">
      <c r="B58" s="46"/>
      <c r="C58" s="47"/>
      <c r="D58" s="47"/>
      <c r="E58" s="47"/>
      <c r="F58" s="47"/>
      <c r="G58" s="47"/>
      <c r="H58" s="47"/>
      <c r="I58" s="157"/>
      <c r="J58" s="47"/>
      <c r="K58" s="51"/>
    </row>
    <row r="59" s="1" customFormat="1">
      <c r="B59" s="46"/>
      <c r="C59" s="40" t="s">
        <v>31</v>
      </c>
      <c r="D59" s="47"/>
      <c r="E59" s="47"/>
      <c r="F59" s="35" t="str">
        <f>E19</f>
        <v>SŽDC s.o., OŘ Ústí n.L., ST Ústí n.L.</v>
      </c>
      <c r="G59" s="47"/>
      <c r="H59" s="47"/>
      <c r="I59" s="159" t="s">
        <v>39</v>
      </c>
      <c r="J59" s="44" t="str">
        <f>E25</f>
        <v xml:space="preserve"> </v>
      </c>
      <c r="K59" s="51"/>
    </row>
    <row r="60" s="1" customFormat="1" ht="14.4" customHeight="1">
      <c r="B60" s="46"/>
      <c r="C60" s="40" t="s">
        <v>37</v>
      </c>
      <c r="D60" s="47"/>
      <c r="E60" s="47"/>
      <c r="F60" s="35" t="str">
        <f>IF(E22="","",E22)</f>
        <v/>
      </c>
      <c r="G60" s="47"/>
      <c r="H60" s="47"/>
      <c r="I60" s="157"/>
      <c r="J60" s="184"/>
      <c r="K60" s="51"/>
    </row>
    <row r="61" s="1" customFormat="1" ht="10.32" customHeight="1">
      <c r="B61" s="46"/>
      <c r="C61" s="47"/>
      <c r="D61" s="47"/>
      <c r="E61" s="47"/>
      <c r="F61" s="47"/>
      <c r="G61" s="47"/>
      <c r="H61" s="47"/>
      <c r="I61" s="157"/>
      <c r="J61" s="47"/>
      <c r="K61" s="51"/>
    </row>
    <row r="62" s="1" customFormat="1" ht="29.28" customHeight="1">
      <c r="B62" s="46"/>
      <c r="C62" s="185" t="s">
        <v>513</v>
      </c>
      <c r="D62" s="172"/>
      <c r="E62" s="172"/>
      <c r="F62" s="172"/>
      <c r="G62" s="172"/>
      <c r="H62" s="172"/>
      <c r="I62" s="186"/>
      <c r="J62" s="187" t="s">
        <v>514</v>
      </c>
      <c r="K62" s="188"/>
    </row>
    <row r="63" s="1" customFormat="1" ht="10.32" customHeight="1">
      <c r="B63" s="46"/>
      <c r="C63" s="47"/>
      <c r="D63" s="47"/>
      <c r="E63" s="47"/>
      <c r="F63" s="47"/>
      <c r="G63" s="47"/>
      <c r="H63" s="47"/>
      <c r="I63" s="157"/>
      <c r="J63" s="47"/>
      <c r="K63" s="51"/>
    </row>
    <row r="64" s="1" customFormat="1" ht="29.28" customHeight="1">
      <c r="B64" s="46"/>
      <c r="C64" s="189" t="s">
        <v>515</v>
      </c>
      <c r="D64" s="47"/>
      <c r="E64" s="47"/>
      <c r="F64" s="47"/>
      <c r="G64" s="47"/>
      <c r="H64" s="47"/>
      <c r="I64" s="157"/>
      <c r="J64" s="168">
        <f>J89</f>
        <v>0</v>
      </c>
      <c r="K64" s="51"/>
      <c r="AU64" s="24" t="s">
        <v>516</v>
      </c>
    </row>
    <row r="65" s="8" customFormat="1" ht="24.96" customHeight="1">
      <c r="B65" s="190"/>
      <c r="C65" s="191"/>
      <c r="D65" s="192" t="s">
        <v>611</v>
      </c>
      <c r="E65" s="193"/>
      <c r="F65" s="193"/>
      <c r="G65" s="193"/>
      <c r="H65" s="193"/>
      <c r="I65" s="194"/>
      <c r="J65" s="195">
        <f>J90</f>
        <v>0</v>
      </c>
      <c r="K65" s="196"/>
    </row>
    <row r="66" s="1" customFormat="1" ht="21.84" customHeight="1">
      <c r="B66" s="46"/>
      <c r="C66" s="47"/>
      <c r="D66" s="47"/>
      <c r="E66" s="47"/>
      <c r="F66" s="47"/>
      <c r="G66" s="47"/>
      <c r="H66" s="47"/>
      <c r="I66" s="157"/>
      <c r="J66" s="47"/>
      <c r="K66" s="51"/>
    </row>
    <row r="67" s="1" customFormat="1" ht="6.96" customHeight="1">
      <c r="B67" s="67"/>
      <c r="C67" s="68"/>
      <c r="D67" s="68"/>
      <c r="E67" s="68"/>
      <c r="F67" s="68"/>
      <c r="G67" s="68"/>
      <c r="H67" s="68"/>
      <c r="I67" s="179"/>
      <c r="J67" s="68"/>
      <c r="K67" s="69"/>
    </row>
    <row r="71" s="1" customFormat="1" ht="6.96" customHeight="1">
      <c r="B71" s="70"/>
      <c r="C71" s="71"/>
      <c r="D71" s="71"/>
      <c r="E71" s="71"/>
      <c r="F71" s="71"/>
      <c r="G71" s="71"/>
      <c r="H71" s="71"/>
      <c r="I71" s="182"/>
      <c r="J71" s="71"/>
      <c r="K71" s="71"/>
      <c r="L71" s="72"/>
    </row>
    <row r="72" s="1" customFormat="1" ht="36.96" customHeight="1">
      <c r="B72" s="46"/>
      <c r="C72" s="73" t="s">
        <v>525</v>
      </c>
      <c r="D72" s="74"/>
      <c r="E72" s="74"/>
      <c r="F72" s="74"/>
      <c r="G72" s="74"/>
      <c r="H72" s="74"/>
      <c r="I72" s="204"/>
      <c r="J72" s="74"/>
      <c r="K72" s="74"/>
      <c r="L72" s="72"/>
    </row>
    <row r="73" s="1" customFormat="1" ht="6.96" customHeight="1">
      <c r="B73" s="46"/>
      <c r="C73" s="74"/>
      <c r="D73" s="74"/>
      <c r="E73" s="74"/>
      <c r="F73" s="74"/>
      <c r="G73" s="74"/>
      <c r="H73" s="74"/>
      <c r="I73" s="204"/>
      <c r="J73" s="74"/>
      <c r="K73" s="74"/>
      <c r="L73" s="72"/>
    </row>
    <row r="74" s="1" customFormat="1" ht="14.4" customHeight="1">
      <c r="B74" s="46"/>
      <c r="C74" s="76" t="s">
        <v>18</v>
      </c>
      <c r="D74" s="74"/>
      <c r="E74" s="74"/>
      <c r="F74" s="74"/>
      <c r="G74" s="74"/>
      <c r="H74" s="74"/>
      <c r="I74" s="204"/>
      <c r="J74" s="74"/>
      <c r="K74" s="74"/>
      <c r="L74" s="72"/>
    </row>
    <row r="75" s="1" customFormat="1" ht="16.5" customHeight="1">
      <c r="B75" s="46"/>
      <c r="C75" s="74"/>
      <c r="D75" s="74"/>
      <c r="E75" s="205" t="str">
        <f>E7</f>
        <v>Celkové opravy zastávek na koridorové trati Vraňany - Děčín - státní hranice_ZMĚNA č. 1</v>
      </c>
      <c r="F75" s="76"/>
      <c r="G75" s="76"/>
      <c r="H75" s="76"/>
      <c r="I75" s="204"/>
      <c r="J75" s="74"/>
      <c r="K75" s="74"/>
      <c r="L75" s="72"/>
    </row>
    <row r="76">
      <c r="B76" s="28"/>
      <c r="C76" s="76" t="s">
        <v>506</v>
      </c>
      <c r="D76" s="206"/>
      <c r="E76" s="206"/>
      <c r="F76" s="206"/>
      <c r="G76" s="206"/>
      <c r="H76" s="206"/>
      <c r="I76" s="149"/>
      <c r="J76" s="206"/>
      <c r="K76" s="206"/>
      <c r="L76" s="207"/>
    </row>
    <row r="77" ht="16.5" customHeight="1">
      <c r="B77" s="28"/>
      <c r="C77" s="206"/>
      <c r="D77" s="206"/>
      <c r="E77" s="205" t="s">
        <v>1585</v>
      </c>
      <c r="F77" s="206"/>
      <c r="G77" s="206"/>
      <c r="H77" s="206"/>
      <c r="I77" s="149"/>
      <c r="J77" s="206"/>
      <c r="K77" s="206"/>
      <c r="L77" s="207"/>
    </row>
    <row r="78">
      <c r="B78" s="28"/>
      <c r="C78" s="76" t="s">
        <v>508</v>
      </c>
      <c r="D78" s="206"/>
      <c r="E78" s="206"/>
      <c r="F78" s="206"/>
      <c r="G78" s="206"/>
      <c r="H78" s="206"/>
      <c r="I78" s="149"/>
      <c r="J78" s="206"/>
      <c r="K78" s="206"/>
      <c r="L78" s="207"/>
    </row>
    <row r="79" s="1" customFormat="1" ht="16.5" customHeight="1">
      <c r="B79" s="46"/>
      <c r="C79" s="74"/>
      <c r="D79" s="74"/>
      <c r="E79" s="208" t="s">
        <v>1648</v>
      </c>
      <c r="F79" s="74"/>
      <c r="G79" s="74"/>
      <c r="H79" s="74"/>
      <c r="I79" s="204"/>
      <c r="J79" s="74"/>
      <c r="K79" s="74"/>
      <c r="L79" s="72"/>
    </row>
    <row r="80" s="1" customFormat="1" ht="14.4" customHeight="1">
      <c r="B80" s="46"/>
      <c r="C80" s="76" t="s">
        <v>510</v>
      </c>
      <c r="D80" s="74"/>
      <c r="E80" s="74"/>
      <c r="F80" s="74"/>
      <c r="G80" s="74"/>
      <c r="H80" s="74"/>
      <c r="I80" s="204"/>
      <c r="J80" s="74"/>
      <c r="K80" s="74"/>
      <c r="L80" s="72"/>
    </row>
    <row r="81" s="1" customFormat="1" ht="17.25" customHeight="1">
      <c r="B81" s="46"/>
      <c r="C81" s="74"/>
      <c r="D81" s="74"/>
      <c r="E81" s="82" t="str">
        <f>E13</f>
        <v>SO-30-04.1 - elektroinstalace</v>
      </c>
      <c r="F81" s="74"/>
      <c r="G81" s="74"/>
      <c r="H81" s="74"/>
      <c r="I81" s="204"/>
      <c r="J81" s="74"/>
      <c r="K81" s="74"/>
      <c r="L81" s="72"/>
    </row>
    <row r="82" s="1" customFormat="1" ht="6.96" customHeight="1">
      <c r="B82" s="46"/>
      <c r="C82" s="74"/>
      <c r="D82" s="74"/>
      <c r="E82" s="74"/>
      <c r="F82" s="74"/>
      <c r="G82" s="74"/>
      <c r="H82" s="74"/>
      <c r="I82" s="204"/>
      <c r="J82" s="74"/>
      <c r="K82" s="74"/>
      <c r="L82" s="72"/>
    </row>
    <row r="83" s="1" customFormat="1" ht="18" customHeight="1">
      <c r="B83" s="46"/>
      <c r="C83" s="76" t="s">
        <v>25</v>
      </c>
      <c r="D83" s="74"/>
      <c r="E83" s="74"/>
      <c r="F83" s="209" t="str">
        <f>F16</f>
        <v xml:space="preserve"> </v>
      </c>
      <c r="G83" s="74"/>
      <c r="H83" s="74"/>
      <c r="I83" s="210" t="s">
        <v>27</v>
      </c>
      <c r="J83" s="85" t="str">
        <f>IF(J16="","",J16)</f>
        <v>19. 9. 2018</v>
      </c>
      <c r="K83" s="74"/>
      <c r="L83" s="72"/>
    </row>
    <row r="84" s="1" customFormat="1" ht="6.96" customHeight="1">
      <c r="B84" s="46"/>
      <c r="C84" s="74"/>
      <c r="D84" s="74"/>
      <c r="E84" s="74"/>
      <c r="F84" s="74"/>
      <c r="G84" s="74"/>
      <c r="H84" s="74"/>
      <c r="I84" s="204"/>
      <c r="J84" s="74"/>
      <c r="K84" s="74"/>
      <c r="L84" s="72"/>
    </row>
    <row r="85" s="1" customFormat="1">
      <c r="B85" s="46"/>
      <c r="C85" s="76" t="s">
        <v>31</v>
      </c>
      <c r="D85" s="74"/>
      <c r="E85" s="74"/>
      <c r="F85" s="209" t="str">
        <f>E19</f>
        <v>SŽDC s.o., OŘ Ústí n.L., ST Ústí n.L.</v>
      </c>
      <c r="G85" s="74"/>
      <c r="H85" s="74"/>
      <c r="I85" s="210" t="s">
        <v>39</v>
      </c>
      <c r="J85" s="209" t="str">
        <f>E25</f>
        <v xml:space="preserve"> </v>
      </c>
      <c r="K85" s="74"/>
      <c r="L85" s="72"/>
    </row>
    <row r="86" s="1" customFormat="1" ht="14.4" customHeight="1">
      <c r="B86" s="46"/>
      <c r="C86" s="76" t="s">
        <v>37</v>
      </c>
      <c r="D86" s="74"/>
      <c r="E86" s="74"/>
      <c r="F86" s="209" t="str">
        <f>IF(E22="","",E22)</f>
        <v/>
      </c>
      <c r="G86" s="74"/>
      <c r="H86" s="74"/>
      <c r="I86" s="204"/>
      <c r="J86" s="74"/>
      <c r="K86" s="74"/>
      <c r="L86" s="72"/>
    </row>
    <row r="87" s="1" customFormat="1" ht="10.32" customHeight="1">
      <c r="B87" s="46"/>
      <c r="C87" s="74"/>
      <c r="D87" s="74"/>
      <c r="E87" s="74"/>
      <c r="F87" s="74"/>
      <c r="G87" s="74"/>
      <c r="H87" s="74"/>
      <c r="I87" s="204"/>
      <c r="J87" s="74"/>
      <c r="K87" s="74"/>
      <c r="L87" s="72"/>
    </row>
    <row r="88" s="10" customFormat="1" ht="29.28" customHeight="1">
      <c r="B88" s="211"/>
      <c r="C88" s="212" t="s">
        <v>526</v>
      </c>
      <c r="D88" s="213" t="s">
        <v>62</v>
      </c>
      <c r="E88" s="213" t="s">
        <v>58</v>
      </c>
      <c r="F88" s="213" t="s">
        <v>527</v>
      </c>
      <c r="G88" s="213" t="s">
        <v>528</v>
      </c>
      <c r="H88" s="213" t="s">
        <v>529</v>
      </c>
      <c r="I88" s="214" t="s">
        <v>530</v>
      </c>
      <c r="J88" s="213" t="s">
        <v>514</v>
      </c>
      <c r="K88" s="215" t="s">
        <v>531</v>
      </c>
      <c r="L88" s="216"/>
      <c r="M88" s="102" t="s">
        <v>532</v>
      </c>
      <c r="N88" s="103" t="s">
        <v>47</v>
      </c>
      <c r="O88" s="103" t="s">
        <v>533</v>
      </c>
      <c r="P88" s="103" t="s">
        <v>534</v>
      </c>
      <c r="Q88" s="103" t="s">
        <v>535</v>
      </c>
      <c r="R88" s="103" t="s">
        <v>536</v>
      </c>
      <c r="S88" s="103" t="s">
        <v>537</v>
      </c>
      <c r="T88" s="104" t="s">
        <v>538</v>
      </c>
    </row>
    <row r="89" s="1" customFormat="1" ht="29.28" customHeight="1">
      <c r="B89" s="46"/>
      <c r="C89" s="108" t="s">
        <v>515</v>
      </c>
      <c r="D89" s="74"/>
      <c r="E89" s="74"/>
      <c r="F89" s="74"/>
      <c r="G89" s="74"/>
      <c r="H89" s="74"/>
      <c r="I89" s="204"/>
      <c r="J89" s="217">
        <f>BK89</f>
        <v>0</v>
      </c>
      <c r="K89" s="74"/>
      <c r="L89" s="72"/>
      <c r="M89" s="105"/>
      <c r="N89" s="106"/>
      <c r="O89" s="106"/>
      <c r="P89" s="218">
        <f>P90</f>
        <v>0</v>
      </c>
      <c r="Q89" s="106"/>
      <c r="R89" s="218">
        <f>R90</f>
        <v>0</v>
      </c>
      <c r="S89" s="106"/>
      <c r="T89" s="219">
        <f>T90</f>
        <v>0</v>
      </c>
      <c r="AT89" s="24" t="s">
        <v>76</v>
      </c>
      <c r="AU89" s="24" t="s">
        <v>516</v>
      </c>
      <c r="BK89" s="220">
        <f>BK90</f>
        <v>0</v>
      </c>
    </row>
    <row r="90" s="11" customFormat="1" ht="37.44" customHeight="1">
      <c r="B90" s="221"/>
      <c r="C90" s="222"/>
      <c r="D90" s="223" t="s">
        <v>76</v>
      </c>
      <c r="E90" s="224" t="s">
        <v>612</v>
      </c>
      <c r="F90" s="224" t="s">
        <v>613</v>
      </c>
      <c r="G90" s="222"/>
      <c r="H90" s="222"/>
      <c r="I90" s="225"/>
      <c r="J90" s="226">
        <f>BK90</f>
        <v>0</v>
      </c>
      <c r="K90" s="222"/>
      <c r="L90" s="227"/>
      <c r="M90" s="228"/>
      <c r="N90" s="229"/>
      <c r="O90" s="229"/>
      <c r="P90" s="230">
        <f>SUM(P91:P109)</f>
        <v>0</v>
      </c>
      <c r="Q90" s="229"/>
      <c r="R90" s="230">
        <f>SUM(R91:R109)</f>
        <v>0</v>
      </c>
      <c r="S90" s="229"/>
      <c r="T90" s="231">
        <f>SUM(T91:T109)</f>
        <v>0</v>
      </c>
      <c r="AR90" s="232" t="s">
        <v>542</v>
      </c>
      <c r="AT90" s="233" t="s">
        <v>76</v>
      </c>
      <c r="AU90" s="233" t="s">
        <v>77</v>
      </c>
      <c r="AY90" s="232" t="s">
        <v>541</v>
      </c>
      <c r="BK90" s="234">
        <f>SUM(BK91:BK109)</f>
        <v>0</v>
      </c>
    </row>
    <row r="91" s="1" customFormat="1" ht="51" customHeight="1">
      <c r="B91" s="46"/>
      <c r="C91" s="237" t="s">
        <v>24</v>
      </c>
      <c r="D91" s="237" t="s">
        <v>544</v>
      </c>
      <c r="E91" s="238" t="s">
        <v>1447</v>
      </c>
      <c r="F91" s="239" t="s">
        <v>1448</v>
      </c>
      <c r="G91" s="240" t="s">
        <v>616</v>
      </c>
      <c r="H91" s="241">
        <v>4</v>
      </c>
      <c r="I91" s="242"/>
      <c r="J91" s="243">
        <f>ROUND(I91*H91,2)</f>
        <v>0</v>
      </c>
      <c r="K91" s="239" t="s">
        <v>603</v>
      </c>
      <c r="L91" s="72"/>
      <c r="M91" s="244" t="s">
        <v>22</v>
      </c>
      <c r="N91" s="245" t="s">
        <v>48</v>
      </c>
      <c r="O91" s="47"/>
      <c r="P91" s="246">
        <f>O91*H91</f>
        <v>0</v>
      </c>
      <c r="Q91" s="246">
        <v>0</v>
      </c>
      <c r="R91" s="246">
        <f>Q91*H91</f>
        <v>0</v>
      </c>
      <c r="S91" s="246">
        <v>0</v>
      </c>
      <c r="T91" s="247">
        <f>S91*H91</f>
        <v>0</v>
      </c>
      <c r="AR91" s="24" t="s">
        <v>617</v>
      </c>
      <c r="AT91" s="24" t="s">
        <v>544</v>
      </c>
      <c r="AU91" s="24" t="s">
        <v>24</v>
      </c>
      <c r="AY91" s="24" t="s">
        <v>541</v>
      </c>
      <c r="BE91" s="248">
        <f>IF(N91="základní",J91,0)</f>
        <v>0</v>
      </c>
      <c r="BF91" s="248">
        <f>IF(N91="snížená",J91,0)</f>
        <v>0</v>
      </c>
      <c r="BG91" s="248">
        <f>IF(N91="zákl. přenesená",J91,0)</f>
        <v>0</v>
      </c>
      <c r="BH91" s="248">
        <f>IF(N91="sníž. přenesená",J91,0)</f>
        <v>0</v>
      </c>
      <c r="BI91" s="248">
        <f>IF(N91="nulová",J91,0)</f>
        <v>0</v>
      </c>
      <c r="BJ91" s="24" t="s">
        <v>24</v>
      </c>
      <c r="BK91" s="248">
        <f>ROUND(I91*H91,2)</f>
        <v>0</v>
      </c>
      <c r="BL91" s="24" t="s">
        <v>617</v>
      </c>
      <c r="BM91" s="24" t="s">
        <v>1650</v>
      </c>
    </row>
    <row r="92" s="1" customFormat="1" ht="38.25" customHeight="1">
      <c r="B92" s="46"/>
      <c r="C92" s="237" t="s">
        <v>85</v>
      </c>
      <c r="D92" s="237" t="s">
        <v>544</v>
      </c>
      <c r="E92" s="238" t="s">
        <v>619</v>
      </c>
      <c r="F92" s="239" t="s">
        <v>620</v>
      </c>
      <c r="G92" s="240" t="s">
        <v>616</v>
      </c>
      <c r="H92" s="241">
        <v>4</v>
      </c>
      <c r="I92" s="242"/>
      <c r="J92" s="243">
        <f>ROUND(I92*H92,2)</f>
        <v>0</v>
      </c>
      <c r="K92" s="239" t="s">
        <v>603</v>
      </c>
      <c r="L92" s="72"/>
      <c r="M92" s="244" t="s">
        <v>22</v>
      </c>
      <c r="N92" s="245" t="s">
        <v>48</v>
      </c>
      <c r="O92" s="47"/>
      <c r="P92" s="246">
        <f>O92*H92</f>
        <v>0</v>
      </c>
      <c r="Q92" s="246">
        <v>0</v>
      </c>
      <c r="R92" s="246">
        <f>Q92*H92</f>
        <v>0</v>
      </c>
      <c r="S92" s="246">
        <v>0</v>
      </c>
      <c r="T92" s="247">
        <f>S92*H92</f>
        <v>0</v>
      </c>
      <c r="AR92" s="24" t="s">
        <v>617</v>
      </c>
      <c r="AT92" s="24" t="s">
        <v>544</v>
      </c>
      <c r="AU92" s="24" t="s">
        <v>24</v>
      </c>
      <c r="AY92" s="24" t="s">
        <v>541</v>
      </c>
      <c r="BE92" s="248">
        <f>IF(N92="základní",J92,0)</f>
        <v>0</v>
      </c>
      <c r="BF92" s="248">
        <f>IF(N92="snížená",J92,0)</f>
        <v>0</v>
      </c>
      <c r="BG92" s="248">
        <f>IF(N92="zákl. přenesená",J92,0)</f>
        <v>0</v>
      </c>
      <c r="BH92" s="248">
        <f>IF(N92="sníž. přenesená",J92,0)</f>
        <v>0</v>
      </c>
      <c r="BI92" s="248">
        <f>IF(N92="nulová",J92,0)</f>
        <v>0</v>
      </c>
      <c r="BJ92" s="24" t="s">
        <v>24</v>
      </c>
      <c r="BK92" s="248">
        <f>ROUND(I92*H92,2)</f>
        <v>0</v>
      </c>
      <c r="BL92" s="24" t="s">
        <v>617</v>
      </c>
      <c r="BM92" s="24" t="s">
        <v>1651</v>
      </c>
    </row>
    <row r="93" s="1" customFormat="1" ht="63.75" customHeight="1">
      <c r="B93" s="46"/>
      <c r="C93" s="264" t="s">
        <v>93</v>
      </c>
      <c r="D93" s="264" t="s">
        <v>622</v>
      </c>
      <c r="E93" s="265" t="s">
        <v>1652</v>
      </c>
      <c r="F93" s="266" t="s">
        <v>1653</v>
      </c>
      <c r="G93" s="267" t="s">
        <v>616</v>
      </c>
      <c r="H93" s="268">
        <v>4</v>
      </c>
      <c r="I93" s="269"/>
      <c r="J93" s="270">
        <f>ROUND(I93*H93,2)</f>
        <v>0</v>
      </c>
      <c r="K93" s="266" t="s">
        <v>603</v>
      </c>
      <c r="L93" s="271"/>
      <c r="M93" s="272" t="s">
        <v>22</v>
      </c>
      <c r="N93" s="273" t="s">
        <v>48</v>
      </c>
      <c r="O93" s="47"/>
      <c r="P93" s="246">
        <f>O93*H93</f>
        <v>0</v>
      </c>
      <c r="Q93" s="246">
        <v>0</v>
      </c>
      <c r="R93" s="246">
        <f>Q93*H93</f>
        <v>0</v>
      </c>
      <c r="S93" s="246">
        <v>0</v>
      </c>
      <c r="T93" s="247">
        <f>S93*H93</f>
        <v>0</v>
      </c>
      <c r="AR93" s="24" t="s">
        <v>639</v>
      </c>
      <c r="AT93" s="24" t="s">
        <v>622</v>
      </c>
      <c r="AU93" s="24" t="s">
        <v>24</v>
      </c>
      <c r="AY93" s="24" t="s">
        <v>541</v>
      </c>
      <c r="BE93" s="248">
        <f>IF(N93="základní",J93,0)</f>
        <v>0</v>
      </c>
      <c r="BF93" s="248">
        <f>IF(N93="snížená",J93,0)</f>
        <v>0</v>
      </c>
      <c r="BG93" s="248">
        <f>IF(N93="zákl. přenesená",J93,0)</f>
        <v>0</v>
      </c>
      <c r="BH93" s="248">
        <f>IF(N93="sníž. přenesená",J93,0)</f>
        <v>0</v>
      </c>
      <c r="BI93" s="248">
        <f>IF(N93="nulová",J93,0)</f>
        <v>0</v>
      </c>
      <c r="BJ93" s="24" t="s">
        <v>24</v>
      </c>
      <c r="BK93" s="248">
        <f>ROUND(I93*H93,2)</f>
        <v>0</v>
      </c>
      <c r="BL93" s="24" t="s">
        <v>639</v>
      </c>
      <c r="BM93" s="24" t="s">
        <v>1654</v>
      </c>
    </row>
    <row r="94" s="1" customFormat="1">
      <c r="B94" s="46"/>
      <c r="C94" s="74"/>
      <c r="D94" s="251" t="s">
        <v>626</v>
      </c>
      <c r="E94" s="74"/>
      <c r="F94" s="274" t="s">
        <v>1655</v>
      </c>
      <c r="G94" s="74"/>
      <c r="H94" s="74"/>
      <c r="I94" s="204"/>
      <c r="J94" s="74"/>
      <c r="K94" s="74"/>
      <c r="L94" s="72"/>
      <c r="M94" s="275"/>
      <c r="N94" s="47"/>
      <c r="O94" s="47"/>
      <c r="P94" s="47"/>
      <c r="Q94" s="47"/>
      <c r="R94" s="47"/>
      <c r="S94" s="47"/>
      <c r="T94" s="95"/>
      <c r="AT94" s="24" t="s">
        <v>626</v>
      </c>
      <c r="AU94" s="24" t="s">
        <v>24</v>
      </c>
    </row>
    <row r="95" s="1" customFormat="1" ht="38.25" customHeight="1">
      <c r="B95" s="46"/>
      <c r="C95" s="264" t="s">
        <v>542</v>
      </c>
      <c r="D95" s="264" t="s">
        <v>622</v>
      </c>
      <c r="E95" s="265" t="s">
        <v>1656</v>
      </c>
      <c r="F95" s="266" t="s">
        <v>1657</v>
      </c>
      <c r="G95" s="267" t="s">
        <v>616</v>
      </c>
      <c r="H95" s="268">
        <v>4</v>
      </c>
      <c r="I95" s="269"/>
      <c r="J95" s="270">
        <f>ROUND(I95*H95,2)</f>
        <v>0</v>
      </c>
      <c r="K95" s="266" t="s">
        <v>603</v>
      </c>
      <c r="L95" s="271"/>
      <c r="M95" s="272" t="s">
        <v>22</v>
      </c>
      <c r="N95" s="273" t="s">
        <v>48</v>
      </c>
      <c r="O95" s="47"/>
      <c r="P95" s="246">
        <f>O95*H95</f>
        <v>0</v>
      </c>
      <c r="Q95" s="246">
        <v>0</v>
      </c>
      <c r="R95" s="246">
        <f>Q95*H95</f>
        <v>0</v>
      </c>
      <c r="S95" s="246">
        <v>0</v>
      </c>
      <c r="T95" s="247">
        <f>S95*H95</f>
        <v>0</v>
      </c>
      <c r="AR95" s="24" t="s">
        <v>639</v>
      </c>
      <c r="AT95" s="24" t="s">
        <v>622</v>
      </c>
      <c r="AU95" s="24" t="s">
        <v>24</v>
      </c>
      <c r="AY95" s="24" t="s">
        <v>541</v>
      </c>
      <c r="BE95" s="248">
        <f>IF(N95="základní",J95,0)</f>
        <v>0</v>
      </c>
      <c r="BF95" s="248">
        <f>IF(N95="snížená",J95,0)</f>
        <v>0</v>
      </c>
      <c r="BG95" s="248">
        <f>IF(N95="zákl. přenesená",J95,0)</f>
        <v>0</v>
      </c>
      <c r="BH95" s="248">
        <f>IF(N95="sníž. přenesená",J95,0)</f>
        <v>0</v>
      </c>
      <c r="BI95" s="248">
        <f>IF(N95="nulová",J95,0)</f>
        <v>0</v>
      </c>
      <c r="BJ95" s="24" t="s">
        <v>24</v>
      </c>
      <c r="BK95" s="248">
        <f>ROUND(I95*H95,2)</f>
        <v>0</v>
      </c>
      <c r="BL95" s="24" t="s">
        <v>639</v>
      </c>
      <c r="BM95" s="24" t="s">
        <v>1658</v>
      </c>
    </row>
    <row r="96" s="1" customFormat="1">
      <c r="B96" s="46"/>
      <c r="C96" s="74"/>
      <c r="D96" s="251" t="s">
        <v>626</v>
      </c>
      <c r="E96" s="74"/>
      <c r="F96" s="274" t="s">
        <v>627</v>
      </c>
      <c r="G96" s="74"/>
      <c r="H96" s="74"/>
      <c r="I96" s="204"/>
      <c r="J96" s="74"/>
      <c r="K96" s="74"/>
      <c r="L96" s="72"/>
      <c r="M96" s="275"/>
      <c r="N96" s="47"/>
      <c r="O96" s="47"/>
      <c r="P96" s="47"/>
      <c r="Q96" s="47"/>
      <c r="R96" s="47"/>
      <c r="S96" s="47"/>
      <c r="T96" s="95"/>
      <c r="AT96" s="24" t="s">
        <v>626</v>
      </c>
      <c r="AU96" s="24" t="s">
        <v>24</v>
      </c>
    </row>
    <row r="97" s="1" customFormat="1" ht="25.5" customHeight="1">
      <c r="B97" s="46"/>
      <c r="C97" s="237" t="s">
        <v>562</v>
      </c>
      <c r="D97" s="237" t="s">
        <v>544</v>
      </c>
      <c r="E97" s="238" t="s">
        <v>1659</v>
      </c>
      <c r="F97" s="239" t="s">
        <v>1660</v>
      </c>
      <c r="G97" s="240" t="s">
        <v>651</v>
      </c>
      <c r="H97" s="241">
        <v>135</v>
      </c>
      <c r="I97" s="242"/>
      <c r="J97" s="243">
        <f>ROUND(I97*H97,2)</f>
        <v>0</v>
      </c>
      <c r="K97" s="239" t="s">
        <v>603</v>
      </c>
      <c r="L97" s="72"/>
      <c r="M97" s="244" t="s">
        <v>22</v>
      </c>
      <c r="N97" s="245" t="s">
        <v>48</v>
      </c>
      <c r="O97" s="47"/>
      <c r="P97" s="246">
        <f>O97*H97</f>
        <v>0</v>
      </c>
      <c r="Q97" s="246">
        <v>0</v>
      </c>
      <c r="R97" s="246">
        <f>Q97*H97</f>
        <v>0</v>
      </c>
      <c r="S97" s="246">
        <v>0</v>
      </c>
      <c r="T97" s="247">
        <f>S97*H97</f>
        <v>0</v>
      </c>
      <c r="AR97" s="24" t="s">
        <v>617</v>
      </c>
      <c r="AT97" s="24" t="s">
        <v>544</v>
      </c>
      <c r="AU97" s="24" t="s">
        <v>24</v>
      </c>
      <c r="AY97" s="24" t="s">
        <v>541</v>
      </c>
      <c r="BE97" s="248">
        <f>IF(N97="základní",J97,0)</f>
        <v>0</v>
      </c>
      <c r="BF97" s="248">
        <f>IF(N97="snížená",J97,0)</f>
        <v>0</v>
      </c>
      <c r="BG97" s="248">
        <f>IF(N97="zákl. přenesená",J97,0)</f>
        <v>0</v>
      </c>
      <c r="BH97" s="248">
        <f>IF(N97="sníž. přenesená",J97,0)</f>
        <v>0</v>
      </c>
      <c r="BI97" s="248">
        <f>IF(N97="nulová",J97,0)</f>
        <v>0</v>
      </c>
      <c r="BJ97" s="24" t="s">
        <v>24</v>
      </c>
      <c r="BK97" s="248">
        <f>ROUND(I97*H97,2)</f>
        <v>0</v>
      </c>
      <c r="BL97" s="24" t="s">
        <v>617</v>
      </c>
      <c r="BM97" s="24" t="s">
        <v>1661</v>
      </c>
    </row>
    <row r="98" s="1" customFormat="1" ht="51" customHeight="1">
      <c r="B98" s="46"/>
      <c r="C98" s="237" t="s">
        <v>552</v>
      </c>
      <c r="D98" s="237" t="s">
        <v>544</v>
      </c>
      <c r="E98" s="238" t="s">
        <v>1458</v>
      </c>
      <c r="F98" s="239" t="s">
        <v>1459</v>
      </c>
      <c r="G98" s="240" t="s">
        <v>616</v>
      </c>
      <c r="H98" s="241">
        <v>10</v>
      </c>
      <c r="I98" s="242"/>
      <c r="J98" s="243">
        <f>ROUND(I98*H98,2)</f>
        <v>0</v>
      </c>
      <c r="K98" s="239" t="s">
        <v>603</v>
      </c>
      <c r="L98" s="72"/>
      <c r="M98" s="244" t="s">
        <v>22</v>
      </c>
      <c r="N98" s="245" t="s">
        <v>48</v>
      </c>
      <c r="O98" s="47"/>
      <c r="P98" s="246">
        <f>O98*H98</f>
        <v>0</v>
      </c>
      <c r="Q98" s="246">
        <v>0</v>
      </c>
      <c r="R98" s="246">
        <f>Q98*H98</f>
        <v>0</v>
      </c>
      <c r="S98" s="246">
        <v>0</v>
      </c>
      <c r="T98" s="247">
        <f>S98*H98</f>
        <v>0</v>
      </c>
      <c r="AR98" s="24" t="s">
        <v>617</v>
      </c>
      <c r="AT98" s="24" t="s">
        <v>544</v>
      </c>
      <c r="AU98" s="24" t="s">
        <v>24</v>
      </c>
      <c r="AY98" s="24" t="s">
        <v>541</v>
      </c>
      <c r="BE98" s="248">
        <f>IF(N98="základní",J98,0)</f>
        <v>0</v>
      </c>
      <c r="BF98" s="248">
        <f>IF(N98="snížená",J98,0)</f>
        <v>0</v>
      </c>
      <c r="BG98" s="248">
        <f>IF(N98="zákl. přenesená",J98,0)</f>
        <v>0</v>
      </c>
      <c r="BH98" s="248">
        <f>IF(N98="sníž. přenesená",J98,0)</f>
        <v>0</v>
      </c>
      <c r="BI98" s="248">
        <f>IF(N98="nulová",J98,0)</f>
        <v>0</v>
      </c>
      <c r="BJ98" s="24" t="s">
        <v>24</v>
      </c>
      <c r="BK98" s="248">
        <f>ROUND(I98*H98,2)</f>
        <v>0</v>
      </c>
      <c r="BL98" s="24" t="s">
        <v>617</v>
      </c>
      <c r="BM98" s="24" t="s">
        <v>1662</v>
      </c>
    </row>
    <row r="99" s="1" customFormat="1" ht="25.5" customHeight="1">
      <c r="B99" s="46"/>
      <c r="C99" s="264" t="s">
        <v>571</v>
      </c>
      <c r="D99" s="264" t="s">
        <v>622</v>
      </c>
      <c r="E99" s="265" t="s">
        <v>1663</v>
      </c>
      <c r="F99" s="266" t="s">
        <v>1664</v>
      </c>
      <c r="G99" s="267" t="s">
        <v>651</v>
      </c>
      <c r="H99" s="268">
        <v>130</v>
      </c>
      <c r="I99" s="269"/>
      <c r="J99" s="270">
        <f>ROUND(I99*H99,2)</f>
        <v>0</v>
      </c>
      <c r="K99" s="266" t="s">
        <v>603</v>
      </c>
      <c r="L99" s="271"/>
      <c r="M99" s="272" t="s">
        <v>22</v>
      </c>
      <c r="N99" s="273" t="s">
        <v>48</v>
      </c>
      <c r="O99" s="47"/>
      <c r="P99" s="246">
        <f>O99*H99</f>
        <v>0</v>
      </c>
      <c r="Q99" s="246">
        <v>0</v>
      </c>
      <c r="R99" s="246">
        <f>Q99*H99</f>
        <v>0</v>
      </c>
      <c r="S99" s="246">
        <v>0</v>
      </c>
      <c r="T99" s="247">
        <f>S99*H99</f>
        <v>0</v>
      </c>
      <c r="AR99" s="24" t="s">
        <v>617</v>
      </c>
      <c r="AT99" s="24" t="s">
        <v>622</v>
      </c>
      <c r="AU99" s="24" t="s">
        <v>24</v>
      </c>
      <c r="AY99" s="24" t="s">
        <v>541</v>
      </c>
      <c r="BE99" s="248">
        <f>IF(N99="základní",J99,0)</f>
        <v>0</v>
      </c>
      <c r="BF99" s="248">
        <f>IF(N99="snížená",J99,0)</f>
        <v>0</v>
      </c>
      <c r="BG99" s="248">
        <f>IF(N99="zákl. přenesená",J99,0)</f>
        <v>0</v>
      </c>
      <c r="BH99" s="248">
        <f>IF(N99="sníž. přenesená",J99,0)</f>
        <v>0</v>
      </c>
      <c r="BI99" s="248">
        <f>IF(N99="nulová",J99,0)</f>
        <v>0</v>
      </c>
      <c r="BJ99" s="24" t="s">
        <v>24</v>
      </c>
      <c r="BK99" s="248">
        <f>ROUND(I99*H99,2)</f>
        <v>0</v>
      </c>
      <c r="BL99" s="24" t="s">
        <v>617</v>
      </c>
      <c r="BM99" s="24" t="s">
        <v>1665</v>
      </c>
    </row>
    <row r="100" s="1" customFormat="1" ht="25.5" customHeight="1">
      <c r="B100" s="46"/>
      <c r="C100" s="264" t="s">
        <v>561</v>
      </c>
      <c r="D100" s="264" t="s">
        <v>622</v>
      </c>
      <c r="E100" s="265" t="s">
        <v>1666</v>
      </c>
      <c r="F100" s="266" t="s">
        <v>1667</v>
      </c>
      <c r="G100" s="267" t="s">
        <v>651</v>
      </c>
      <c r="H100" s="268">
        <v>5</v>
      </c>
      <c r="I100" s="269"/>
      <c r="J100" s="270">
        <f>ROUND(I100*H100,2)</f>
        <v>0</v>
      </c>
      <c r="K100" s="266" t="s">
        <v>603</v>
      </c>
      <c r="L100" s="271"/>
      <c r="M100" s="272" t="s">
        <v>22</v>
      </c>
      <c r="N100" s="273" t="s">
        <v>48</v>
      </c>
      <c r="O100" s="47"/>
      <c r="P100" s="246">
        <f>O100*H100</f>
        <v>0</v>
      </c>
      <c r="Q100" s="246">
        <v>0</v>
      </c>
      <c r="R100" s="246">
        <f>Q100*H100</f>
        <v>0</v>
      </c>
      <c r="S100" s="246">
        <v>0</v>
      </c>
      <c r="T100" s="247">
        <f>S100*H100</f>
        <v>0</v>
      </c>
      <c r="AR100" s="24" t="s">
        <v>639</v>
      </c>
      <c r="AT100" s="24" t="s">
        <v>622</v>
      </c>
      <c r="AU100" s="24" t="s">
        <v>24</v>
      </c>
      <c r="AY100" s="24" t="s">
        <v>541</v>
      </c>
      <c r="BE100" s="248">
        <f>IF(N100="základní",J100,0)</f>
        <v>0</v>
      </c>
      <c r="BF100" s="248">
        <f>IF(N100="snížená",J100,0)</f>
        <v>0</v>
      </c>
      <c r="BG100" s="248">
        <f>IF(N100="zákl. přenesená",J100,0)</f>
        <v>0</v>
      </c>
      <c r="BH100" s="248">
        <f>IF(N100="sníž. přenesená",J100,0)</f>
        <v>0</v>
      </c>
      <c r="BI100" s="248">
        <f>IF(N100="nulová",J100,0)</f>
        <v>0</v>
      </c>
      <c r="BJ100" s="24" t="s">
        <v>24</v>
      </c>
      <c r="BK100" s="248">
        <f>ROUND(I100*H100,2)</f>
        <v>0</v>
      </c>
      <c r="BL100" s="24" t="s">
        <v>639</v>
      </c>
      <c r="BM100" s="24" t="s">
        <v>1668</v>
      </c>
    </row>
    <row r="101" s="1" customFormat="1" ht="25.5" customHeight="1">
      <c r="B101" s="46"/>
      <c r="C101" s="264" t="s">
        <v>557</v>
      </c>
      <c r="D101" s="264" t="s">
        <v>622</v>
      </c>
      <c r="E101" s="265" t="s">
        <v>1669</v>
      </c>
      <c r="F101" s="266" t="s">
        <v>1670</v>
      </c>
      <c r="G101" s="267" t="s">
        <v>651</v>
      </c>
      <c r="H101" s="268">
        <v>80</v>
      </c>
      <c r="I101" s="269"/>
      <c r="J101" s="270">
        <f>ROUND(I101*H101,2)</f>
        <v>0</v>
      </c>
      <c r="K101" s="266" t="s">
        <v>603</v>
      </c>
      <c r="L101" s="271"/>
      <c r="M101" s="272" t="s">
        <v>22</v>
      </c>
      <c r="N101" s="273" t="s">
        <v>48</v>
      </c>
      <c r="O101" s="47"/>
      <c r="P101" s="246">
        <f>O101*H101</f>
        <v>0</v>
      </c>
      <c r="Q101" s="246">
        <v>0</v>
      </c>
      <c r="R101" s="246">
        <f>Q101*H101</f>
        <v>0</v>
      </c>
      <c r="S101" s="246">
        <v>0</v>
      </c>
      <c r="T101" s="247">
        <f>S101*H101</f>
        <v>0</v>
      </c>
      <c r="AR101" s="24" t="s">
        <v>617</v>
      </c>
      <c r="AT101" s="24" t="s">
        <v>622</v>
      </c>
      <c r="AU101" s="24" t="s">
        <v>24</v>
      </c>
      <c r="AY101" s="24" t="s">
        <v>541</v>
      </c>
      <c r="BE101" s="248">
        <f>IF(N101="základní",J101,0)</f>
        <v>0</v>
      </c>
      <c r="BF101" s="248">
        <f>IF(N101="snížená",J101,0)</f>
        <v>0</v>
      </c>
      <c r="BG101" s="248">
        <f>IF(N101="zákl. přenesená",J101,0)</f>
        <v>0</v>
      </c>
      <c r="BH101" s="248">
        <f>IF(N101="sníž. přenesená",J101,0)</f>
        <v>0</v>
      </c>
      <c r="BI101" s="248">
        <f>IF(N101="nulová",J101,0)</f>
        <v>0</v>
      </c>
      <c r="BJ101" s="24" t="s">
        <v>24</v>
      </c>
      <c r="BK101" s="248">
        <f>ROUND(I101*H101,2)</f>
        <v>0</v>
      </c>
      <c r="BL101" s="24" t="s">
        <v>617</v>
      </c>
      <c r="BM101" s="24" t="s">
        <v>1671</v>
      </c>
    </row>
    <row r="102" s="1" customFormat="1" ht="38.25" customHeight="1">
      <c r="B102" s="46"/>
      <c r="C102" s="237" t="s">
        <v>29</v>
      </c>
      <c r="D102" s="237" t="s">
        <v>544</v>
      </c>
      <c r="E102" s="238" t="s">
        <v>1672</v>
      </c>
      <c r="F102" s="239" t="s">
        <v>1673</v>
      </c>
      <c r="G102" s="240" t="s">
        <v>616</v>
      </c>
      <c r="H102" s="241">
        <v>1</v>
      </c>
      <c r="I102" s="242"/>
      <c r="J102" s="243">
        <f>ROUND(I102*H102,2)</f>
        <v>0</v>
      </c>
      <c r="K102" s="239" t="s">
        <v>603</v>
      </c>
      <c r="L102" s="72"/>
      <c r="M102" s="244" t="s">
        <v>22</v>
      </c>
      <c r="N102" s="245" t="s">
        <v>48</v>
      </c>
      <c r="O102" s="47"/>
      <c r="P102" s="246">
        <f>O102*H102</f>
        <v>0</v>
      </c>
      <c r="Q102" s="246">
        <v>0</v>
      </c>
      <c r="R102" s="246">
        <f>Q102*H102</f>
        <v>0</v>
      </c>
      <c r="S102" s="246">
        <v>0</v>
      </c>
      <c r="T102" s="247">
        <f>S102*H102</f>
        <v>0</v>
      </c>
      <c r="AR102" s="24" t="s">
        <v>617</v>
      </c>
      <c r="AT102" s="24" t="s">
        <v>544</v>
      </c>
      <c r="AU102" s="24" t="s">
        <v>24</v>
      </c>
      <c r="AY102" s="24" t="s">
        <v>541</v>
      </c>
      <c r="BE102" s="248">
        <f>IF(N102="základní",J102,0)</f>
        <v>0</v>
      </c>
      <c r="BF102" s="248">
        <f>IF(N102="snížená",J102,0)</f>
        <v>0</v>
      </c>
      <c r="BG102" s="248">
        <f>IF(N102="zákl. přenesená",J102,0)</f>
        <v>0</v>
      </c>
      <c r="BH102" s="248">
        <f>IF(N102="sníž. přenesená",J102,0)</f>
        <v>0</v>
      </c>
      <c r="BI102" s="248">
        <f>IF(N102="nulová",J102,0)</f>
        <v>0</v>
      </c>
      <c r="BJ102" s="24" t="s">
        <v>24</v>
      </c>
      <c r="BK102" s="248">
        <f>ROUND(I102*H102,2)</f>
        <v>0</v>
      </c>
      <c r="BL102" s="24" t="s">
        <v>617</v>
      </c>
      <c r="BM102" s="24" t="s">
        <v>1674</v>
      </c>
    </row>
    <row r="103" s="1" customFormat="1" ht="25.5" customHeight="1">
      <c r="B103" s="46"/>
      <c r="C103" s="264" t="s">
        <v>590</v>
      </c>
      <c r="D103" s="264" t="s">
        <v>622</v>
      </c>
      <c r="E103" s="265" t="s">
        <v>1675</v>
      </c>
      <c r="F103" s="266" t="s">
        <v>1676</v>
      </c>
      <c r="G103" s="267" t="s">
        <v>616</v>
      </c>
      <c r="H103" s="268">
        <v>1</v>
      </c>
      <c r="I103" s="269"/>
      <c r="J103" s="270">
        <f>ROUND(I103*H103,2)</f>
        <v>0</v>
      </c>
      <c r="K103" s="266" t="s">
        <v>603</v>
      </c>
      <c r="L103" s="271"/>
      <c r="M103" s="272" t="s">
        <v>22</v>
      </c>
      <c r="N103" s="273" t="s">
        <v>48</v>
      </c>
      <c r="O103" s="47"/>
      <c r="P103" s="246">
        <f>O103*H103</f>
        <v>0</v>
      </c>
      <c r="Q103" s="246">
        <v>0</v>
      </c>
      <c r="R103" s="246">
        <f>Q103*H103</f>
        <v>0</v>
      </c>
      <c r="S103" s="246">
        <v>0</v>
      </c>
      <c r="T103" s="247">
        <f>S103*H103</f>
        <v>0</v>
      </c>
      <c r="AR103" s="24" t="s">
        <v>639</v>
      </c>
      <c r="AT103" s="24" t="s">
        <v>622</v>
      </c>
      <c r="AU103" s="24" t="s">
        <v>24</v>
      </c>
      <c r="AY103" s="24" t="s">
        <v>541</v>
      </c>
      <c r="BE103" s="248">
        <f>IF(N103="základní",J103,0)</f>
        <v>0</v>
      </c>
      <c r="BF103" s="248">
        <f>IF(N103="snížená",J103,0)</f>
        <v>0</v>
      </c>
      <c r="BG103" s="248">
        <f>IF(N103="zákl. přenesená",J103,0)</f>
        <v>0</v>
      </c>
      <c r="BH103" s="248">
        <f>IF(N103="sníž. přenesená",J103,0)</f>
        <v>0</v>
      </c>
      <c r="BI103" s="248">
        <f>IF(N103="nulová",J103,0)</f>
        <v>0</v>
      </c>
      <c r="BJ103" s="24" t="s">
        <v>24</v>
      </c>
      <c r="BK103" s="248">
        <f>ROUND(I103*H103,2)</f>
        <v>0</v>
      </c>
      <c r="BL103" s="24" t="s">
        <v>639</v>
      </c>
      <c r="BM103" s="24" t="s">
        <v>1677</v>
      </c>
    </row>
    <row r="104" s="1" customFormat="1">
      <c r="B104" s="46"/>
      <c r="C104" s="74"/>
      <c r="D104" s="251" t="s">
        <v>626</v>
      </c>
      <c r="E104" s="74"/>
      <c r="F104" s="274" t="s">
        <v>1678</v>
      </c>
      <c r="G104" s="74"/>
      <c r="H104" s="74"/>
      <c r="I104" s="204"/>
      <c r="J104" s="74"/>
      <c r="K104" s="74"/>
      <c r="L104" s="72"/>
      <c r="M104" s="275"/>
      <c r="N104" s="47"/>
      <c r="O104" s="47"/>
      <c r="P104" s="47"/>
      <c r="Q104" s="47"/>
      <c r="R104" s="47"/>
      <c r="S104" s="47"/>
      <c r="T104" s="95"/>
      <c r="AT104" s="24" t="s">
        <v>626</v>
      </c>
      <c r="AU104" s="24" t="s">
        <v>24</v>
      </c>
    </row>
    <row r="105" s="1" customFormat="1" ht="51" customHeight="1">
      <c r="B105" s="46"/>
      <c r="C105" s="237" t="s">
        <v>570</v>
      </c>
      <c r="D105" s="237" t="s">
        <v>544</v>
      </c>
      <c r="E105" s="238" t="s">
        <v>1679</v>
      </c>
      <c r="F105" s="239" t="s">
        <v>1680</v>
      </c>
      <c r="G105" s="240" t="s">
        <v>651</v>
      </c>
      <c r="H105" s="241">
        <v>50</v>
      </c>
      <c r="I105" s="242"/>
      <c r="J105" s="243">
        <f>ROUND(I105*H105,2)</f>
        <v>0</v>
      </c>
      <c r="K105" s="239" t="s">
        <v>603</v>
      </c>
      <c r="L105" s="72"/>
      <c r="M105" s="244" t="s">
        <v>22</v>
      </c>
      <c r="N105" s="245" t="s">
        <v>48</v>
      </c>
      <c r="O105" s="47"/>
      <c r="P105" s="246">
        <f>O105*H105</f>
        <v>0</v>
      </c>
      <c r="Q105" s="246">
        <v>0</v>
      </c>
      <c r="R105" s="246">
        <f>Q105*H105</f>
        <v>0</v>
      </c>
      <c r="S105" s="246">
        <v>0</v>
      </c>
      <c r="T105" s="247">
        <f>S105*H105</f>
        <v>0</v>
      </c>
      <c r="AR105" s="24" t="s">
        <v>617</v>
      </c>
      <c r="AT105" s="24" t="s">
        <v>544</v>
      </c>
      <c r="AU105" s="24" t="s">
        <v>24</v>
      </c>
      <c r="AY105" s="24" t="s">
        <v>541</v>
      </c>
      <c r="BE105" s="248">
        <f>IF(N105="základní",J105,0)</f>
        <v>0</v>
      </c>
      <c r="BF105" s="248">
        <f>IF(N105="snížená",J105,0)</f>
        <v>0</v>
      </c>
      <c r="BG105" s="248">
        <f>IF(N105="zákl. přenesená",J105,0)</f>
        <v>0</v>
      </c>
      <c r="BH105" s="248">
        <f>IF(N105="sníž. přenesená",J105,0)</f>
        <v>0</v>
      </c>
      <c r="BI105" s="248">
        <f>IF(N105="nulová",J105,0)</f>
        <v>0</v>
      </c>
      <c r="BJ105" s="24" t="s">
        <v>24</v>
      </c>
      <c r="BK105" s="248">
        <f>ROUND(I105*H105,2)</f>
        <v>0</v>
      </c>
      <c r="BL105" s="24" t="s">
        <v>617</v>
      </c>
      <c r="BM105" s="24" t="s">
        <v>1681</v>
      </c>
    </row>
    <row r="106" s="1" customFormat="1" ht="25.5" customHeight="1">
      <c r="B106" s="46"/>
      <c r="C106" s="264" t="s">
        <v>653</v>
      </c>
      <c r="D106" s="264" t="s">
        <v>622</v>
      </c>
      <c r="E106" s="265" t="s">
        <v>1682</v>
      </c>
      <c r="F106" s="266" t="s">
        <v>1683</v>
      </c>
      <c r="G106" s="267" t="s">
        <v>1132</v>
      </c>
      <c r="H106" s="268">
        <v>50</v>
      </c>
      <c r="I106" s="269"/>
      <c r="J106" s="270">
        <f>ROUND(I106*H106,2)</f>
        <v>0</v>
      </c>
      <c r="K106" s="266" t="s">
        <v>603</v>
      </c>
      <c r="L106" s="271"/>
      <c r="M106" s="272" t="s">
        <v>22</v>
      </c>
      <c r="N106" s="273" t="s">
        <v>48</v>
      </c>
      <c r="O106" s="47"/>
      <c r="P106" s="246">
        <f>O106*H106</f>
        <v>0</v>
      </c>
      <c r="Q106" s="246">
        <v>0</v>
      </c>
      <c r="R106" s="246">
        <f>Q106*H106</f>
        <v>0</v>
      </c>
      <c r="S106" s="246">
        <v>0</v>
      </c>
      <c r="T106" s="247">
        <f>S106*H106</f>
        <v>0</v>
      </c>
      <c r="AR106" s="24" t="s">
        <v>639</v>
      </c>
      <c r="AT106" s="24" t="s">
        <v>622</v>
      </c>
      <c r="AU106" s="24" t="s">
        <v>24</v>
      </c>
      <c r="AY106" s="24" t="s">
        <v>541</v>
      </c>
      <c r="BE106" s="248">
        <f>IF(N106="základní",J106,0)</f>
        <v>0</v>
      </c>
      <c r="BF106" s="248">
        <f>IF(N106="snížená",J106,0)</f>
        <v>0</v>
      </c>
      <c r="BG106" s="248">
        <f>IF(N106="zákl. přenesená",J106,0)</f>
        <v>0</v>
      </c>
      <c r="BH106" s="248">
        <f>IF(N106="sníž. přenesená",J106,0)</f>
        <v>0</v>
      </c>
      <c r="BI106" s="248">
        <f>IF(N106="nulová",J106,0)</f>
        <v>0</v>
      </c>
      <c r="BJ106" s="24" t="s">
        <v>24</v>
      </c>
      <c r="BK106" s="248">
        <f>ROUND(I106*H106,2)</f>
        <v>0</v>
      </c>
      <c r="BL106" s="24" t="s">
        <v>639</v>
      </c>
      <c r="BM106" s="24" t="s">
        <v>1684</v>
      </c>
    </row>
    <row r="107" s="1" customFormat="1" ht="25.5" customHeight="1">
      <c r="B107" s="46"/>
      <c r="C107" s="237" t="s">
        <v>574</v>
      </c>
      <c r="D107" s="237" t="s">
        <v>544</v>
      </c>
      <c r="E107" s="238" t="s">
        <v>1467</v>
      </c>
      <c r="F107" s="239" t="s">
        <v>1468</v>
      </c>
      <c r="G107" s="240" t="s">
        <v>616</v>
      </c>
      <c r="H107" s="241">
        <v>3</v>
      </c>
      <c r="I107" s="242"/>
      <c r="J107" s="243">
        <f>ROUND(I107*H107,2)</f>
        <v>0</v>
      </c>
      <c r="K107" s="239" t="s">
        <v>603</v>
      </c>
      <c r="L107" s="72"/>
      <c r="M107" s="244" t="s">
        <v>22</v>
      </c>
      <c r="N107" s="245" t="s">
        <v>48</v>
      </c>
      <c r="O107" s="47"/>
      <c r="P107" s="246">
        <f>O107*H107</f>
        <v>0</v>
      </c>
      <c r="Q107" s="246">
        <v>0</v>
      </c>
      <c r="R107" s="246">
        <f>Q107*H107</f>
        <v>0</v>
      </c>
      <c r="S107" s="246">
        <v>0</v>
      </c>
      <c r="T107" s="247">
        <f>S107*H107</f>
        <v>0</v>
      </c>
      <c r="AR107" s="24" t="s">
        <v>617</v>
      </c>
      <c r="AT107" s="24" t="s">
        <v>544</v>
      </c>
      <c r="AU107" s="24" t="s">
        <v>24</v>
      </c>
      <c r="AY107" s="24" t="s">
        <v>541</v>
      </c>
      <c r="BE107" s="248">
        <f>IF(N107="základní",J107,0)</f>
        <v>0</v>
      </c>
      <c r="BF107" s="248">
        <f>IF(N107="snížená",J107,0)</f>
        <v>0</v>
      </c>
      <c r="BG107" s="248">
        <f>IF(N107="zákl. přenesená",J107,0)</f>
        <v>0</v>
      </c>
      <c r="BH107" s="248">
        <f>IF(N107="sníž. přenesená",J107,0)</f>
        <v>0</v>
      </c>
      <c r="BI107" s="248">
        <f>IF(N107="nulová",J107,0)</f>
        <v>0</v>
      </c>
      <c r="BJ107" s="24" t="s">
        <v>24</v>
      </c>
      <c r="BK107" s="248">
        <f>ROUND(I107*H107,2)</f>
        <v>0</v>
      </c>
      <c r="BL107" s="24" t="s">
        <v>617</v>
      </c>
      <c r="BM107" s="24" t="s">
        <v>1685</v>
      </c>
    </row>
    <row r="108" s="1" customFormat="1" ht="76.5" customHeight="1">
      <c r="B108" s="46"/>
      <c r="C108" s="237" t="s">
        <v>10</v>
      </c>
      <c r="D108" s="237" t="s">
        <v>544</v>
      </c>
      <c r="E108" s="238" t="s">
        <v>1686</v>
      </c>
      <c r="F108" s="239" t="s">
        <v>1687</v>
      </c>
      <c r="G108" s="240" t="s">
        <v>616</v>
      </c>
      <c r="H108" s="241">
        <v>1</v>
      </c>
      <c r="I108" s="242"/>
      <c r="J108" s="243">
        <f>ROUND(I108*H108,2)</f>
        <v>0</v>
      </c>
      <c r="K108" s="239" t="s">
        <v>603</v>
      </c>
      <c r="L108" s="72"/>
      <c r="M108" s="244" t="s">
        <v>22</v>
      </c>
      <c r="N108" s="245" t="s">
        <v>48</v>
      </c>
      <c r="O108" s="47"/>
      <c r="P108" s="246">
        <f>O108*H108</f>
        <v>0</v>
      </c>
      <c r="Q108" s="246">
        <v>0</v>
      </c>
      <c r="R108" s="246">
        <f>Q108*H108</f>
        <v>0</v>
      </c>
      <c r="S108" s="246">
        <v>0</v>
      </c>
      <c r="T108" s="247">
        <f>S108*H108</f>
        <v>0</v>
      </c>
      <c r="AR108" s="24" t="s">
        <v>617</v>
      </c>
      <c r="AT108" s="24" t="s">
        <v>544</v>
      </c>
      <c r="AU108" s="24" t="s">
        <v>24</v>
      </c>
      <c r="AY108" s="24" t="s">
        <v>541</v>
      </c>
      <c r="BE108" s="248">
        <f>IF(N108="základní",J108,0)</f>
        <v>0</v>
      </c>
      <c r="BF108" s="248">
        <f>IF(N108="snížená",J108,0)</f>
        <v>0</v>
      </c>
      <c r="BG108" s="248">
        <f>IF(N108="zákl. přenesená",J108,0)</f>
        <v>0</v>
      </c>
      <c r="BH108" s="248">
        <f>IF(N108="sníž. přenesená",J108,0)</f>
        <v>0</v>
      </c>
      <c r="BI108" s="248">
        <f>IF(N108="nulová",J108,0)</f>
        <v>0</v>
      </c>
      <c r="BJ108" s="24" t="s">
        <v>24</v>
      </c>
      <c r="BK108" s="248">
        <f>ROUND(I108*H108,2)</f>
        <v>0</v>
      </c>
      <c r="BL108" s="24" t="s">
        <v>617</v>
      </c>
      <c r="BM108" s="24" t="s">
        <v>1688</v>
      </c>
    </row>
    <row r="109" s="1" customFormat="1" ht="25.5" customHeight="1">
      <c r="B109" s="46"/>
      <c r="C109" s="237" t="s">
        <v>577</v>
      </c>
      <c r="D109" s="237" t="s">
        <v>544</v>
      </c>
      <c r="E109" s="238" t="s">
        <v>1689</v>
      </c>
      <c r="F109" s="239" t="s">
        <v>1690</v>
      </c>
      <c r="G109" s="240" t="s">
        <v>616</v>
      </c>
      <c r="H109" s="241">
        <v>1</v>
      </c>
      <c r="I109" s="242"/>
      <c r="J109" s="243">
        <f>ROUND(I109*H109,2)</f>
        <v>0</v>
      </c>
      <c r="K109" s="239" t="s">
        <v>603</v>
      </c>
      <c r="L109" s="72"/>
      <c r="M109" s="244" t="s">
        <v>22</v>
      </c>
      <c r="N109" s="281" t="s">
        <v>48</v>
      </c>
      <c r="O109" s="277"/>
      <c r="P109" s="278">
        <f>O109*H109</f>
        <v>0</v>
      </c>
      <c r="Q109" s="278">
        <v>0</v>
      </c>
      <c r="R109" s="278">
        <f>Q109*H109</f>
        <v>0</v>
      </c>
      <c r="S109" s="278">
        <v>0</v>
      </c>
      <c r="T109" s="279">
        <f>S109*H109</f>
        <v>0</v>
      </c>
      <c r="AR109" s="24" t="s">
        <v>617</v>
      </c>
      <c r="AT109" s="24" t="s">
        <v>544</v>
      </c>
      <c r="AU109" s="24" t="s">
        <v>24</v>
      </c>
      <c r="AY109" s="24" t="s">
        <v>541</v>
      </c>
      <c r="BE109" s="248">
        <f>IF(N109="základní",J109,0)</f>
        <v>0</v>
      </c>
      <c r="BF109" s="248">
        <f>IF(N109="snížená",J109,0)</f>
        <v>0</v>
      </c>
      <c r="BG109" s="248">
        <f>IF(N109="zákl. přenesená",J109,0)</f>
        <v>0</v>
      </c>
      <c r="BH109" s="248">
        <f>IF(N109="sníž. přenesená",J109,0)</f>
        <v>0</v>
      </c>
      <c r="BI109" s="248">
        <f>IF(N109="nulová",J109,0)</f>
        <v>0</v>
      </c>
      <c r="BJ109" s="24" t="s">
        <v>24</v>
      </c>
      <c r="BK109" s="248">
        <f>ROUND(I109*H109,2)</f>
        <v>0</v>
      </c>
      <c r="BL109" s="24" t="s">
        <v>617</v>
      </c>
      <c r="BM109" s="24" t="s">
        <v>1691</v>
      </c>
    </row>
    <row r="110" s="1" customFormat="1" ht="6.96" customHeight="1">
      <c r="B110" s="67"/>
      <c r="C110" s="68"/>
      <c r="D110" s="68"/>
      <c r="E110" s="68"/>
      <c r="F110" s="68"/>
      <c r="G110" s="68"/>
      <c r="H110" s="68"/>
      <c r="I110" s="179"/>
      <c r="J110" s="68"/>
      <c r="K110" s="68"/>
      <c r="L110" s="72"/>
    </row>
  </sheetData>
  <sheetProtection sheet="1" autoFilter="0" formatColumns="0" formatRows="0" objects="1" scenarios="1" spinCount="100000" saltValue="VZjachIZzV4B6di4vLCzbn1yn4z2WjmfYTwaKD3Y+l2ym1EEva/5JYuDDZaJizAlw3X3uWscGxELo/Do3kEQjw==" hashValue="iJmHx7hBcyDn2r7ZjxMBq4amvqaxjrX4jPdAmHthjAswR4wzE0lhLzikqUuANLcBM4f060CyvE70vd6akudlZg==" algorithmName="SHA-512" password="CC35"/>
  <autoFilter ref="C88:K109"/>
  <mergeCells count="16">
    <mergeCell ref="E7:H7"/>
    <mergeCell ref="E11:H11"/>
    <mergeCell ref="E9:H9"/>
    <mergeCell ref="E13:H13"/>
    <mergeCell ref="E28:H28"/>
    <mergeCell ref="E49:H49"/>
    <mergeCell ref="E53:H53"/>
    <mergeCell ref="E51:H51"/>
    <mergeCell ref="E55:H55"/>
    <mergeCell ref="J59:J60"/>
    <mergeCell ref="E75:H75"/>
    <mergeCell ref="E79:H79"/>
    <mergeCell ref="E77:H77"/>
    <mergeCell ref="E81:H81"/>
    <mergeCell ref="G1:H1"/>
    <mergeCell ref="L2:V2"/>
  </mergeCells>
  <hyperlinks>
    <hyperlink ref="F1:G1" location="C2" display="1) Krycí list soupisu"/>
    <hyperlink ref="G1:H1" location="C62" display="2) Rekapitulace"/>
    <hyperlink ref="J1" location="C88"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67.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381</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ht="16.5" customHeight="1">
      <c r="B9" s="28"/>
      <c r="C9" s="29"/>
      <c r="D9" s="29"/>
      <c r="E9" s="156" t="s">
        <v>1585</v>
      </c>
      <c r="F9" s="29"/>
      <c r="G9" s="29"/>
      <c r="H9" s="29"/>
      <c r="I9" s="155"/>
      <c r="J9" s="29"/>
      <c r="K9" s="31"/>
    </row>
    <row r="10">
      <c r="B10" s="28"/>
      <c r="C10" s="29"/>
      <c r="D10" s="40" t="s">
        <v>508</v>
      </c>
      <c r="E10" s="29"/>
      <c r="F10" s="29"/>
      <c r="G10" s="29"/>
      <c r="H10" s="29"/>
      <c r="I10" s="155"/>
      <c r="J10" s="29"/>
      <c r="K10" s="31"/>
    </row>
    <row r="11" s="1" customFormat="1" ht="16.5" customHeight="1">
      <c r="B11" s="46"/>
      <c r="C11" s="47"/>
      <c r="D11" s="47"/>
      <c r="E11" s="55" t="s">
        <v>1648</v>
      </c>
      <c r="F11" s="47"/>
      <c r="G11" s="47"/>
      <c r="H11" s="47"/>
      <c r="I11" s="157"/>
      <c r="J11" s="47"/>
      <c r="K11" s="51"/>
    </row>
    <row r="12" s="1" customFormat="1">
      <c r="B12" s="46"/>
      <c r="C12" s="47"/>
      <c r="D12" s="40" t="s">
        <v>510</v>
      </c>
      <c r="E12" s="47"/>
      <c r="F12" s="47"/>
      <c r="G12" s="47"/>
      <c r="H12" s="47"/>
      <c r="I12" s="157"/>
      <c r="J12" s="47"/>
      <c r="K12" s="51"/>
    </row>
    <row r="13" s="1" customFormat="1" ht="36.96" customHeight="1">
      <c r="B13" s="46"/>
      <c r="C13" s="47"/>
      <c r="D13" s="47"/>
      <c r="E13" s="158" t="s">
        <v>1692</v>
      </c>
      <c r="F13" s="47"/>
      <c r="G13" s="47"/>
      <c r="H13" s="47"/>
      <c r="I13" s="157"/>
      <c r="J13" s="47"/>
      <c r="K13" s="51"/>
    </row>
    <row r="14" s="1" customFormat="1">
      <c r="B14" s="46"/>
      <c r="C14" s="47"/>
      <c r="D14" s="47"/>
      <c r="E14" s="47"/>
      <c r="F14" s="47"/>
      <c r="G14" s="47"/>
      <c r="H14" s="47"/>
      <c r="I14" s="157"/>
      <c r="J14" s="47"/>
      <c r="K14" s="51"/>
    </row>
    <row r="15" s="1" customFormat="1" ht="14.4" customHeight="1">
      <c r="B15" s="46"/>
      <c r="C15" s="47"/>
      <c r="D15" s="40" t="s">
        <v>21</v>
      </c>
      <c r="E15" s="47"/>
      <c r="F15" s="35" t="s">
        <v>22</v>
      </c>
      <c r="G15" s="47"/>
      <c r="H15" s="47"/>
      <c r="I15" s="159" t="s">
        <v>23</v>
      </c>
      <c r="J15" s="35" t="s">
        <v>22</v>
      </c>
      <c r="K15" s="51"/>
    </row>
    <row r="16" s="1" customFormat="1" ht="14.4" customHeight="1">
      <c r="B16" s="46"/>
      <c r="C16" s="47"/>
      <c r="D16" s="40" t="s">
        <v>25</v>
      </c>
      <c r="E16" s="47"/>
      <c r="F16" s="35" t="s">
        <v>40</v>
      </c>
      <c r="G16" s="47"/>
      <c r="H16" s="47"/>
      <c r="I16" s="159" t="s">
        <v>27</v>
      </c>
      <c r="J16" s="160" t="str">
        <f>'Rekapitulace stavby'!AN8</f>
        <v>19. 9. 2018</v>
      </c>
      <c r="K16" s="51"/>
    </row>
    <row r="17" s="1" customFormat="1" ht="10.8" customHeight="1">
      <c r="B17" s="46"/>
      <c r="C17" s="47"/>
      <c r="D17" s="47"/>
      <c r="E17" s="47"/>
      <c r="F17" s="47"/>
      <c r="G17" s="47"/>
      <c r="H17" s="47"/>
      <c r="I17" s="157"/>
      <c r="J17" s="47"/>
      <c r="K17" s="51"/>
    </row>
    <row r="18" s="1" customFormat="1" ht="14.4" customHeight="1">
      <c r="B18" s="46"/>
      <c r="C18" s="47"/>
      <c r="D18" s="40" t="s">
        <v>31</v>
      </c>
      <c r="E18" s="47"/>
      <c r="F18" s="47"/>
      <c r="G18" s="47"/>
      <c r="H18" s="47"/>
      <c r="I18" s="159" t="s">
        <v>32</v>
      </c>
      <c r="J18" s="35" t="str">
        <f>IF('Rekapitulace stavby'!AN10="","",'Rekapitulace stavby'!AN10)</f>
        <v>70994234</v>
      </c>
      <c r="K18" s="51"/>
    </row>
    <row r="19" s="1" customFormat="1" ht="18" customHeight="1">
      <c r="B19" s="46"/>
      <c r="C19" s="47"/>
      <c r="D19" s="47"/>
      <c r="E19" s="35" t="str">
        <f>IF('Rekapitulace stavby'!E11="","",'Rekapitulace stavby'!E11)</f>
        <v>SŽDC s.o., OŘ Ústí n.L., ST Ústí n.L.</v>
      </c>
      <c r="F19" s="47"/>
      <c r="G19" s="47"/>
      <c r="H19" s="47"/>
      <c r="I19" s="159" t="s">
        <v>35</v>
      </c>
      <c r="J19" s="35" t="str">
        <f>IF('Rekapitulace stavby'!AN11="","",'Rekapitulace stavby'!AN11)</f>
        <v>CZ70994234</v>
      </c>
      <c r="K19" s="51"/>
    </row>
    <row r="20" s="1" customFormat="1" ht="6.96" customHeight="1">
      <c r="B20" s="46"/>
      <c r="C20" s="47"/>
      <c r="D20" s="47"/>
      <c r="E20" s="47"/>
      <c r="F20" s="47"/>
      <c r="G20" s="47"/>
      <c r="H20" s="47"/>
      <c r="I20" s="157"/>
      <c r="J20" s="47"/>
      <c r="K20" s="51"/>
    </row>
    <row r="21" s="1" customFormat="1" ht="14.4" customHeight="1">
      <c r="B21" s="46"/>
      <c r="C21" s="47"/>
      <c r="D21" s="40" t="s">
        <v>37</v>
      </c>
      <c r="E21" s="47"/>
      <c r="F21" s="47"/>
      <c r="G21" s="47"/>
      <c r="H21" s="47"/>
      <c r="I21" s="159" t="s">
        <v>32</v>
      </c>
      <c r="J21" s="35" t="str">
        <f>IF('Rekapitulace stavby'!AN13="Vyplň údaj","",IF('Rekapitulace stavby'!AN13="","",'Rekapitulace stavby'!AN13))</f>
        <v/>
      </c>
      <c r="K21" s="51"/>
    </row>
    <row r="22" s="1" customFormat="1" ht="18" customHeight="1">
      <c r="B22" s="46"/>
      <c r="C22" s="47"/>
      <c r="D22" s="47"/>
      <c r="E22" s="35" t="str">
        <f>IF('Rekapitulace stavby'!E14="Vyplň údaj","",IF('Rekapitulace stavby'!E14="","",'Rekapitulace stavby'!E14))</f>
        <v/>
      </c>
      <c r="F22" s="47"/>
      <c r="G22" s="47"/>
      <c r="H22" s="47"/>
      <c r="I22" s="159" t="s">
        <v>35</v>
      </c>
      <c r="J22" s="35" t="str">
        <f>IF('Rekapitulace stavby'!AN14="Vyplň údaj","",IF('Rekapitulace stavby'!AN14="","",'Rekapitulace stavby'!AN14))</f>
        <v/>
      </c>
      <c r="K22" s="51"/>
    </row>
    <row r="23" s="1" customFormat="1" ht="6.96" customHeight="1">
      <c r="B23" s="46"/>
      <c r="C23" s="47"/>
      <c r="D23" s="47"/>
      <c r="E23" s="47"/>
      <c r="F23" s="47"/>
      <c r="G23" s="47"/>
      <c r="H23" s="47"/>
      <c r="I23" s="157"/>
      <c r="J23" s="47"/>
      <c r="K23" s="51"/>
    </row>
    <row r="24" s="1" customFormat="1" ht="14.4" customHeight="1">
      <c r="B24" s="46"/>
      <c r="C24" s="47"/>
      <c r="D24" s="40" t="s">
        <v>39</v>
      </c>
      <c r="E24" s="47"/>
      <c r="F24" s="47"/>
      <c r="G24" s="47"/>
      <c r="H24" s="47"/>
      <c r="I24" s="159" t="s">
        <v>32</v>
      </c>
      <c r="J24" s="35" t="str">
        <f>IF('Rekapitulace stavby'!AN16="","",'Rekapitulace stavby'!AN16)</f>
        <v/>
      </c>
      <c r="K24" s="51"/>
    </row>
    <row r="25" s="1" customFormat="1" ht="18" customHeight="1">
      <c r="B25" s="46"/>
      <c r="C25" s="47"/>
      <c r="D25" s="47"/>
      <c r="E25" s="35" t="str">
        <f>IF('Rekapitulace stavby'!E17="","",'Rekapitulace stavby'!E17)</f>
        <v xml:space="preserve"> </v>
      </c>
      <c r="F25" s="47"/>
      <c r="G25" s="47"/>
      <c r="H25" s="47"/>
      <c r="I25" s="159" t="s">
        <v>35</v>
      </c>
      <c r="J25" s="35" t="str">
        <f>IF('Rekapitulace stavby'!AN17="","",'Rekapitulace stavby'!AN17)</f>
        <v/>
      </c>
      <c r="K25" s="51"/>
    </row>
    <row r="26" s="1" customFormat="1" ht="6.96" customHeight="1">
      <c r="B26" s="46"/>
      <c r="C26" s="47"/>
      <c r="D26" s="47"/>
      <c r="E26" s="47"/>
      <c r="F26" s="47"/>
      <c r="G26" s="47"/>
      <c r="H26" s="47"/>
      <c r="I26" s="157"/>
      <c r="J26" s="47"/>
      <c r="K26" s="51"/>
    </row>
    <row r="27" s="1" customFormat="1" ht="14.4" customHeight="1">
      <c r="B27" s="46"/>
      <c r="C27" s="47"/>
      <c r="D27" s="40" t="s">
        <v>42</v>
      </c>
      <c r="E27" s="47"/>
      <c r="F27" s="47"/>
      <c r="G27" s="47"/>
      <c r="H27" s="47"/>
      <c r="I27" s="157"/>
      <c r="J27" s="47"/>
      <c r="K27" s="51"/>
    </row>
    <row r="28" s="7" customFormat="1" ht="16.5" customHeight="1">
      <c r="B28" s="161"/>
      <c r="C28" s="162"/>
      <c r="D28" s="162"/>
      <c r="E28" s="44" t="s">
        <v>22</v>
      </c>
      <c r="F28" s="44"/>
      <c r="G28" s="44"/>
      <c r="H28" s="44"/>
      <c r="I28" s="163"/>
      <c r="J28" s="162"/>
      <c r="K28" s="164"/>
    </row>
    <row r="29" s="1" customFormat="1" ht="6.96" customHeight="1">
      <c r="B29" s="46"/>
      <c r="C29" s="47"/>
      <c r="D29" s="47"/>
      <c r="E29" s="47"/>
      <c r="F29" s="47"/>
      <c r="G29" s="47"/>
      <c r="H29" s="47"/>
      <c r="I29" s="157"/>
      <c r="J29" s="47"/>
      <c r="K29" s="51"/>
    </row>
    <row r="30" s="1" customFormat="1" ht="6.96" customHeight="1">
      <c r="B30" s="46"/>
      <c r="C30" s="47"/>
      <c r="D30" s="106"/>
      <c r="E30" s="106"/>
      <c r="F30" s="106"/>
      <c r="G30" s="106"/>
      <c r="H30" s="106"/>
      <c r="I30" s="165"/>
      <c r="J30" s="106"/>
      <c r="K30" s="166"/>
    </row>
    <row r="31" s="1" customFormat="1" ht="25.44" customHeight="1">
      <c r="B31" s="46"/>
      <c r="C31" s="47"/>
      <c r="D31" s="167" t="s">
        <v>43</v>
      </c>
      <c r="E31" s="47"/>
      <c r="F31" s="47"/>
      <c r="G31" s="47"/>
      <c r="H31" s="47"/>
      <c r="I31" s="157"/>
      <c r="J31" s="168">
        <f>ROUND(J93,2)</f>
        <v>0</v>
      </c>
      <c r="K31" s="51"/>
    </row>
    <row r="32" s="1" customFormat="1" ht="6.96" customHeight="1">
      <c r="B32" s="46"/>
      <c r="C32" s="47"/>
      <c r="D32" s="106"/>
      <c r="E32" s="106"/>
      <c r="F32" s="106"/>
      <c r="G32" s="106"/>
      <c r="H32" s="106"/>
      <c r="I32" s="165"/>
      <c r="J32" s="106"/>
      <c r="K32" s="166"/>
    </row>
    <row r="33" s="1" customFormat="1" ht="14.4" customHeight="1">
      <c r="B33" s="46"/>
      <c r="C33" s="47"/>
      <c r="D33" s="47"/>
      <c r="E33" s="47"/>
      <c r="F33" s="52" t="s">
        <v>45</v>
      </c>
      <c r="G33" s="47"/>
      <c r="H33" s="47"/>
      <c r="I33" s="169" t="s">
        <v>44</v>
      </c>
      <c r="J33" s="52" t="s">
        <v>46</v>
      </c>
      <c r="K33" s="51"/>
    </row>
    <row r="34" s="1" customFormat="1" ht="14.4" customHeight="1">
      <c r="B34" s="46"/>
      <c r="C34" s="47"/>
      <c r="D34" s="55" t="s">
        <v>47</v>
      </c>
      <c r="E34" s="55" t="s">
        <v>48</v>
      </c>
      <c r="F34" s="170">
        <f>ROUND(SUM(BE93:BE112), 2)</f>
        <v>0</v>
      </c>
      <c r="G34" s="47"/>
      <c r="H34" s="47"/>
      <c r="I34" s="171">
        <v>0.20999999999999999</v>
      </c>
      <c r="J34" s="170">
        <f>ROUND(ROUND((SUM(BE93:BE112)), 2)*I34, 2)</f>
        <v>0</v>
      </c>
      <c r="K34" s="51"/>
    </row>
    <row r="35" s="1" customFormat="1" ht="14.4" customHeight="1">
      <c r="B35" s="46"/>
      <c r="C35" s="47"/>
      <c r="D35" s="47"/>
      <c r="E35" s="55" t="s">
        <v>49</v>
      </c>
      <c r="F35" s="170">
        <f>ROUND(SUM(BF93:BF112), 2)</f>
        <v>0</v>
      </c>
      <c r="G35" s="47"/>
      <c r="H35" s="47"/>
      <c r="I35" s="171">
        <v>0.14999999999999999</v>
      </c>
      <c r="J35" s="170">
        <f>ROUND(ROUND((SUM(BF93:BF112)), 2)*I35, 2)</f>
        <v>0</v>
      </c>
      <c r="K35" s="51"/>
    </row>
    <row r="36" hidden="1" s="1" customFormat="1" ht="14.4" customHeight="1">
      <c r="B36" s="46"/>
      <c r="C36" s="47"/>
      <c r="D36" s="47"/>
      <c r="E36" s="55" t="s">
        <v>50</v>
      </c>
      <c r="F36" s="170">
        <f>ROUND(SUM(BG93:BG112), 2)</f>
        <v>0</v>
      </c>
      <c r="G36" s="47"/>
      <c r="H36" s="47"/>
      <c r="I36" s="171">
        <v>0.20999999999999999</v>
      </c>
      <c r="J36" s="170">
        <v>0</v>
      </c>
      <c r="K36" s="51"/>
    </row>
    <row r="37" hidden="1" s="1" customFormat="1" ht="14.4" customHeight="1">
      <c r="B37" s="46"/>
      <c r="C37" s="47"/>
      <c r="D37" s="47"/>
      <c r="E37" s="55" t="s">
        <v>51</v>
      </c>
      <c r="F37" s="170">
        <f>ROUND(SUM(BH93:BH112), 2)</f>
        <v>0</v>
      </c>
      <c r="G37" s="47"/>
      <c r="H37" s="47"/>
      <c r="I37" s="171">
        <v>0.14999999999999999</v>
      </c>
      <c r="J37" s="170">
        <v>0</v>
      </c>
      <c r="K37" s="51"/>
    </row>
    <row r="38" hidden="1" s="1" customFormat="1" ht="14.4" customHeight="1">
      <c r="B38" s="46"/>
      <c r="C38" s="47"/>
      <c r="D38" s="47"/>
      <c r="E38" s="55" t="s">
        <v>52</v>
      </c>
      <c r="F38" s="170">
        <f>ROUND(SUM(BI93:BI112), 2)</f>
        <v>0</v>
      </c>
      <c r="G38" s="47"/>
      <c r="H38" s="47"/>
      <c r="I38" s="171">
        <v>0</v>
      </c>
      <c r="J38" s="170">
        <v>0</v>
      </c>
      <c r="K38" s="51"/>
    </row>
    <row r="39" s="1" customFormat="1" ht="6.96" customHeight="1">
      <c r="B39" s="46"/>
      <c r="C39" s="47"/>
      <c r="D39" s="47"/>
      <c r="E39" s="47"/>
      <c r="F39" s="47"/>
      <c r="G39" s="47"/>
      <c r="H39" s="47"/>
      <c r="I39" s="157"/>
      <c r="J39" s="47"/>
      <c r="K39" s="51"/>
    </row>
    <row r="40" s="1" customFormat="1" ht="25.44" customHeight="1">
      <c r="B40" s="46"/>
      <c r="C40" s="172"/>
      <c r="D40" s="173" t="s">
        <v>53</v>
      </c>
      <c r="E40" s="98"/>
      <c r="F40" s="98"/>
      <c r="G40" s="174" t="s">
        <v>54</v>
      </c>
      <c r="H40" s="175" t="s">
        <v>55</v>
      </c>
      <c r="I40" s="176"/>
      <c r="J40" s="177">
        <f>SUM(J31:J38)</f>
        <v>0</v>
      </c>
      <c r="K40" s="178"/>
    </row>
    <row r="41" s="1" customFormat="1" ht="14.4" customHeight="1">
      <c r="B41" s="67"/>
      <c r="C41" s="68"/>
      <c r="D41" s="68"/>
      <c r="E41" s="68"/>
      <c r="F41" s="68"/>
      <c r="G41" s="68"/>
      <c r="H41" s="68"/>
      <c r="I41" s="179"/>
      <c r="J41" s="68"/>
      <c r="K41" s="69"/>
    </row>
    <row r="45" s="1" customFormat="1" ht="6.96" customHeight="1">
      <c r="B45" s="180"/>
      <c r="C45" s="181"/>
      <c r="D45" s="181"/>
      <c r="E45" s="181"/>
      <c r="F45" s="181"/>
      <c r="G45" s="181"/>
      <c r="H45" s="181"/>
      <c r="I45" s="182"/>
      <c r="J45" s="181"/>
      <c r="K45" s="183"/>
    </row>
    <row r="46" s="1" customFormat="1" ht="36.96" customHeight="1">
      <c r="B46" s="46"/>
      <c r="C46" s="30" t="s">
        <v>512</v>
      </c>
      <c r="D46" s="47"/>
      <c r="E46" s="47"/>
      <c r="F46" s="47"/>
      <c r="G46" s="47"/>
      <c r="H46" s="47"/>
      <c r="I46" s="157"/>
      <c r="J46" s="47"/>
      <c r="K46" s="51"/>
    </row>
    <row r="47" s="1" customFormat="1" ht="6.96" customHeight="1">
      <c r="B47" s="46"/>
      <c r="C47" s="47"/>
      <c r="D47" s="47"/>
      <c r="E47" s="47"/>
      <c r="F47" s="47"/>
      <c r="G47" s="47"/>
      <c r="H47" s="47"/>
      <c r="I47" s="157"/>
      <c r="J47" s="47"/>
      <c r="K47" s="51"/>
    </row>
    <row r="48" s="1" customFormat="1" ht="14.4" customHeight="1">
      <c r="B48" s="46"/>
      <c r="C48" s="40" t="s">
        <v>18</v>
      </c>
      <c r="D48" s="47"/>
      <c r="E48" s="47"/>
      <c r="F48" s="47"/>
      <c r="G48" s="47"/>
      <c r="H48" s="47"/>
      <c r="I48" s="157"/>
      <c r="J48" s="47"/>
      <c r="K48" s="51"/>
    </row>
    <row r="49" s="1" customFormat="1" ht="16.5" customHeight="1">
      <c r="B49" s="46"/>
      <c r="C49" s="47"/>
      <c r="D49" s="47"/>
      <c r="E49" s="156" t="str">
        <f>E7</f>
        <v>Celkové opravy zastávek na koridorové trati Vraňany - Děčín - státní hranice_ZMĚNA č. 1</v>
      </c>
      <c r="F49" s="40"/>
      <c r="G49" s="40"/>
      <c r="H49" s="40"/>
      <c r="I49" s="157"/>
      <c r="J49" s="47"/>
      <c r="K49" s="51"/>
    </row>
    <row r="50">
      <c r="B50" s="28"/>
      <c r="C50" s="40" t="s">
        <v>506</v>
      </c>
      <c r="D50" s="29"/>
      <c r="E50" s="29"/>
      <c r="F50" s="29"/>
      <c r="G50" s="29"/>
      <c r="H50" s="29"/>
      <c r="I50" s="155"/>
      <c r="J50" s="29"/>
      <c r="K50" s="31"/>
    </row>
    <row r="51" ht="16.5" customHeight="1">
      <c r="B51" s="28"/>
      <c r="C51" s="29"/>
      <c r="D51" s="29"/>
      <c r="E51" s="156" t="s">
        <v>1585</v>
      </c>
      <c r="F51" s="29"/>
      <c r="G51" s="29"/>
      <c r="H51" s="29"/>
      <c r="I51" s="155"/>
      <c r="J51" s="29"/>
      <c r="K51" s="31"/>
    </row>
    <row r="52">
      <c r="B52" s="28"/>
      <c r="C52" s="40" t="s">
        <v>508</v>
      </c>
      <c r="D52" s="29"/>
      <c r="E52" s="29"/>
      <c r="F52" s="29"/>
      <c r="G52" s="29"/>
      <c r="H52" s="29"/>
      <c r="I52" s="155"/>
      <c r="J52" s="29"/>
      <c r="K52" s="31"/>
    </row>
    <row r="53" s="1" customFormat="1" ht="16.5" customHeight="1">
      <c r="B53" s="46"/>
      <c r="C53" s="47"/>
      <c r="D53" s="47"/>
      <c r="E53" s="55" t="s">
        <v>1648</v>
      </c>
      <c r="F53" s="47"/>
      <c r="G53" s="47"/>
      <c r="H53" s="47"/>
      <c r="I53" s="157"/>
      <c r="J53" s="47"/>
      <c r="K53" s="51"/>
    </row>
    <row r="54" s="1" customFormat="1" ht="14.4" customHeight="1">
      <c r="B54" s="46"/>
      <c r="C54" s="40" t="s">
        <v>510</v>
      </c>
      <c r="D54" s="47"/>
      <c r="E54" s="47"/>
      <c r="F54" s="47"/>
      <c r="G54" s="47"/>
      <c r="H54" s="47"/>
      <c r="I54" s="157"/>
      <c r="J54" s="47"/>
      <c r="K54" s="51"/>
    </row>
    <row r="55" s="1" customFormat="1" ht="17.25" customHeight="1">
      <c r="B55" s="46"/>
      <c r="C55" s="47"/>
      <c r="D55" s="47"/>
      <c r="E55" s="158" t="str">
        <f>E13</f>
        <v>SO-30-04.2 - zemní práce</v>
      </c>
      <c r="F55" s="47"/>
      <c r="G55" s="47"/>
      <c r="H55" s="47"/>
      <c r="I55" s="157"/>
      <c r="J55" s="47"/>
      <c r="K55" s="51"/>
    </row>
    <row r="56" s="1" customFormat="1" ht="6.96" customHeight="1">
      <c r="B56" s="46"/>
      <c r="C56" s="47"/>
      <c r="D56" s="47"/>
      <c r="E56" s="47"/>
      <c r="F56" s="47"/>
      <c r="G56" s="47"/>
      <c r="H56" s="47"/>
      <c r="I56" s="157"/>
      <c r="J56" s="47"/>
      <c r="K56" s="51"/>
    </row>
    <row r="57" s="1" customFormat="1" ht="18" customHeight="1">
      <c r="B57" s="46"/>
      <c r="C57" s="40" t="s">
        <v>25</v>
      </c>
      <c r="D57" s="47"/>
      <c r="E57" s="47"/>
      <c r="F57" s="35" t="str">
        <f>F16</f>
        <v xml:space="preserve"> </v>
      </c>
      <c r="G57" s="47"/>
      <c r="H57" s="47"/>
      <c r="I57" s="159" t="s">
        <v>27</v>
      </c>
      <c r="J57" s="160" t="str">
        <f>IF(J16="","",J16)</f>
        <v>19. 9. 2018</v>
      </c>
      <c r="K57" s="51"/>
    </row>
    <row r="58" s="1" customFormat="1" ht="6.96" customHeight="1">
      <c r="B58" s="46"/>
      <c r="C58" s="47"/>
      <c r="D58" s="47"/>
      <c r="E58" s="47"/>
      <c r="F58" s="47"/>
      <c r="G58" s="47"/>
      <c r="H58" s="47"/>
      <c r="I58" s="157"/>
      <c r="J58" s="47"/>
      <c r="K58" s="51"/>
    </row>
    <row r="59" s="1" customFormat="1">
      <c r="B59" s="46"/>
      <c r="C59" s="40" t="s">
        <v>31</v>
      </c>
      <c r="D59" s="47"/>
      <c r="E59" s="47"/>
      <c r="F59" s="35" t="str">
        <f>E19</f>
        <v>SŽDC s.o., OŘ Ústí n.L., ST Ústí n.L.</v>
      </c>
      <c r="G59" s="47"/>
      <c r="H59" s="47"/>
      <c r="I59" s="159" t="s">
        <v>39</v>
      </c>
      <c r="J59" s="44" t="str">
        <f>E25</f>
        <v xml:space="preserve"> </v>
      </c>
      <c r="K59" s="51"/>
    </row>
    <row r="60" s="1" customFormat="1" ht="14.4" customHeight="1">
      <c r="B60" s="46"/>
      <c r="C60" s="40" t="s">
        <v>37</v>
      </c>
      <c r="D60" s="47"/>
      <c r="E60" s="47"/>
      <c r="F60" s="35" t="str">
        <f>IF(E22="","",E22)</f>
        <v/>
      </c>
      <c r="G60" s="47"/>
      <c r="H60" s="47"/>
      <c r="I60" s="157"/>
      <c r="J60" s="184"/>
      <c r="K60" s="51"/>
    </row>
    <row r="61" s="1" customFormat="1" ht="10.32" customHeight="1">
      <c r="B61" s="46"/>
      <c r="C61" s="47"/>
      <c r="D61" s="47"/>
      <c r="E61" s="47"/>
      <c r="F61" s="47"/>
      <c r="G61" s="47"/>
      <c r="H61" s="47"/>
      <c r="I61" s="157"/>
      <c r="J61" s="47"/>
      <c r="K61" s="51"/>
    </row>
    <row r="62" s="1" customFormat="1" ht="29.28" customHeight="1">
      <c r="B62" s="46"/>
      <c r="C62" s="185" t="s">
        <v>513</v>
      </c>
      <c r="D62" s="172"/>
      <c r="E62" s="172"/>
      <c r="F62" s="172"/>
      <c r="G62" s="172"/>
      <c r="H62" s="172"/>
      <c r="I62" s="186"/>
      <c r="J62" s="187" t="s">
        <v>514</v>
      </c>
      <c r="K62" s="188"/>
    </row>
    <row r="63" s="1" customFormat="1" ht="10.32" customHeight="1">
      <c r="B63" s="46"/>
      <c r="C63" s="47"/>
      <c r="D63" s="47"/>
      <c r="E63" s="47"/>
      <c r="F63" s="47"/>
      <c r="G63" s="47"/>
      <c r="H63" s="47"/>
      <c r="I63" s="157"/>
      <c r="J63" s="47"/>
      <c r="K63" s="51"/>
    </row>
    <row r="64" s="1" customFormat="1" ht="29.28" customHeight="1">
      <c r="B64" s="46"/>
      <c r="C64" s="189" t="s">
        <v>515</v>
      </c>
      <c r="D64" s="47"/>
      <c r="E64" s="47"/>
      <c r="F64" s="47"/>
      <c r="G64" s="47"/>
      <c r="H64" s="47"/>
      <c r="I64" s="157"/>
      <c r="J64" s="168">
        <f>J93</f>
        <v>0</v>
      </c>
      <c r="K64" s="51"/>
      <c r="AU64" s="24" t="s">
        <v>516</v>
      </c>
    </row>
    <row r="65" s="8" customFormat="1" ht="24.96" customHeight="1">
      <c r="B65" s="190"/>
      <c r="C65" s="191"/>
      <c r="D65" s="192" t="s">
        <v>517</v>
      </c>
      <c r="E65" s="193"/>
      <c r="F65" s="193"/>
      <c r="G65" s="193"/>
      <c r="H65" s="193"/>
      <c r="I65" s="194"/>
      <c r="J65" s="195">
        <f>J94</f>
        <v>0</v>
      </c>
      <c r="K65" s="196"/>
    </row>
    <row r="66" s="9" customFormat="1" ht="19.92" customHeight="1">
      <c r="B66" s="197"/>
      <c r="C66" s="198"/>
      <c r="D66" s="199" t="s">
        <v>1087</v>
      </c>
      <c r="E66" s="200"/>
      <c r="F66" s="200"/>
      <c r="G66" s="200"/>
      <c r="H66" s="200"/>
      <c r="I66" s="201"/>
      <c r="J66" s="202">
        <f>J95</f>
        <v>0</v>
      </c>
      <c r="K66" s="203"/>
    </row>
    <row r="67" s="9" customFormat="1" ht="19.92" customHeight="1">
      <c r="B67" s="197"/>
      <c r="C67" s="198"/>
      <c r="D67" s="199" t="s">
        <v>1693</v>
      </c>
      <c r="E67" s="200"/>
      <c r="F67" s="200"/>
      <c r="G67" s="200"/>
      <c r="H67" s="200"/>
      <c r="I67" s="201"/>
      <c r="J67" s="202">
        <f>J103</f>
        <v>0</v>
      </c>
      <c r="K67" s="203"/>
    </row>
    <row r="68" s="8" customFormat="1" ht="24.96" customHeight="1">
      <c r="B68" s="190"/>
      <c r="C68" s="191"/>
      <c r="D68" s="192" t="s">
        <v>1471</v>
      </c>
      <c r="E68" s="193"/>
      <c r="F68" s="193"/>
      <c r="G68" s="193"/>
      <c r="H68" s="193"/>
      <c r="I68" s="194"/>
      <c r="J68" s="195">
        <f>J105</f>
        <v>0</v>
      </c>
      <c r="K68" s="196"/>
    </row>
    <row r="69" s="9" customFormat="1" ht="19.92" customHeight="1">
      <c r="B69" s="197"/>
      <c r="C69" s="198"/>
      <c r="D69" s="199" t="s">
        <v>1472</v>
      </c>
      <c r="E69" s="200"/>
      <c r="F69" s="200"/>
      <c r="G69" s="200"/>
      <c r="H69" s="200"/>
      <c r="I69" s="201"/>
      <c r="J69" s="202">
        <f>J106</f>
        <v>0</v>
      </c>
      <c r="K69" s="203"/>
    </row>
    <row r="70" s="1" customFormat="1" ht="21.84" customHeight="1">
      <c r="B70" s="46"/>
      <c r="C70" s="47"/>
      <c r="D70" s="47"/>
      <c r="E70" s="47"/>
      <c r="F70" s="47"/>
      <c r="G70" s="47"/>
      <c r="H70" s="47"/>
      <c r="I70" s="157"/>
      <c r="J70" s="47"/>
      <c r="K70" s="51"/>
    </row>
    <row r="71" s="1" customFormat="1" ht="6.96" customHeight="1">
      <c r="B71" s="67"/>
      <c r="C71" s="68"/>
      <c r="D71" s="68"/>
      <c r="E71" s="68"/>
      <c r="F71" s="68"/>
      <c r="G71" s="68"/>
      <c r="H71" s="68"/>
      <c r="I71" s="179"/>
      <c r="J71" s="68"/>
      <c r="K71" s="69"/>
    </row>
    <row r="75" s="1" customFormat="1" ht="6.96" customHeight="1">
      <c r="B75" s="70"/>
      <c r="C75" s="71"/>
      <c r="D75" s="71"/>
      <c r="E75" s="71"/>
      <c r="F75" s="71"/>
      <c r="G75" s="71"/>
      <c r="H75" s="71"/>
      <c r="I75" s="182"/>
      <c r="J75" s="71"/>
      <c r="K75" s="71"/>
      <c r="L75" s="72"/>
    </row>
    <row r="76" s="1" customFormat="1" ht="36.96" customHeight="1">
      <c r="B76" s="46"/>
      <c r="C76" s="73" t="s">
        <v>525</v>
      </c>
      <c r="D76" s="74"/>
      <c r="E76" s="74"/>
      <c r="F76" s="74"/>
      <c r="G76" s="74"/>
      <c r="H76" s="74"/>
      <c r="I76" s="204"/>
      <c r="J76" s="74"/>
      <c r="K76" s="74"/>
      <c r="L76" s="72"/>
    </row>
    <row r="77" s="1" customFormat="1" ht="6.96" customHeight="1">
      <c r="B77" s="46"/>
      <c r="C77" s="74"/>
      <c r="D77" s="74"/>
      <c r="E77" s="74"/>
      <c r="F77" s="74"/>
      <c r="G77" s="74"/>
      <c r="H77" s="74"/>
      <c r="I77" s="204"/>
      <c r="J77" s="74"/>
      <c r="K77" s="74"/>
      <c r="L77" s="72"/>
    </row>
    <row r="78" s="1" customFormat="1" ht="14.4" customHeight="1">
      <c r="B78" s="46"/>
      <c r="C78" s="76" t="s">
        <v>18</v>
      </c>
      <c r="D78" s="74"/>
      <c r="E78" s="74"/>
      <c r="F78" s="74"/>
      <c r="G78" s="74"/>
      <c r="H78" s="74"/>
      <c r="I78" s="204"/>
      <c r="J78" s="74"/>
      <c r="K78" s="74"/>
      <c r="L78" s="72"/>
    </row>
    <row r="79" s="1" customFormat="1" ht="16.5" customHeight="1">
      <c r="B79" s="46"/>
      <c r="C79" s="74"/>
      <c r="D79" s="74"/>
      <c r="E79" s="205" t="str">
        <f>E7</f>
        <v>Celkové opravy zastávek na koridorové trati Vraňany - Děčín - státní hranice_ZMĚNA č. 1</v>
      </c>
      <c r="F79" s="76"/>
      <c r="G79" s="76"/>
      <c r="H79" s="76"/>
      <c r="I79" s="204"/>
      <c r="J79" s="74"/>
      <c r="K79" s="74"/>
      <c r="L79" s="72"/>
    </row>
    <row r="80">
      <c r="B80" s="28"/>
      <c r="C80" s="76" t="s">
        <v>506</v>
      </c>
      <c r="D80" s="206"/>
      <c r="E80" s="206"/>
      <c r="F80" s="206"/>
      <c r="G80" s="206"/>
      <c r="H80" s="206"/>
      <c r="I80" s="149"/>
      <c r="J80" s="206"/>
      <c r="K80" s="206"/>
      <c r="L80" s="207"/>
    </row>
    <row r="81" ht="16.5" customHeight="1">
      <c r="B81" s="28"/>
      <c r="C81" s="206"/>
      <c r="D81" s="206"/>
      <c r="E81" s="205" t="s">
        <v>1585</v>
      </c>
      <c r="F81" s="206"/>
      <c r="G81" s="206"/>
      <c r="H81" s="206"/>
      <c r="I81" s="149"/>
      <c r="J81" s="206"/>
      <c r="K81" s="206"/>
      <c r="L81" s="207"/>
    </row>
    <row r="82">
      <c r="B82" s="28"/>
      <c r="C82" s="76" t="s">
        <v>508</v>
      </c>
      <c r="D82" s="206"/>
      <c r="E82" s="206"/>
      <c r="F82" s="206"/>
      <c r="G82" s="206"/>
      <c r="H82" s="206"/>
      <c r="I82" s="149"/>
      <c r="J82" s="206"/>
      <c r="K82" s="206"/>
      <c r="L82" s="207"/>
    </row>
    <row r="83" s="1" customFormat="1" ht="16.5" customHeight="1">
      <c r="B83" s="46"/>
      <c r="C83" s="74"/>
      <c r="D83" s="74"/>
      <c r="E83" s="208" t="s">
        <v>1648</v>
      </c>
      <c r="F83" s="74"/>
      <c r="G83" s="74"/>
      <c r="H83" s="74"/>
      <c r="I83" s="204"/>
      <c r="J83" s="74"/>
      <c r="K83" s="74"/>
      <c r="L83" s="72"/>
    </row>
    <row r="84" s="1" customFormat="1" ht="14.4" customHeight="1">
      <c r="B84" s="46"/>
      <c r="C84" s="76" t="s">
        <v>510</v>
      </c>
      <c r="D84" s="74"/>
      <c r="E84" s="74"/>
      <c r="F84" s="74"/>
      <c r="G84" s="74"/>
      <c r="H84" s="74"/>
      <c r="I84" s="204"/>
      <c r="J84" s="74"/>
      <c r="K84" s="74"/>
      <c r="L84" s="72"/>
    </row>
    <row r="85" s="1" customFormat="1" ht="17.25" customHeight="1">
      <c r="B85" s="46"/>
      <c r="C85" s="74"/>
      <c r="D85" s="74"/>
      <c r="E85" s="82" t="str">
        <f>E13</f>
        <v>SO-30-04.2 - zemní práce</v>
      </c>
      <c r="F85" s="74"/>
      <c r="G85" s="74"/>
      <c r="H85" s="74"/>
      <c r="I85" s="204"/>
      <c r="J85" s="74"/>
      <c r="K85" s="74"/>
      <c r="L85" s="72"/>
    </row>
    <row r="86" s="1" customFormat="1" ht="6.96" customHeight="1">
      <c r="B86" s="46"/>
      <c r="C86" s="74"/>
      <c r="D86" s="74"/>
      <c r="E86" s="74"/>
      <c r="F86" s="74"/>
      <c r="G86" s="74"/>
      <c r="H86" s="74"/>
      <c r="I86" s="204"/>
      <c r="J86" s="74"/>
      <c r="K86" s="74"/>
      <c r="L86" s="72"/>
    </row>
    <row r="87" s="1" customFormat="1" ht="18" customHeight="1">
      <c r="B87" s="46"/>
      <c r="C87" s="76" t="s">
        <v>25</v>
      </c>
      <c r="D87" s="74"/>
      <c r="E87" s="74"/>
      <c r="F87" s="209" t="str">
        <f>F16</f>
        <v xml:space="preserve"> </v>
      </c>
      <c r="G87" s="74"/>
      <c r="H87" s="74"/>
      <c r="I87" s="210" t="s">
        <v>27</v>
      </c>
      <c r="J87" s="85" t="str">
        <f>IF(J16="","",J16)</f>
        <v>19. 9. 2018</v>
      </c>
      <c r="K87" s="74"/>
      <c r="L87" s="72"/>
    </row>
    <row r="88" s="1" customFormat="1" ht="6.96" customHeight="1">
      <c r="B88" s="46"/>
      <c r="C88" s="74"/>
      <c r="D88" s="74"/>
      <c r="E88" s="74"/>
      <c r="F88" s="74"/>
      <c r="G88" s="74"/>
      <c r="H88" s="74"/>
      <c r="I88" s="204"/>
      <c r="J88" s="74"/>
      <c r="K88" s="74"/>
      <c r="L88" s="72"/>
    </row>
    <row r="89" s="1" customFormat="1">
      <c r="B89" s="46"/>
      <c r="C89" s="76" t="s">
        <v>31</v>
      </c>
      <c r="D89" s="74"/>
      <c r="E89" s="74"/>
      <c r="F89" s="209" t="str">
        <f>E19</f>
        <v>SŽDC s.o., OŘ Ústí n.L., ST Ústí n.L.</v>
      </c>
      <c r="G89" s="74"/>
      <c r="H89" s="74"/>
      <c r="I89" s="210" t="s">
        <v>39</v>
      </c>
      <c r="J89" s="209" t="str">
        <f>E25</f>
        <v xml:space="preserve"> </v>
      </c>
      <c r="K89" s="74"/>
      <c r="L89" s="72"/>
    </row>
    <row r="90" s="1" customFormat="1" ht="14.4" customHeight="1">
      <c r="B90" s="46"/>
      <c r="C90" s="76" t="s">
        <v>37</v>
      </c>
      <c r="D90" s="74"/>
      <c r="E90" s="74"/>
      <c r="F90" s="209" t="str">
        <f>IF(E22="","",E22)</f>
        <v/>
      </c>
      <c r="G90" s="74"/>
      <c r="H90" s="74"/>
      <c r="I90" s="204"/>
      <c r="J90" s="74"/>
      <c r="K90" s="74"/>
      <c r="L90" s="72"/>
    </row>
    <row r="91" s="1" customFormat="1" ht="10.32" customHeight="1">
      <c r="B91" s="46"/>
      <c r="C91" s="74"/>
      <c r="D91" s="74"/>
      <c r="E91" s="74"/>
      <c r="F91" s="74"/>
      <c r="G91" s="74"/>
      <c r="H91" s="74"/>
      <c r="I91" s="204"/>
      <c r="J91" s="74"/>
      <c r="K91" s="74"/>
      <c r="L91" s="72"/>
    </row>
    <row r="92" s="10" customFormat="1" ht="29.28" customHeight="1">
      <c r="B92" s="211"/>
      <c r="C92" s="212" t="s">
        <v>526</v>
      </c>
      <c r="D92" s="213" t="s">
        <v>62</v>
      </c>
      <c r="E92" s="213" t="s">
        <v>58</v>
      </c>
      <c r="F92" s="213" t="s">
        <v>527</v>
      </c>
      <c r="G92" s="213" t="s">
        <v>528</v>
      </c>
      <c r="H92" s="213" t="s">
        <v>529</v>
      </c>
      <c r="I92" s="214" t="s">
        <v>530</v>
      </c>
      <c r="J92" s="213" t="s">
        <v>514</v>
      </c>
      <c r="K92" s="215" t="s">
        <v>531</v>
      </c>
      <c r="L92" s="216"/>
      <c r="M92" s="102" t="s">
        <v>532</v>
      </c>
      <c r="N92" s="103" t="s">
        <v>47</v>
      </c>
      <c r="O92" s="103" t="s">
        <v>533</v>
      </c>
      <c r="P92" s="103" t="s">
        <v>534</v>
      </c>
      <c r="Q92" s="103" t="s">
        <v>535</v>
      </c>
      <c r="R92" s="103" t="s">
        <v>536</v>
      </c>
      <c r="S92" s="103" t="s">
        <v>537</v>
      </c>
      <c r="T92" s="104" t="s">
        <v>538</v>
      </c>
    </row>
    <row r="93" s="1" customFormat="1" ht="29.28" customHeight="1">
      <c r="B93" s="46"/>
      <c r="C93" s="108" t="s">
        <v>515</v>
      </c>
      <c r="D93" s="74"/>
      <c r="E93" s="74"/>
      <c r="F93" s="74"/>
      <c r="G93" s="74"/>
      <c r="H93" s="74"/>
      <c r="I93" s="204"/>
      <c r="J93" s="217">
        <f>BK93</f>
        <v>0</v>
      </c>
      <c r="K93" s="74"/>
      <c r="L93" s="72"/>
      <c r="M93" s="105"/>
      <c r="N93" s="106"/>
      <c r="O93" s="106"/>
      <c r="P93" s="218">
        <f>P94+P105</f>
        <v>0</v>
      </c>
      <c r="Q93" s="106"/>
      <c r="R93" s="218">
        <f>R94+R105</f>
        <v>3.2551056000000003</v>
      </c>
      <c r="S93" s="106"/>
      <c r="T93" s="219">
        <f>T94+T105</f>
        <v>0</v>
      </c>
      <c r="AT93" s="24" t="s">
        <v>76</v>
      </c>
      <c r="AU93" s="24" t="s">
        <v>516</v>
      </c>
      <c r="BK93" s="220">
        <f>BK94+BK105</f>
        <v>0</v>
      </c>
    </row>
    <row r="94" s="11" customFormat="1" ht="37.44" customHeight="1">
      <c r="B94" s="221"/>
      <c r="C94" s="222"/>
      <c r="D94" s="223" t="s">
        <v>76</v>
      </c>
      <c r="E94" s="224" t="s">
        <v>539</v>
      </c>
      <c r="F94" s="224" t="s">
        <v>540</v>
      </c>
      <c r="G94" s="222"/>
      <c r="H94" s="222"/>
      <c r="I94" s="225"/>
      <c r="J94" s="226">
        <f>BK94</f>
        <v>0</v>
      </c>
      <c r="K94" s="222"/>
      <c r="L94" s="227"/>
      <c r="M94" s="228"/>
      <c r="N94" s="229"/>
      <c r="O94" s="229"/>
      <c r="P94" s="230">
        <f>P95+P103</f>
        <v>0</v>
      </c>
      <c r="Q94" s="229"/>
      <c r="R94" s="230">
        <f>R95+R103</f>
        <v>1.5701056</v>
      </c>
      <c r="S94" s="229"/>
      <c r="T94" s="231">
        <f>T95+T103</f>
        <v>0</v>
      </c>
      <c r="AR94" s="232" t="s">
        <v>24</v>
      </c>
      <c r="AT94" s="233" t="s">
        <v>76</v>
      </c>
      <c r="AU94" s="233" t="s">
        <v>77</v>
      </c>
      <c r="AY94" s="232" t="s">
        <v>541</v>
      </c>
      <c r="BK94" s="234">
        <f>BK95+BK103</f>
        <v>0</v>
      </c>
    </row>
    <row r="95" s="11" customFormat="1" ht="19.92" customHeight="1">
      <c r="B95" s="221"/>
      <c r="C95" s="222"/>
      <c r="D95" s="223" t="s">
        <v>76</v>
      </c>
      <c r="E95" s="235" t="s">
        <v>24</v>
      </c>
      <c r="F95" s="235" t="s">
        <v>1090</v>
      </c>
      <c r="G95" s="222"/>
      <c r="H95" s="222"/>
      <c r="I95" s="225"/>
      <c r="J95" s="236">
        <f>BK95</f>
        <v>0</v>
      </c>
      <c r="K95" s="222"/>
      <c r="L95" s="227"/>
      <c r="M95" s="228"/>
      <c r="N95" s="229"/>
      <c r="O95" s="229"/>
      <c r="P95" s="230">
        <f>SUM(P96:P102)</f>
        <v>0</v>
      </c>
      <c r="Q95" s="229"/>
      <c r="R95" s="230">
        <f>SUM(R96:R102)</f>
        <v>0</v>
      </c>
      <c r="S95" s="229"/>
      <c r="T95" s="231">
        <f>SUM(T96:T102)</f>
        <v>0</v>
      </c>
      <c r="AR95" s="232" t="s">
        <v>24</v>
      </c>
      <c r="AT95" s="233" t="s">
        <v>76</v>
      </c>
      <c r="AU95" s="233" t="s">
        <v>24</v>
      </c>
      <c r="AY95" s="232" t="s">
        <v>541</v>
      </c>
      <c r="BK95" s="234">
        <f>SUM(BK96:BK102)</f>
        <v>0</v>
      </c>
    </row>
    <row r="96" s="1" customFormat="1" ht="38.25" customHeight="1">
      <c r="B96" s="46"/>
      <c r="C96" s="237" t="s">
        <v>24</v>
      </c>
      <c r="D96" s="237" t="s">
        <v>544</v>
      </c>
      <c r="E96" s="238" t="s">
        <v>1473</v>
      </c>
      <c r="F96" s="239" t="s">
        <v>1474</v>
      </c>
      <c r="G96" s="240" t="s">
        <v>1093</v>
      </c>
      <c r="H96" s="241">
        <v>0.64000000000000001</v>
      </c>
      <c r="I96" s="242"/>
      <c r="J96" s="243">
        <f>ROUND(I96*H96,2)</f>
        <v>0</v>
      </c>
      <c r="K96" s="239" t="s">
        <v>684</v>
      </c>
      <c r="L96" s="72"/>
      <c r="M96" s="244" t="s">
        <v>22</v>
      </c>
      <c r="N96" s="245" t="s">
        <v>48</v>
      </c>
      <c r="O96" s="47"/>
      <c r="P96" s="246">
        <f>O96*H96</f>
        <v>0</v>
      </c>
      <c r="Q96" s="246">
        <v>0</v>
      </c>
      <c r="R96" s="246">
        <f>Q96*H96</f>
        <v>0</v>
      </c>
      <c r="S96" s="246">
        <v>0</v>
      </c>
      <c r="T96" s="247">
        <f>S96*H96</f>
        <v>0</v>
      </c>
      <c r="AR96" s="24" t="s">
        <v>542</v>
      </c>
      <c r="AT96" s="24" t="s">
        <v>544</v>
      </c>
      <c r="AU96" s="24" t="s">
        <v>85</v>
      </c>
      <c r="AY96" s="24" t="s">
        <v>541</v>
      </c>
      <c r="BE96" s="248">
        <f>IF(N96="základní",J96,0)</f>
        <v>0</v>
      </c>
      <c r="BF96" s="248">
        <f>IF(N96="snížená",J96,0)</f>
        <v>0</v>
      </c>
      <c r="BG96" s="248">
        <f>IF(N96="zákl. přenesená",J96,0)</f>
        <v>0</v>
      </c>
      <c r="BH96" s="248">
        <f>IF(N96="sníž. přenesená",J96,0)</f>
        <v>0</v>
      </c>
      <c r="BI96" s="248">
        <f>IF(N96="nulová",J96,0)</f>
        <v>0</v>
      </c>
      <c r="BJ96" s="24" t="s">
        <v>24</v>
      </c>
      <c r="BK96" s="248">
        <f>ROUND(I96*H96,2)</f>
        <v>0</v>
      </c>
      <c r="BL96" s="24" t="s">
        <v>542</v>
      </c>
      <c r="BM96" s="24" t="s">
        <v>1694</v>
      </c>
    </row>
    <row r="97" s="12" customFormat="1">
      <c r="B97" s="249"/>
      <c r="C97" s="250"/>
      <c r="D97" s="251" t="s">
        <v>549</v>
      </c>
      <c r="E97" s="252" t="s">
        <v>22</v>
      </c>
      <c r="F97" s="253" t="s">
        <v>1695</v>
      </c>
      <c r="G97" s="250"/>
      <c r="H97" s="254">
        <v>0.64000000000000001</v>
      </c>
      <c r="I97" s="255"/>
      <c r="J97" s="250"/>
      <c r="K97" s="250"/>
      <c r="L97" s="256"/>
      <c r="M97" s="257"/>
      <c r="N97" s="258"/>
      <c r="O97" s="258"/>
      <c r="P97" s="258"/>
      <c r="Q97" s="258"/>
      <c r="R97" s="258"/>
      <c r="S97" s="258"/>
      <c r="T97" s="259"/>
      <c r="AT97" s="260" t="s">
        <v>549</v>
      </c>
      <c r="AU97" s="260" t="s">
        <v>85</v>
      </c>
      <c r="AV97" s="12" t="s">
        <v>85</v>
      </c>
      <c r="AW97" s="12" t="s">
        <v>41</v>
      </c>
      <c r="AX97" s="12" t="s">
        <v>24</v>
      </c>
      <c r="AY97" s="260" t="s">
        <v>541</v>
      </c>
    </row>
    <row r="98" s="1" customFormat="1" ht="38.25" customHeight="1">
      <c r="B98" s="46"/>
      <c r="C98" s="237" t="s">
        <v>85</v>
      </c>
      <c r="D98" s="237" t="s">
        <v>544</v>
      </c>
      <c r="E98" s="238" t="s">
        <v>1477</v>
      </c>
      <c r="F98" s="239" t="s">
        <v>1478</v>
      </c>
      <c r="G98" s="240" t="s">
        <v>1093</v>
      </c>
      <c r="H98" s="241">
        <v>22.050000000000001</v>
      </c>
      <c r="I98" s="242"/>
      <c r="J98" s="243">
        <f>ROUND(I98*H98,2)</f>
        <v>0</v>
      </c>
      <c r="K98" s="239" t="s">
        <v>684</v>
      </c>
      <c r="L98" s="72"/>
      <c r="M98" s="244" t="s">
        <v>22</v>
      </c>
      <c r="N98" s="245" t="s">
        <v>48</v>
      </c>
      <c r="O98" s="47"/>
      <c r="P98" s="246">
        <f>O98*H98</f>
        <v>0</v>
      </c>
      <c r="Q98" s="246">
        <v>0</v>
      </c>
      <c r="R98" s="246">
        <f>Q98*H98</f>
        <v>0</v>
      </c>
      <c r="S98" s="246">
        <v>0</v>
      </c>
      <c r="T98" s="247">
        <f>S98*H98</f>
        <v>0</v>
      </c>
      <c r="AR98" s="24" t="s">
        <v>542</v>
      </c>
      <c r="AT98" s="24" t="s">
        <v>544</v>
      </c>
      <c r="AU98" s="24" t="s">
        <v>85</v>
      </c>
      <c r="AY98" s="24" t="s">
        <v>541</v>
      </c>
      <c r="BE98" s="248">
        <f>IF(N98="základní",J98,0)</f>
        <v>0</v>
      </c>
      <c r="BF98" s="248">
        <f>IF(N98="snížená",J98,0)</f>
        <v>0</v>
      </c>
      <c r="BG98" s="248">
        <f>IF(N98="zákl. přenesená",J98,0)</f>
        <v>0</v>
      </c>
      <c r="BH98" s="248">
        <f>IF(N98="sníž. přenesená",J98,0)</f>
        <v>0</v>
      </c>
      <c r="BI98" s="248">
        <f>IF(N98="nulová",J98,0)</f>
        <v>0</v>
      </c>
      <c r="BJ98" s="24" t="s">
        <v>24</v>
      </c>
      <c r="BK98" s="248">
        <f>ROUND(I98*H98,2)</f>
        <v>0</v>
      </c>
      <c r="BL98" s="24" t="s">
        <v>542</v>
      </c>
      <c r="BM98" s="24" t="s">
        <v>1696</v>
      </c>
    </row>
    <row r="99" s="12" customFormat="1">
      <c r="B99" s="249"/>
      <c r="C99" s="250"/>
      <c r="D99" s="251" t="s">
        <v>549</v>
      </c>
      <c r="E99" s="252" t="s">
        <v>22</v>
      </c>
      <c r="F99" s="253" t="s">
        <v>1697</v>
      </c>
      <c r="G99" s="250"/>
      <c r="H99" s="254">
        <v>5.25</v>
      </c>
      <c r="I99" s="255"/>
      <c r="J99" s="250"/>
      <c r="K99" s="250"/>
      <c r="L99" s="256"/>
      <c r="M99" s="257"/>
      <c r="N99" s="258"/>
      <c r="O99" s="258"/>
      <c r="P99" s="258"/>
      <c r="Q99" s="258"/>
      <c r="R99" s="258"/>
      <c r="S99" s="258"/>
      <c r="T99" s="259"/>
      <c r="AT99" s="260" t="s">
        <v>549</v>
      </c>
      <c r="AU99" s="260" t="s">
        <v>85</v>
      </c>
      <c r="AV99" s="12" t="s">
        <v>85</v>
      </c>
      <c r="AW99" s="12" t="s">
        <v>41</v>
      </c>
      <c r="AX99" s="12" t="s">
        <v>77</v>
      </c>
      <c r="AY99" s="260" t="s">
        <v>541</v>
      </c>
    </row>
    <row r="100" s="12" customFormat="1">
      <c r="B100" s="249"/>
      <c r="C100" s="250"/>
      <c r="D100" s="251" t="s">
        <v>549</v>
      </c>
      <c r="E100" s="252" t="s">
        <v>22</v>
      </c>
      <c r="F100" s="253" t="s">
        <v>1698</v>
      </c>
      <c r="G100" s="250"/>
      <c r="H100" s="254">
        <v>16.800000000000001</v>
      </c>
      <c r="I100" s="255"/>
      <c r="J100" s="250"/>
      <c r="K100" s="250"/>
      <c r="L100" s="256"/>
      <c r="M100" s="257"/>
      <c r="N100" s="258"/>
      <c r="O100" s="258"/>
      <c r="P100" s="258"/>
      <c r="Q100" s="258"/>
      <c r="R100" s="258"/>
      <c r="S100" s="258"/>
      <c r="T100" s="259"/>
      <c r="AT100" s="260" t="s">
        <v>549</v>
      </c>
      <c r="AU100" s="260" t="s">
        <v>85</v>
      </c>
      <c r="AV100" s="12" t="s">
        <v>85</v>
      </c>
      <c r="AW100" s="12" t="s">
        <v>41</v>
      </c>
      <c r="AX100" s="12" t="s">
        <v>77</v>
      </c>
      <c r="AY100" s="260" t="s">
        <v>541</v>
      </c>
    </row>
    <row r="101" s="14" customFormat="1">
      <c r="B101" s="292"/>
      <c r="C101" s="293"/>
      <c r="D101" s="251" t="s">
        <v>549</v>
      </c>
      <c r="E101" s="294" t="s">
        <v>22</v>
      </c>
      <c r="F101" s="295" t="s">
        <v>710</v>
      </c>
      <c r="G101" s="293"/>
      <c r="H101" s="296">
        <v>22.050000000000001</v>
      </c>
      <c r="I101" s="297"/>
      <c r="J101" s="293"/>
      <c r="K101" s="293"/>
      <c r="L101" s="298"/>
      <c r="M101" s="299"/>
      <c r="N101" s="300"/>
      <c r="O101" s="300"/>
      <c r="P101" s="300"/>
      <c r="Q101" s="300"/>
      <c r="R101" s="300"/>
      <c r="S101" s="300"/>
      <c r="T101" s="301"/>
      <c r="AT101" s="302" t="s">
        <v>549</v>
      </c>
      <c r="AU101" s="302" t="s">
        <v>85</v>
      </c>
      <c r="AV101" s="14" t="s">
        <v>542</v>
      </c>
      <c r="AW101" s="14" t="s">
        <v>41</v>
      </c>
      <c r="AX101" s="14" t="s">
        <v>24</v>
      </c>
      <c r="AY101" s="302" t="s">
        <v>541</v>
      </c>
    </row>
    <row r="102" s="1" customFormat="1" ht="25.5" customHeight="1">
      <c r="B102" s="46"/>
      <c r="C102" s="237" t="s">
        <v>93</v>
      </c>
      <c r="D102" s="237" t="s">
        <v>544</v>
      </c>
      <c r="E102" s="238" t="s">
        <v>1481</v>
      </c>
      <c r="F102" s="239" t="s">
        <v>1482</v>
      </c>
      <c r="G102" s="240" t="s">
        <v>1093</v>
      </c>
      <c r="H102" s="241">
        <v>22.050000000000001</v>
      </c>
      <c r="I102" s="242"/>
      <c r="J102" s="243">
        <f>ROUND(I102*H102,2)</f>
        <v>0</v>
      </c>
      <c r="K102" s="239" t="s">
        <v>684</v>
      </c>
      <c r="L102" s="72"/>
      <c r="M102" s="244" t="s">
        <v>22</v>
      </c>
      <c r="N102" s="245" t="s">
        <v>48</v>
      </c>
      <c r="O102" s="47"/>
      <c r="P102" s="246">
        <f>O102*H102</f>
        <v>0</v>
      </c>
      <c r="Q102" s="246">
        <v>0</v>
      </c>
      <c r="R102" s="246">
        <f>Q102*H102</f>
        <v>0</v>
      </c>
      <c r="S102" s="246">
        <v>0</v>
      </c>
      <c r="T102" s="247">
        <f>S102*H102</f>
        <v>0</v>
      </c>
      <c r="AR102" s="24" t="s">
        <v>542</v>
      </c>
      <c r="AT102" s="24" t="s">
        <v>544</v>
      </c>
      <c r="AU102" s="24" t="s">
        <v>85</v>
      </c>
      <c r="AY102" s="24" t="s">
        <v>541</v>
      </c>
      <c r="BE102" s="248">
        <f>IF(N102="základní",J102,0)</f>
        <v>0</v>
      </c>
      <c r="BF102" s="248">
        <f>IF(N102="snížená",J102,0)</f>
        <v>0</v>
      </c>
      <c r="BG102" s="248">
        <f>IF(N102="zákl. přenesená",J102,0)</f>
        <v>0</v>
      </c>
      <c r="BH102" s="248">
        <f>IF(N102="sníž. přenesená",J102,0)</f>
        <v>0</v>
      </c>
      <c r="BI102" s="248">
        <f>IF(N102="nulová",J102,0)</f>
        <v>0</v>
      </c>
      <c r="BJ102" s="24" t="s">
        <v>24</v>
      </c>
      <c r="BK102" s="248">
        <f>ROUND(I102*H102,2)</f>
        <v>0</v>
      </c>
      <c r="BL102" s="24" t="s">
        <v>542</v>
      </c>
      <c r="BM102" s="24" t="s">
        <v>1699</v>
      </c>
    </row>
    <row r="103" s="11" customFormat="1" ht="29.88" customHeight="1">
      <c r="B103" s="221"/>
      <c r="C103" s="222"/>
      <c r="D103" s="223" t="s">
        <v>76</v>
      </c>
      <c r="E103" s="235" t="s">
        <v>85</v>
      </c>
      <c r="F103" s="235" t="s">
        <v>1700</v>
      </c>
      <c r="G103" s="222"/>
      <c r="H103" s="222"/>
      <c r="I103" s="225"/>
      <c r="J103" s="236">
        <f>BK103</f>
        <v>0</v>
      </c>
      <c r="K103" s="222"/>
      <c r="L103" s="227"/>
      <c r="M103" s="228"/>
      <c r="N103" s="229"/>
      <c r="O103" s="229"/>
      <c r="P103" s="230">
        <f>P104</f>
        <v>0</v>
      </c>
      <c r="Q103" s="229"/>
      <c r="R103" s="230">
        <f>R104</f>
        <v>1.5701056</v>
      </c>
      <c r="S103" s="229"/>
      <c r="T103" s="231">
        <f>T104</f>
        <v>0</v>
      </c>
      <c r="AR103" s="232" t="s">
        <v>24</v>
      </c>
      <c r="AT103" s="233" t="s">
        <v>76</v>
      </c>
      <c r="AU103" s="233" t="s">
        <v>24</v>
      </c>
      <c r="AY103" s="232" t="s">
        <v>541</v>
      </c>
      <c r="BK103" s="234">
        <f>BK104</f>
        <v>0</v>
      </c>
    </row>
    <row r="104" s="1" customFormat="1" ht="25.5" customHeight="1">
      <c r="B104" s="46"/>
      <c r="C104" s="237" t="s">
        <v>542</v>
      </c>
      <c r="D104" s="237" t="s">
        <v>544</v>
      </c>
      <c r="E104" s="238" t="s">
        <v>1487</v>
      </c>
      <c r="F104" s="239" t="s">
        <v>1488</v>
      </c>
      <c r="G104" s="240" t="s">
        <v>1093</v>
      </c>
      <c r="H104" s="241">
        <v>0.64000000000000001</v>
      </c>
      <c r="I104" s="242"/>
      <c r="J104" s="243">
        <f>ROUND(I104*H104,2)</f>
        <v>0</v>
      </c>
      <c r="K104" s="239" t="s">
        <v>684</v>
      </c>
      <c r="L104" s="72"/>
      <c r="M104" s="244" t="s">
        <v>22</v>
      </c>
      <c r="N104" s="245" t="s">
        <v>48</v>
      </c>
      <c r="O104" s="47"/>
      <c r="P104" s="246">
        <f>O104*H104</f>
        <v>0</v>
      </c>
      <c r="Q104" s="246">
        <v>2.45329</v>
      </c>
      <c r="R104" s="246">
        <f>Q104*H104</f>
        <v>1.5701056</v>
      </c>
      <c r="S104" s="246">
        <v>0</v>
      </c>
      <c r="T104" s="247">
        <f>S104*H104</f>
        <v>0</v>
      </c>
      <c r="AR104" s="24" t="s">
        <v>542</v>
      </c>
      <c r="AT104" s="24" t="s">
        <v>544</v>
      </c>
      <c r="AU104" s="24" t="s">
        <v>85</v>
      </c>
      <c r="AY104" s="24" t="s">
        <v>541</v>
      </c>
      <c r="BE104" s="248">
        <f>IF(N104="základní",J104,0)</f>
        <v>0</v>
      </c>
      <c r="BF104" s="248">
        <f>IF(N104="snížená",J104,0)</f>
        <v>0</v>
      </c>
      <c r="BG104" s="248">
        <f>IF(N104="zákl. přenesená",J104,0)</f>
        <v>0</v>
      </c>
      <c r="BH104" s="248">
        <f>IF(N104="sníž. přenesená",J104,0)</f>
        <v>0</v>
      </c>
      <c r="BI104" s="248">
        <f>IF(N104="nulová",J104,0)</f>
        <v>0</v>
      </c>
      <c r="BJ104" s="24" t="s">
        <v>24</v>
      </c>
      <c r="BK104" s="248">
        <f>ROUND(I104*H104,2)</f>
        <v>0</v>
      </c>
      <c r="BL104" s="24" t="s">
        <v>542</v>
      </c>
      <c r="BM104" s="24" t="s">
        <v>1701</v>
      </c>
    </row>
    <row r="105" s="11" customFormat="1" ht="37.44" customHeight="1">
      <c r="B105" s="221"/>
      <c r="C105" s="222"/>
      <c r="D105" s="223" t="s">
        <v>76</v>
      </c>
      <c r="E105" s="224" t="s">
        <v>622</v>
      </c>
      <c r="F105" s="224" t="s">
        <v>1490</v>
      </c>
      <c r="G105" s="222"/>
      <c r="H105" s="222"/>
      <c r="I105" s="225"/>
      <c r="J105" s="226">
        <f>BK105</f>
        <v>0</v>
      </c>
      <c r="K105" s="222"/>
      <c r="L105" s="227"/>
      <c r="M105" s="228"/>
      <c r="N105" s="229"/>
      <c r="O105" s="229"/>
      <c r="P105" s="230">
        <f>P106</f>
        <v>0</v>
      </c>
      <c r="Q105" s="229"/>
      <c r="R105" s="230">
        <f>R106</f>
        <v>1.6850000000000001</v>
      </c>
      <c r="S105" s="229"/>
      <c r="T105" s="231">
        <f>T106</f>
        <v>0</v>
      </c>
      <c r="AR105" s="232" t="s">
        <v>93</v>
      </c>
      <c r="AT105" s="233" t="s">
        <v>76</v>
      </c>
      <c r="AU105" s="233" t="s">
        <v>77</v>
      </c>
      <c r="AY105" s="232" t="s">
        <v>541</v>
      </c>
      <c r="BK105" s="234">
        <f>BK106</f>
        <v>0</v>
      </c>
    </row>
    <row r="106" s="11" customFormat="1" ht="19.92" customHeight="1">
      <c r="B106" s="221"/>
      <c r="C106" s="222"/>
      <c r="D106" s="223" t="s">
        <v>76</v>
      </c>
      <c r="E106" s="235" t="s">
        <v>1491</v>
      </c>
      <c r="F106" s="235" t="s">
        <v>1492</v>
      </c>
      <c r="G106" s="222"/>
      <c r="H106" s="222"/>
      <c r="I106" s="225"/>
      <c r="J106" s="236">
        <f>BK106</f>
        <v>0</v>
      </c>
      <c r="K106" s="222"/>
      <c r="L106" s="227"/>
      <c r="M106" s="228"/>
      <c r="N106" s="229"/>
      <c r="O106" s="229"/>
      <c r="P106" s="230">
        <f>SUM(P107:P112)</f>
        <v>0</v>
      </c>
      <c r="Q106" s="229"/>
      <c r="R106" s="230">
        <f>SUM(R107:R112)</f>
        <v>1.6850000000000001</v>
      </c>
      <c r="S106" s="229"/>
      <c r="T106" s="231">
        <f>SUM(T107:T112)</f>
        <v>0</v>
      </c>
      <c r="AR106" s="232" t="s">
        <v>93</v>
      </c>
      <c r="AT106" s="233" t="s">
        <v>76</v>
      </c>
      <c r="AU106" s="233" t="s">
        <v>24</v>
      </c>
      <c r="AY106" s="232" t="s">
        <v>541</v>
      </c>
      <c r="BK106" s="234">
        <f>SUM(BK107:BK112)</f>
        <v>0</v>
      </c>
    </row>
    <row r="107" s="1" customFormat="1" ht="38.25" customHeight="1">
      <c r="B107" s="46"/>
      <c r="C107" s="237" t="s">
        <v>562</v>
      </c>
      <c r="D107" s="237" t="s">
        <v>544</v>
      </c>
      <c r="E107" s="238" t="s">
        <v>1702</v>
      </c>
      <c r="F107" s="239" t="s">
        <v>1703</v>
      </c>
      <c r="G107" s="240" t="s">
        <v>547</v>
      </c>
      <c r="H107" s="241">
        <v>20</v>
      </c>
      <c r="I107" s="242"/>
      <c r="J107" s="243">
        <f>ROUND(I107*H107,2)</f>
        <v>0</v>
      </c>
      <c r="K107" s="239" t="s">
        <v>684</v>
      </c>
      <c r="L107" s="72"/>
      <c r="M107" s="244" t="s">
        <v>22</v>
      </c>
      <c r="N107" s="245" t="s">
        <v>48</v>
      </c>
      <c r="O107" s="47"/>
      <c r="P107" s="246">
        <f>O107*H107</f>
        <v>0</v>
      </c>
      <c r="Q107" s="246">
        <v>0</v>
      </c>
      <c r="R107" s="246">
        <f>Q107*H107</f>
        <v>0</v>
      </c>
      <c r="S107" s="246">
        <v>0</v>
      </c>
      <c r="T107" s="247">
        <f>S107*H107</f>
        <v>0</v>
      </c>
      <c r="AR107" s="24" t="s">
        <v>1495</v>
      </c>
      <c r="AT107" s="24" t="s">
        <v>544</v>
      </c>
      <c r="AU107" s="24" t="s">
        <v>85</v>
      </c>
      <c r="AY107" s="24" t="s">
        <v>541</v>
      </c>
      <c r="BE107" s="248">
        <f>IF(N107="základní",J107,0)</f>
        <v>0</v>
      </c>
      <c r="BF107" s="248">
        <f>IF(N107="snížená",J107,0)</f>
        <v>0</v>
      </c>
      <c r="BG107" s="248">
        <f>IF(N107="zákl. přenesená",J107,0)</f>
        <v>0</v>
      </c>
      <c r="BH107" s="248">
        <f>IF(N107="sníž. přenesená",J107,0)</f>
        <v>0</v>
      </c>
      <c r="BI107" s="248">
        <f>IF(N107="nulová",J107,0)</f>
        <v>0</v>
      </c>
      <c r="BJ107" s="24" t="s">
        <v>24</v>
      </c>
      <c r="BK107" s="248">
        <f>ROUND(I107*H107,2)</f>
        <v>0</v>
      </c>
      <c r="BL107" s="24" t="s">
        <v>1495</v>
      </c>
      <c r="BM107" s="24" t="s">
        <v>1704</v>
      </c>
    </row>
    <row r="108" s="12" customFormat="1">
      <c r="B108" s="249"/>
      <c r="C108" s="250"/>
      <c r="D108" s="251" t="s">
        <v>549</v>
      </c>
      <c r="E108" s="252" t="s">
        <v>22</v>
      </c>
      <c r="F108" s="253" t="s">
        <v>1705</v>
      </c>
      <c r="G108" s="250"/>
      <c r="H108" s="254">
        <v>20</v>
      </c>
      <c r="I108" s="255"/>
      <c r="J108" s="250"/>
      <c r="K108" s="250"/>
      <c r="L108" s="256"/>
      <c r="M108" s="257"/>
      <c r="N108" s="258"/>
      <c r="O108" s="258"/>
      <c r="P108" s="258"/>
      <c r="Q108" s="258"/>
      <c r="R108" s="258"/>
      <c r="S108" s="258"/>
      <c r="T108" s="259"/>
      <c r="AT108" s="260" t="s">
        <v>549</v>
      </c>
      <c r="AU108" s="260" t="s">
        <v>85</v>
      </c>
      <c r="AV108" s="12" t="s">
        <v>85</v>
      </c>
      <c r="AW108" s="12" t="s">
        <v>41</v>
      </c>
      <c r="AX108" s="12" t="s">
        <v>24</v>
      </c>
      <c r="AY108" s="260" t="s">
        <v>541</v>
      </c>
    </row>
    <row r="109" s="1" customFormat="1" ht="51" customHeight="1">
      <c r="B109" s="46"/>
      <c r="C109" s="237" t="s">
        <v>552</v>
      </c>
      <c r="D109" s="237" t="s">
        <v>544</v>
      </c>
      <c r="E109" s="238" t="s">
        <v>1706</v>
      </c>
      <c r="F109" s="239" t="s">
        <v>1707</v>
      </c>
      <c r="G109" s="240" t="s">
        <v>547</v>
      </c>
      <c r="H109" s="241">
        <v>20</v>
      </c>
      <c r="I109" s="242"/>
      <c r="J109" s="243">
        <f>ROUND(I109*H109,2)</f>
        <v>0</v>
      </c>
      <c r="K109" s="239" t="s">
        <v>684</v>
      </c>
      <c r="L109" s="72"/>
      <c r="M109" s="244" t="s">
        <v>22</v>
      </c>
      <c r="N109" s="245" t="s">
        <v>48</v>
      </c>
      <c r="O109" s="47"/>
      <c r="P109" s="246">
        <f>O109*H109</f>
        <v>0</v>
      </c>
      <c r="Q109" s="246">
        <v>0.084250000000000005</v>
      </c>
      <c r="R109" s="246">
        <f>Q109*H109</f>
        <v>1.6850000000000001</v>
      </c>
      <c r="S109" s="246">
        <v>0</v>
      </c>
      <c r="T109" s="247">
        <f>S109*H109</f>
        <v>0</v>
      </c>
      <c r="AR109" s="24" t="s">
        <v>1495</v>
      </c>
      <c r="AT109" s="24" t="s">
        <v>544</v>
      </c>
      <c r="AU109" s="24" t="s">
        <v>85</v>
      </c>
      <c r="AY109" s="24" t="s">
        <v>541</v>
      </c>
      <c r="BE109" s="248">
        <f>IF(N109="základní",J109,0)</f>
        <v>0</v>
      </c>
      <c r="BF109" s="248">
        <f>IF(N109="snížená",J109,0)</f>
        <v>0</v>
      </c>
      <c r="BG109" s="248">
        <f>IF(N109="zákl. přenesená",J109,0)</f>
        <v>0</v>
      </c>
      <c r="BH109" s="248">
        <f>IF(N109="sníž. přenesená",J109,0)</f>
        <v>0</v>
      </c>
      <c r="BI109" s="248">
        <f>IF(N109="nulová",J109,0)</f>
        <v>0</v>
      </c>
      <c r="BJ109" s="24" t="s">
        <v>24</v>
      </c>
      <c r="BK109" s="248">
        <f>ROUND(I109*H109,2)</f>
        <v>0</v>
      </c>
      <c r="BL109" s="24" t="s">
        <v>1495</v>
      </c>
      <c r="BM109" s="24" t="s">
        <v>1708</v>
      </c>
    </row>
    <row r="110" s="1" customFormat="1" ht="25.5" customHeight="1">
      <c r="B110" s="46"/>
      <c r="C110" s="237" t="s">
        <v>571</v>
      </c>
      <c r="D110" s="237" t="s">
        <v>544</v>
      </c>
      <c r="E110" s="238" t="s">
        <v>1493</v>
      </c>
      <c r="F110" s="239" t="s">
        <v>1494</v>
      </c>
      <c r="G110" s="240" t="s">
        <v>1093</v>
      </c>
      <c r="H110" s="241">
        <v>0.14999999999999999</v>
      </c>
      <c r="I110" s="242"/>
      <c r="J110" s="243">
        <f>ROUND(I110*H110,2)</f>
        <v>0</v>
      </c>
      <c r="K110" s="239" t="s">
        <v>684</v>
      </c>
      <c r="L110" s="72"/>
      <c r="M110" s="244" t="s">
        <v>22</v>
      </c>
      <c r="N110" s="245" t="s">
        <v>48</v>
      </c>
      <c r="O110" s="47"/>
      <c r="P110" s="246">
        <f>O110*H110</f>
        <v>0</v>
      </c>
      <c r="Q110" s="246">
        <v>0</v>
      </c>
      <c r="R110" s="246">
        <f>Q110*H110</f>
        <v>0</v>
      </c>
      <c r="S110" s="246">
        <v>0</v>
      </c>
      <c r="T110" s="247">
        <f>S110*H110</f>
        <v>0</v>
      </c>
      <c r="AR110" s="24" t="s">
        <v>1495</v>
      </c>
      <c r="AT110" s="24" t="s">
        <v>544</v>
      </c>
      <c r="AU110" s="24" t="s">
        <v>85</v>
      </c>
      <c r="AY110" s="24" t="s">
        <v>541</v>
      </c>
      <c r="BE110" s="248">
        <f>IF(N110="základní",J110,0)</f>
        <v>0</v>
      </c>
      <c r="BF110" s="248">
        <f>IF(N110="snížená",J110,0)</f>
        <v>0</v>
      </c>
      <c r="BG110" s="248">
        <f>IF(N110="zákl. přenesená",J110,0)</f>
        <v>0</v>
      </c>
      <c r="BH110" s="248">
        <f>IF(N110="sníž. přenesená",J110,0)</f>
        <v>0</v>
      </c>
      <c r="BI110" s="248">
        <f>IF(N110="nulová",J110,0)</f>
        <v>0</v>
      </c>
      <c r="BJ110" s="24" t="s">
        <v>24</v>
      </c>
      <c r="BK110" s="248">
        <f>ROUND(I110*H110,2)</f>
        <v>0</v>
      </c>
      <c r="BL110" s="24" t="s">
        <v>1495</v>
      </c>
      <c r="BM110" s="24" t="s">
        <v>1709</v>
      </c>
    </row>
    <row r="111" s="12" customFormat="1">
      <c r="B111" s="249"/>
      <c r="C111" s="250"/>
      <c r="D111" s="251" t="s">
        <v>549</v>
      </c>
      <c r="E111" s="252" t="s">
        <v>22</v>
      </c>
      <c r="F111" s="253" t="s">
        <v>1710</v>
      </c>
      <c r="G111" s="250"/>
      <c r="H111" s="254">
        <v>0.14999999999999999</v>
      </c>
      <c r="I111" s="255"/>
      <c r="J111" s="250"/>
      <c r="K111" s="250"/>
      <c r="L111" s="256"/>
      <c r="M111" s="257"/>
      <c r="N111" s="258"/>
      <c r="O111" s="258"/>
      <c r="P111" s="258"/>
      <c r="Q111" s="258"/>
      <c r="R111" s="258"/>
      <c r="S111" s="258"/>
      <c r="T111" s="259"/>
      <c r="AT111" s="260" t="s">
        <v>549</v>
      </c>
      <c r="AU111" s="260" t="s">
        <v>85</v>
      </c>
      <c r="AV111" s="12" t="s">
        <v>85</v>
      </c>
      <c r="AW111" s="12" t="s">
        <v>41</v>
      </c>
      <c r="AX111" s="12" t="s">
        <v>24</v>
      </c>
      <c r="AY111" s="260" t="s">
        <v>541</v>
      </c>
    </row>
    <row r="112" s="1" customFormat="1" ht="25.5" customHeight="1">
      <c r="B112" s="46"/>
      <c r="C112" s="237" t="s">
        <v>561</v>
      </c>
      <c r="D112" s="237" t="s">
        <v>544</v>
      </c>
      <c r="E112" s="238" t="s">
        <v>1498</v>
      </c>
      <c r="F112" s="239" t="s">
        <v>1499</v>
      </c>
      <c r="G112" s="240" t="s">
        <v>651</v>
      </c>
      <c r="H112" s="241">
        <v>80</v>
      </c>
      <c r="I112" s="242"/>
      <c r="J112" s="243">
        <f>ROUND(I112*H112,2)</f>
        <v>0</v>
      </c>
      <c r="K112" s="239" t="s">
        <v>684</v>
      </c>
      <c r="L112" s="72"/>
      <c r="M112" s="244" t="s">
        <v>22</v>
      </c>
      <c r="N112" s="281" t="s">
        <v>48</v>
      </c>
      <c r="O112" s="277"/>
      <c r="P112" s="278">
        <f>O112*H112</f>
        <v>0</v>
      </c>
      <c r="Q112" s="278">
        <v>0</v>
      </c>
      <c r="R112" s="278">
        <f>Q112*H112</f>
        <v>0</v>
      </c>
      <c r="S112" s="278">
        <v>0</v>
      </c>
      <c r="T112" s="279">
        <f>S112*H112</f>
        <v>0</v>
      </c>
      <c r="AR112" s="24" t="s">
        <v>1495</v>
      </c>
      <c r="AT112" s="24" t="s">
        <v>544</v>
      </c>
      <c r="AU112" s="24" t="s">
        <v>85</v>
      </c>
      <c r="AY112" s="24" t="s">
        <v>541</v>
      </c>
      <c r="BE112" s="248">
        <f>IF(N112="základní",J112,0)</f>
        <v>0</v>
      </c>
      <c r="BF112" s="248">
        <f>IF(N112="snížená",J112,0)</f>
        <v>0</v>
      </c>
      <c r="BG112" s="248">
        <f>IF(N112="zákl. přenesená",J112,0)</f>
        <v>0</v>
      </c>
      <c r="BH112" s="248">
        <f>IF(N112="sníž. přenesená",J112,0)</f>
        <v>0</v>
      </c>
      <c r="BI112" s="248">
        <f>IF(N112="nulová",J112,0)</f>
        <v>0</v>
      </c>
      <c r="BJ112" s="24" t="s">
        <v>24</v>
      </c>
      <c r="BK112" s="248">
        <f>ROUND(I112*H112,2)</f>
        <v>0</v>
      </c>
      <c r="BL112" s="24" t="s">
        <v>1495</v>
      </c>
      <c r="BM112" s="24" t="s">
        <v>1711</v>
      </c>
    </row>
    <row r="113" s="1" customFormat="1" ht="6.96" customHeight="1">
      <c r="B113" s="67"/>
      <c r="C113" s="68"/>
      <c r="D113" s="68"/>
      <c r="E113" s="68"/>
      <c r="F113" s="68"/>
      <c r="G113" s="68"/>
      <c r="H113" s="68"/>
      <c r="I113" s="179"/>
      <c r="J113" s="68"/>
      <c r="K113" s="68"/>
      <c r="L113" s="72"/>
    </row>
  </sheetData>
  <sheetProtection sheet="1" autoFilter="0" formatColumns="0" formatRows="0" objects="1" scenarios="1" spinCount="100000" saltValue="dFQMsLv+kJwfCmx7CJmxPLCwXasha27d7D6dAzJ0WbOKFTkzqZKanIBEhu1066s05kd5wGSA8lhDPhm6yapQLQ==" hashValue="v1+d8qi8Md7HeNEgY4Q8s0ifiM0oZgsOyBPYp5cdEc/Lk+TuDKLWY/E5F02+pyc67bvMbhhB8NiV22g1Y01Ziw==" algorithmName="SHA-512" password="CC35"/>
  <autoFilter ref="C92:K112"/>
  <mergeCells count="16">
    <mergeCell ref="E7:H7"/>
    <mergeCell ref="E11:H11"/>
    <mergeCell ref="E9:H9"/>
    <mergeCell ref="E13:H13"/>
    <mergeCell ref="E28:H28"/>
    <mergeCell ref="E49:H49"/>
    <mergeCell ref="E53:H53"/>
    <mergeCell ref="E51:H51"/>
    <mergeCell ref="E55:H55"/>
    <mergeCell ref="J59:J60"/>
    <mergeCell ref="E79:H79"/>
    <mergeCell ref="E83:H83"/>
    <mergeCell ref="E81:H81"/>
    <mergeCell ref="E85:H85"/>
    <mergeCell ref="G1:H1"/>
    <mergeCell ref="L2:V2"/>
  </mergeCells>
  <hyperlinks>
    <hyperlink ref="F1:G1" location="C2" display="1) Krycí list soupisu"/>
    <hyperlink ref="G1:H1" location="C62" display="2) Rekapitulace"/>
    <hyperlink ref="J1" location="C92"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68.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383</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ht="16.5" customHeight="1">
      <c r="B9" s="28"/>
      <c r="C9" s="29"/>
      <c r="D9" s="29"/>
      <c r="E9" s="156" t="s">
        <v>1585</v>
      </c>
      <c r="F9" s="29"/>
      <c r="G9" s="29"/>
      <c r="H9" s="29"/>
      <c r="I9" s="155"/>
      <c r="J9" s="29"/>
      <c r="K9" s="31"/>
    </row>
    <row r="10">
      <c r="B10" s="28"/>
      <c r="C10" s="29"/>
      <c r="D10" s="40" t="s">
        <v>508</v>
      </c>
      <c r="E10" s="29"/>
      <c r="F10" s="29"/>
      <c r="G10" s="29"/>
      <c r="H10" s="29"/>
      <c r="I10" s="155"/>
      <c r="J10" s="29"/>
      <c r="K10" s="31"/>
    </row>
    <row r="11" s="1" customFormat="1" ht="16.5" customHeight="1">
      <c r="B11" s="46"/>
      <c r="C11" s="47"/>
      <c r="D11" s="47"/>
      <c r="E11" s="55" t="s">
        <v>1648</v>
      </c>
      <c r="F11" s="47"/>
      <c r="G11" s="47"/>
      <c r="H11" s="47"/>
      <c r="I11" s="157"/>
      <c r="J11" s="47"/>
      <c r="K11" s="51"/>
    </row>
    <row r="12" s="1" customFormat="1">
      <c r="B12" s="46"/>
      <c r="C12" s="47"/>
      <c r="D12" s="40" t="s">
        <v>510</v>
      </c>
      <c r="E12" s="47"/>
      <c r="F12" s="47"/>
      <c r="G12" s="47"/>
      <c r="H12" s="47"/>
      <c r="I12" s="157"/>
      <c r="J12" s="47"/>
      <c r="K12" s="51"/>
    </row>
    <row r="13" s="1" customFormat="1" ht="36.96" customHeight="1">
      <c r="B13" s="46"/>
      <c r="C13" s="47"/>
      <c r="D13" s="47"/>
      <c r="E13" s="158" t="s">
        <v>1712</v>
      </c>
      <c r="F13" s="47"/>
      <c r="G13" s="47"/>
      <c r="H13" s="47"/>
      <c r="I13" s="157"/>
      <c r="J13" s="47"/>
      <c r="K13" s="51"/>
    </row>
    <row r="14" s="1" customFormat="1">
      <c r="B14" s="46"/>
      <c r="C14" s="47"/>
      <c r="D14" s="47"/>
      <c r="E14" s="47"/>
      <c r="F14" s="47"/>
      <c r="G14" s="47"/>
      <c r="H14" s="47"/>
      <c r="I14" s="157"/>
      <c r="J14" s="47"/>
      <c r="K14" s="51"/>
    </row>
    <row r="15" s="1" customFormat="1" ht="14.4" customHeight="1">
      <c r="B15" s="46"/>
      <c r="C15" s="47"/>
      <c r="D15" s="40" t="s">
        <v>21</v>
      </c>
      <c r="E15" s="47"/>
      <c r="F15" s="35" t="s">
        <v>22</v>
      </c>
      <c r="G15" s="47"/>
      <c r="H15" s="47"/>
      <c r="I15" s="159" t="s">
        <v>23</v>
      </c>
      <c r="J15" s="35" t="s">
        <v>22</v>
      </c>
      <c r="K15" s="51"/>
    </row>
    <row r="16" s="1" customFormat="1" ht="14.4" customHeight="1">
      <c r="B16" s="46"/>
      <c r="C16" s="47"/>
      <c r="D16" s="40" t="s">
        <v>25</v>
      </c>
      <c r="E16" s="47"/>
      <c r="F16" s="35" t="s">
        <v>40</v>
      </c>
      <c r="G16" s="47"/>
      <c r="H16" s="47"/>
      <c r="I16" s="159" t="s">
        <v>27</v>
      </c>
      <c r="J16" s="160" t="str">
        <f>'Rekapitulace stavby'!AN8</f>
        <v>19. 9. 2018</v>
      </c>
      <c r="K16" s="51"/>
    </row>
    <row r="17" s="1" customFormat="1" ht="10.8" customHeight="1">
      <c r="B17" s="46"/>
      <c r="C17" s="47"/>
      <c r="D17" s="47"/>
      <c r="E17" s="47"/>
      <c r="F17" s="47"/>
      <c r="G17" s="47"/>
      <c r="H17" s="47"/>
      <c r="I17" s="157"/>
      <c r="J17" s="47"/>
      <c r="K17" s="51"/>
    </row>
    <row r="18" s="1" customFormat="1" ht="14.4" customHeight="1">
      <c r="B18" s="46"/>
      <c r="C18" s="47"/>
      <c r="D18" s="40" t="s">
        <v>31</v>
      </c>
      <c r="E18" s="47"/>
      <c r="F18" s="47"/>
      <c r="G18" s="47"/>
      <c r="H18" s="47"/>
      <c r="I18" s="159" t="s">
        <v>32</v>
      </c>
      <c r="J18" s="35" t="str">
        <f>IF('Rekapitulace stavby'!AN10="","",'Rekapitulace stavby'!AN10)</f>
        <v>70994234</v>
      </c>
      <c r="K18" s="51"/>
    </row>
    <row r="19" s="1" customFormat="1" ht="18" customHeight="1">
      <c r="B19" s="46"/>
      <c r="C19" s="47"/>
      <c r="D19" s="47"/>
      <c r="E19" s="35" t="str">
        <f>IF('Rekapitulace stavby'!E11="","",'Rekapitulace stavby'!E11)</f>
        <v>SŽDC s.o., OŘ Ústí n.L., ST Ústí n.L.</v>
      </c>
      <c r="F19" s="47"/>
      <c r="G19" s="47"/>
      <c r="H19" s="47"/>
      <c r="I19" s="159" t="s">
        <v>35</v>
      </c>
      <c r="J19" s="35" t="str">
        <f>IF('Rekapitulace stavby'!AN11="","",'Rekapitulace stavby'!AN11)</f>
        <v>CZ70994234</v>
      </c>
      <c r="K19" s="51"/>
    </row>
    <row r="20" s="1" customFormat="1" ht="6.96" customHeight="1">
      <c r="B20" s="46"/>
      <c r="C20" s="47"/>
      <c r="D20" s="47"/>
      <c r="E20" s="47"/>
      <c r="F20" s="47"/>
      <c r="G20" s="47"/>
      <c r="H20" s="47"/>
      <c r="I20" s="157"/>
      <c r="J20" s="47"/>
      <c r="K20" s="51"/>
    </row>
    <row r="21" s="1" customFormat="1" ht="14.4" customHeight="1">
      <c r="B21" s="46"/>
      <c r="C21" s="47"/>
      <c r="D21" s="40" t="s">
        <v>37</v>
      </c>
      <c r="E21" s="47"/>
      <c r="F21" s="47"/>
      <c r="G21" s="47"/>
      <c r="H21" s="47"/>
      <c r="I21" s="159" t="s">
        <v>32</v>
      </c>
      <c r="J21" s="35" t="str">
        <f>IF('Rekapitulace stavby'!AN13="Vyplň údaj","",IF('Rekapitulace stavby'!AN13="","",'Rekapitulace stavby'!AN13))</f>
        <v/>
      </c>
      <c r="K21" s="51"/>
    </row>
    <row r="22" s="1" customFormat="1" ht="18" customHeight="1">
      <c r="B22" s="46"/>
      <c r="C22" s="47"/>
      <c r="D22" s="47"/>
      <c r="E22" s="35" t="str">
        <f>IF('Rekapitulace stavby'!E14="Vyplň údaj","",IF('Rekapitulace stavby'!E14="","",'Rekapitulace stavby'!E14))</f>
        <v/>
      </c>
      <c r="F22" s="47"/>
      <c r="G22" s="47"/>
      <c r="H22" s="47"/>
      <c r="I22" s="159" t="s">
        <v>35</v>
      </c>
      <c r="J22" s="35" t="str">
        <f>IF('Rekapitulace stavby'!AN14="Vyplň údaj","",IF('Rekapitulace stavby'!AN14="","",'Rekapitulace stavby'!AN14))</f>
        <v/>
      </c>
      <c r="K22" s="51"/>
    </row>
    <row r="23" s="1" customFormat="1" ht="6.96" customHeight="1">
      <c r="B23" s="46"/>
      <c r="C23" s="47"/>
      <c r="D23" s="47"/>
      <c r="E23" s="47"/>
      <c r="F23" s="47"/>
      <c r="G23" s="47"/>
      <c r="H23" s="47"/>
      <c r="I23" s="157"/>
      <c r="J23" s="47"/>
      <c r="K23" s="51"/>
    </row>
    <row r="24" s="1" customFormat="1" ht="14.4" customHeight="1">
      <c r="B24" s="46"/>
      <c r="C24" s="47"/>
      <c r="D24" s="40" t="s">
        <v>39</v>
      </c>
      <c r="E24" s="47"/>
      <c r="F24" s="47"/>
      <c r="G24" s="47"/>
      <c r="H24" s="47"/>
      <c r="I24" s="159" t="s">
        <v>32</v>
      </c>
      <c r="J24" s="35" t="str">
        <f>IF('Rekapitulace stavby'!AN16="","",'Rekapitulace stavby'!AN16)</f>
        <v/>
      </c>
      <c r="K24" s="51"/>
    </row>
    <row r="25" s="1" customFormat="1" ht="18" customHeight="1">
      <c r="B25" s="46"/>
      <c r="C25" s="47"/>
      <c r="D25" s="47"/>
      <c r="E25" s="35" t="str">
        <f>IF('Rekapitulace stavby'!E17="","",'Rekapitulace stavby'!E17)</f>
        <v xml:space="preserve"> </v>
      </c>
      <c r="F25" s="47"/>
      <c r="G25" s="47"/>
      <c r="H25" s="47"/>
      <c r="I25" s="159" t="s">
        <v>35</v>
      </c>
      <c r="J25" s="35" t="str">
        <f>IF('Rekapitulace stavby'!AN17="","",'Rekapitulace stavby'!AN17)</f>
        <v/>
      </c>
      <c r="K25" s="51"/>
    </row>
    <row r="26" s="1" customFormat="1" ht="6.96" customHeight="1">
      <c r="B26" s="46"/>
      <c r="C26" s="47"/>
      <c r="D26" s="47"/>
      <c r="E26" s="47"/>
      <c r="F26" s="47"/>
      <c r="G26" s="47"/>
      <c r="H26" s="47"/>
      <c r="I26" s="157"/>
      <c r="J26" s="47"/>
      <c r="K26" s="51"/>
    </row>
    <row r="27" s="1" customFormat="1" ht="14.4" customHeight="1">
      <c r="B27" s="46"/>
      <c r="C27" s="47"/>
      <c r="D27" s="40" t="s">
        <v>42</v>
      </c>
      <c r="E27" s="47"/>
      <c r="F27" s="47"/>
      <c r="G27" s="47"/>
      <c r="H27" s="47"/>
      <c r="I27" s="157"/>
      <c r="J27" s="47"/>
      <c r="K27" s="51"/>
    </row>
    <row r="28" s="7" customFormat="1" ht="16.5" customHeight="1">
      <c r="B28" s="161"/>
      <c r="C28" s="162"/>
      <c r="D28" s="162"/>
      <c r="E28" s="44" t="s">
        <v>22</v>
      </c>
      <c r="F28" s="44"/>
      <c r="G28" s="44"/>
      <c r="H28" s="44"/>
      <c r="I28" s="163"/>
      <c r="J28" s="162"/>
      <c r="K28" s="164"/>
    </row>
    <row r="29" s="1" customFormat="1" ht="6.96" customHeight="1">
      <c r="B29" s="46"/>
      <c r="C29" s="47"/>
      <c r="D29" s="47"/>
      <c r="E29" s="47"/>
      <c r="F29" s="47"/>
      <c r="G29" s="47"/>
      <c r="H29" s="47"/>
      <c r="I29" s="157"/>
      <c r="J29" s="47"/>
      <c r="K29" s="51"/>
    </row>
    <row r="30" s="1" customFormat="1" ht="6.96" customHeight="1">
      <c r="B30" s="46"/>
      <c r="C30" s="47"/>
      <c r="D30" s="106"/>
      <c r="E30" s="106"/>
      <c r="F30" s="106"/>
      <c r="G30" s="106"/>
      <c r="H30" s="106"/>
      <c r="I30" s="165"/>
      <c r="J30" s="106"/>
      <c r="K30" s="166"/>
    </row>
    <row r="31" s="1" customFormat="1" ht="25.44" customHeight="1">
      <c r="B31" s="46"/>
      <c r="C31" s="47"/>
      <c r="D31" s="167" t="s">
        <v>43</v>
      </c>
      <c r="E31" s="47"/>
      <c r="F31" s="47"/>
      <c r="G31" s="47"/>
      <c r="H31" s="47"/>
      <c r="I31" s="157"/>
      <c r="J31" s="168">
        <f>ROUND(J92,2)</f>
        <v>0</v>
      </c>
      <c r="K31" s="51"/>
    </row>
    <row r="32" s="1" customFormat="1" ht="6.96" customHeight="1">
      <c r="B32" s="46"/>
      <c r="C32" s="47"/>
      <c r="D32" s="106"/>
      <c r="E32" s="106"/>
      <c r="F32" s="106"/>
      <c r="G32" s="106"/>
      <c r="H32" s="106"/>
      <c r="I32" s="165"/>
      <c r="J32" s="106"/>
      <c r="K32" s="166"/>
    </row>
    <row r="33" s="1" customFormat="1" ht="14.4" customHeight="1">
      <c r="B33" s="46"/>
      <c r="C33" s="47"/>
      <c r="D33" s="47"/>
      <c r="E33" s="47"/>
      <c r="F33" s="52" t="s">
        <v>45</v>
      </c>
      <c r="G33" s="47"/>
      <c r="H33" s="47"/>
      <c r="I33" s="169" t="s">
        <v>44</v>
      </c>
      <c r="J33" s="52" t="s">
        <v>46</v>
      </c>
      <c r="K33" s="51"/>
    </row>
    <row r="34" s="1" customFormat="1" ht="14.4" customHeight="1">
      <c r="B34" s="46"/>
      <c r="C34" s="47"/>
      <c r="D34" s="55" t="s">
        <v>47</v>
      </c>
      <c r="E34" s="55" t="s">
        <v>48</v>
      </c>
      <c r="F34" s="170">
        <f>ROUND(SUM(BE92:BE100), 2)</f>
        <v>0</v>
      </c>
      <c r="G34" s="47"/>
      <c r="H34" s="47"/>
      <c r="I34" s="171">
        <v>0.20999999999999999</v>
      </c>
      <c r="J34" s="170">
        <f>ROUND(ROUND((SUM(BE92:BE100)), 2)*I34, 2)</f>
        <v>0</v>
      </c>
      <c r="K34" s="51"/>
    </row>
    <row r="35" s="1" customFormat="1" ht="14.4" customHeight="1">
      <c r="B35" s="46"/>
      <c r="C35" s="47"/>
      <c r="D35" s="47"/>
      <c r="E35" s="55" t="s">
        <v>49</v>
      </c>
      <c r="F35" s="170">
        <f>ROUND(SUM(BF92:BF100), 2)</f>
        <v>0</v>
      </c>
      <c r="G35" s="47"/>
      <c r="H35" s="47"/>
      <c r="I35" s="171">
        <v>0.14999999999999999</v>
      </c>
      <c r="J35" s="170">
        <f>ROUND(ROUND((SUM(BF92:BF100)), 2)*I35, 2)</f>
        <v>0</v>
      </c>
      <c r="K35" s="51"/>
    </row>
    <row r="36" hidden="1" s="1" customFormat="1" ht="14.4" customHeight="1">
      <c r="B36" s="46"/>
      <c r="C36" s="47"/>
      <c r="D36" s="47"/>
      <c r="E36" s="55" t="s">
        <v>50</v>
      </c>
      <c r="F36" s="170">
        <f>ROUND(SUM(BG92:BG100), 2)</f>
        <v>0</v>
      </c>
      <c r="G36" s="47"/>
      <c r="H36" s="47"/>
      <c r="I36" s="171">
        <v>0.20999999999999999</v>
      </c>
      <c r="J36" s="170">
        <v>0</v>
      </c>
      <c r="K36" s="51"/>
    </row>
    <row r="37" hidden="1" s="1" customFormat="1" ht="14.4" customHeight="1">
      <c r="B37" s="46"/>
      <c r="C37" s="47"/>
      <c r="D37" s="47"/>
      <c r="E37" s="55" t="s">
        <v>51</v>
      </c>
      <c r="F37" s="170">
        <f>ROUND(SUM(BH92:BH100), 2)</f>
        <v>0</v>
      </c>
      <c r="G37" s="47"/>
      <c r="H37" s="47"/>
      <c r="I37" s="171">
        <v>0.14999999999999999</v>
      </c>
      <c r="J37" s="170">
        <v>0</v>
      </c>
      <c r="K37" s="51"/>
    </row>
    <row r="38" hidden="1" s="1" customFormat="1" ht="14.4" customHeight="1">
      <c r="B38" s="46"/>
      <c r="C38" s="47"/>
      <c r="D38" s="47"/>
      <c r="E38" s="55" t="s">
        <v>52</v>
      </c>
      <c r="F38" s="170">
        <f>ROUND(SUM(BI92:BI100), 2)</f>
        <v>0</v>
      </c>
      <c r="G38" s="47"/>
      <c r="H38" s="47"/>
      <c r="I38" s="171">
        <v>0</v>
      </c>
      <c r="J38" s="170">
        <v>0</v>
      </c>
      <c r="K38" s="51"/>
    </row>
    <row r="39" s="1" customFormat="1" ht="6.96" customHeight="1">
      <c r="B39" s="46"/>
      <c r="C39" s="47"/>
      <c r="D39" s="47"/>
      <c r="E39" s="47"/>
      <c r="F39" s="47"/>
      <c r="G39" s="47"/>
      <c r="H39" s="47"/>
      <c r="I39" s="157"/>
      <c r="J39" s="47"/>
      <c r="K39" s="51"/>
    </row>
    <row r="40" s="1" customFormat="1" ht="25.44" customHeight="1">
      <c r="B40" s="46"/>
      <c r="C40" s="172"/>
      <c r="D40" s="173" t="s">
        <v>53</v>
      </c>
      <c r="E40" s="98"/>
      <c r="F40" s="98"/>
      <c r="G40" s="174" t="s">
        <v>54</v>
      </c>
      <c r="H40" s="175" t="s">
        <v>55</v>
      </c>
      <c r="I40" s="176"/>
      <c r="J40" s="177">
        <f>SUM(J31:J38)</f>
        <v>0</v>
      </c>
      <c r="K40" s="178"/>
    </row>
    <row r="41" s="1" customFormat="1" ht="14.4" customHeight="1">
      <c r="B41" s="67"/>
      <c r="C41" s="68"/>
      <c r="D41" s="68"/>
      <c r="E41" s="68"/>
      <c r="F41" s="68"/>
      <c r="G41" s="68"/>
      <c r="H41" s="68"/>
      <c r="I41" s="179"/>
      <c r="J41" s="68"/>
      <c r="K41" s="69"/>
    </row>
    <row r="45" s="1" customFormat="1" ht="6.96" customHeight="1">
      <c r="B45" s="180"/>
      <c r="C45" s="181"/>
      <c r="D45" s="181"/>
      <c r="E45" s="181"/>
      <c r="F45" s="181"/>
      <c r="G45" s="181"/>
      <c r="H45" s="181"/>
      <c r="I45" s="182"/>
      <c r="J45" s="181"/>
      <c r="K45" s="183"/>
    </row>
    <row r="46" s="1" customFormat="1" ht="36.96" customHeight="1">
      <c r="B46" s="46"/>
      <c r="C46" s="30" t="s">
        <v>512</v>
      </c>
      <c r="D46" s="47"/>
      <c r="E46" s="47"/>
      <c r="F46" s="47"/>
      <c r="G46" s="47"/>
      <c r="H46" s="47"/>
      <c r="I46" s="157"/>
      <c r="J46" s="47"/>
      <c r="K46" s="51"/>
    </row>
    <row r="47" s="1" customFormat="1" ht="6.96" customHeight="1">
      <c r="B47" s="46"/>
      <c r="C47" s="47"/>
      <c r="D47" s="47"/>
      <c r="E47" s="47"/>
      <c r="F47" s="47"/>
      <c r="G47" s="47"/>
      <c r="H47" s="47"/>
      <c r="I47" s="157"/>
      <c r="J47" s="47"/>
      <c r="K47" s="51"/>
    </row>
    <row r="48" s="1" customFormat="1" ht="14.4" customHeight="1">
      <c r="B48" s="46"/>
      <c r="C48" s="40" t="s">
        <v>18</v>
      </c>
      <c r="D48" s="47"/>
      <c r="E48" s="47"/>
      <c r="F48" s="47"/>
      <c r="G48" s="47"/>
      <c r="H48" s="47"/>
      <c r="I48" s="157"/>
      <c r="J48" s="47"/>
      <c r="K48" s="51"/>
    </row>
    <row r="49" s="1" customFormat="1" ht="16.5" customHeight="1">
      <c r="B49" s="46"/>
      <c r="C49" s="47"/>
      <c r="D49" s="47"/>
      <c r="E49" s="156" t="str">
        <f>E7</f>
        <v>Celkové opravy zastávek na koridorové trati Vraňany - Děčín - státní hranice_ZMĚNA č. 1</v>
      </c>
      <c r="F49" s="40"/>
      <c r="G49" s="40"/>
      <c r="H49" s="40"/>
      <c r="I49" s="157"/>
      <c r="J49" s="47"/>
      <c r="K49" s="51"/>
    </row>
    <row r="50">
      <c r="B50" s="28"/>
      <c r="C50" s="40" t="s">
        <v>506</v>
      </c>
      <c r="D50" s="29"/>
      <c r="E50" s="29"/>
      <c r="F50" s="29"/>
      <c r="G50" s="29"/>
      <c r="H50" s="29"/>
      <c r="I50" s="155"/>
      <c r="J50" s="29"/>
      <c r="K50" s="31"/>
    </row>
    <row r="51" ht="16.5" customHeight="1">
      <c r="B51" s="28"/>
      <c r="C51" s="29"/>
      <c r="D51" s="29"/>
      <c r="E51" s="156" t="s">
        <v>1585</v>
      </c>
      <c r="F51" s="29"/>
      <c r="G51" s="29"/>
      <c r="H51" s="29"/>
      <c r="I51" s="155"/>
      <c r="J51" s="29"/>
      <c r="K51" s="31"/>
    </row>
    <row r="52">
      <c r="B52" s="28"/>
      <c r="C52" s="40" t="s">
        <v>508</v>
      </c>
      <c r="D52" s="29"/>
      <c r="E52" s="29"/>
      <c r="F52" s="29"/>
      <c r="G52" s="29"/>
      <c r="H52" s="29"/>
      <c r="I52" s="155"/>
      <c r="J52" s="29"/>
      <c r="K52" s="31"/>
    </row>
    <row r="53" s="1" customFormat="1" ht="16.5" customHeight="1">
      <c r="B53" s="46"/>
      <c r="C53" s="47"/>
      <c r="D53" s="47"/>
      <c r="E53" s="55" t="s">
        <v>1648</v>
      </c>
      <c r="F53" s="47"/>
      <c r="G53" s="47"/>
      <c r="H53" s="47"/>
      <c r="I53" s="157"/>
      <c r="J53" s="47"/>
      <c r="K53" s="51"/>
    </row>
    <row r="54" s="1" customFormat="1" ht="14.4" customHeight="1">
      <c r="B54" s="46"/>
      <c r="C54" s="40" t="s">
        <v>510</v>
      </c>
      <c r="D54" s="47"/>
      <c r="E54" s="47"/>
      <c r="F54" s="47"/>
      <c r="G54" s="47"/>
      <c r="H54" s="47"/>
      <c r="I54" s="157"/>
      <c r="J54" s="47"/>
      <c r="K54" s="51"/>
    </row>
    <row r="55" s="1" customFormat="1" ht="17.25" customHeight="1">
      <c r="B55" s="46"/>
      <c r="C55" s="47"/>
      <c r="D55" s="47"/>
      <c r="E55" s="158" t="str">
        <f>E13</f>
        <v>SO-30-04.3 - VRN</v>
      </c>
      <c r="F55" s="47"/>
      <c r="G55" s="47"/>
      <c r="H55" s="47"/>
      <c r="I55" s="157"/>
      <c r="J55" s="47"/>
      <c r="K55" s="51"/>
    </row>
    <row r="56" s="1" customFormat="1" ht="6.96" customHeight="1">
      <c r="B56" s="46"/>
      <c r="C56" s="47"/>
      <c r="D56" s="47"/>
      <c r="E56" s="47"/>
      <c r="F56" s="47"/>
      <c r="G56" s="47"/>
      <c r="H56" s="47"/>
      <c r="I56" s="157"/>
      <c r="J56" s="47"/>
      <c r="K56" s="51"/>
    </row>
    <row r="57" s="1" customFormat="1" ht="18" customHeight="1">
      <c r="B57" s="46"/>
      <c r="C57" s="40" t="s">
        <v>25</v>
      </c>
      <c r="D57" s="47"/>
      <c r="E57" s="47"/>
      <c r="F57" s="35" t="str">
        <f>F16</f>
        <v xml:space="preserve"> </v>
      </c>
      <c r="G57" s="47"/>
      <c r="H57" s="47"/>
      <c r="I57" s="159" t="s">
        <v>27</v>
      </c>
      <c r="J57" s="160" t="str">
        <f>IF(J16="","",J16)</f>
        <v>19. 9. 2018</v>
      </c>
      <c r="K57" s="51"/>
    </row>
    <row r="58" s="1" customFormat="1" ht="6.96" customHeight="1">
      <c r="B58" s="46"/>
      <c r="C58" s="47"/>
      <c r="D58" s="47"/>
      <c r="E58" s="47"/>
      <c r="F58" s="47"/>
      <c r="G58" s="47"/>
      <c r="H58" s="47"/>
      <c r="I58" s="157"/>
      <c r="J58" s="47"/>
      <c r="K58" s="51"/>
    </row>
    <row r="59" s="1" customFormat="1">
      <c r="B59" s="46"/>
      <c r="C59" s="40" t="s">
        <v>31</v>
      </c>
      <c r="D59" s="47"/>
      <c r="E59" s="47"/>
      <c r="F59" s="35" t="str">
        <f>E19</f>
        <v>SŽDC s.o., OŘ Ústí n.L., ST Ústí n.L.</v>
      </c>
      <c r="G59" s="47"/>
      <c r="H59" s="47"/>
      <c r="I59" s="159" t="s">
        <v>39</v>
      </c>
      <c r="J59" s="44" t="str">
        <f>E25</f>
        <v xml:space="preserve"> </v>
      </c>
      <c r="K59" s="51"/>
    </row>
    <row r="60" s="1" customFormat="1" ht="14.4" customHeight="1">
      <c r="B60" s="46"/>
      <c r="C60" s="40" t="s">
        <v>37</v>
      </c>
      <c r="D60" s="47"/>
      <c r="E60" s="47"/>
      <c r="F60" s="35" t="str">
        <f>IF(E22="","",E22)</f>
        <v/>
      </c>
      <c r="G60" s="47"/>
      <c r="H60" s="47"/>
      <c r="I60" s="157"/>
      <c r="J60" s="184"/>
      <c r="K60" s="51"/>
    </row>
    <row r="61" s="1" customFormat="1" ht="10.32" customHeight="1">
      <c r="B61" s="46"/>
      <c r="C61" s="47"/>
      <c r="D61" s="47"/>
      <c r="E61" s="47"/>
      <c r="F61" s="47"/>
      <c r="G61" s="47"/>
      <c r="H61" s="47"/>
      <c r="I61" s="157"/>
      <c r="J61" s="47"/>
      <c r="K61" s="51"/>
    </row>
    <row r="62" s="1" customFormat="1" ht="29.28" customHeight="1">
      <c r="B62" s="46"/>
      <c r="C62" s="185" t="s">
        <v>513</v>
      </c>
      <c r="D62" s="172"/>
      <c r="E62" s="172"/>
      <c r="F62" s="172"/>
      <c r="G62" s="172"/>
      <c r="H62" s="172"/>
      <c r="I62" s="186"/>
      <c r="J62" s="187" t="s">
        <v>514</v>
      </c>
      <c r="K62" s="188"/>
    </row>
    <row r="63" s="1" customFormat="1" ht="10.32" customHeight="1">
      <c r="B63" s="46"/>
      <c r="C63" s="47"/>
      <c r="D63" s="47"/>
      <c r="E63" s="47"/>
      <c r="F63" s="47"/>
      <c r="G63" s="47"/>
      <c r="H63" s="47"/>
      <c r="I63" s="157"/>
      <c r="J63" s="47"/>
      <c r="K63" s="51"/>
    </row>
    <row r="64" s="1" customFormat="1" ht="29.28" customHeight="1">
      <c r="B64" s="46"/>
      <c r="C64" s="189" t="s">
        <v>515</v>
      </c>
      <c r="D64" s="47"/>
      <c r="E64" s="47"/>
      <c r="F64" s="47"/>
      <c r="G64" s="47"/>
      <c r="H64" s="47"/>
      <c r="I64" s="157"/>
      <c r="J64" s="168">
        <f>J92</f>
        <v>0</v>
      </c>
      <c r="K64" s="51"/>
      <c r="AU64" s="24" t="s">
        <v>516</v>
      </c>
    </row>
    <row r="65" s="8" customFormat="1" ht="24.96" customHeight="1">
      <c r="B65" s="190"/>
      <c r="C65" s="191"/>
      <c r="D65" s="192" t="s">
        <v>598</v>
      </c>
      <c r="E65" s="193"/>
      <c r="F65" s="193"/>
      <c r="G65" s="193"/>
      <c r="H65" s="193"/>
      <c r="I65" s="194"/>
      <c r="J65" s="195">
        <f>J93</f>
        <v>0</v>
      </c>
      <c r="K65" s="196"/>
    </row>
    <row r="66" s="9" customFormat="1" ht="19.92" customHeight="1">
      <c r="B66" s="197"/>
      <c r="C66" s="198"/>
      <c r="D66" s="199" t="s">
        <v>1358</v>
      </c>
      <c r="E66" s="200"/>
      <c r="F66" s="200"/>
      <c r="G66" s="200"/>
      <c r="H66" s="200"/>
      <c r="I66" s="201"/>
      <c r="J66" s="202">
        <f>J94</f>
        <v>0</v>
      </c>
      <c r="K66" s="203"/>
    </row>
    <row r="67" s="9" customFormat="1" ht="19.92" customHeight="1">
      <c r="B67" s="197"/>
      <c r="C67" s="198"/>
      <c r="D67" s="199" t="s">
        <v>668</v>
      </c>
      <c r="E67" s="200"/>
      <c r="F67" s="200"/>
      <c r="G67" s="200"/>
      <c r="H67" s="200"/>
      <c r="I67" s="201"/>
      <c r="J67" s="202">
        <f>J97</f>
        <v>0</v>
      </c>
      <c r="K67" s="203"/>
    </row>
    <row r="68" s="9" customFormat="1" ht="19.92" customHeight="1">
      <c r="B68" s="197"/>
      <c r="C68" s="198"/>
      <c r="D68" s="199" t="s">
        <v>1589</v>
      </c>
      <c r="E68" s="200"/>
      <c r="F68" s="200"/>
      <c r="G68" s="200"/>
      <c r="H68" s="200"/>
      <c r="I68" s="201"/>
      <c r="J68" s="202">
        <f>J99</f>
        <v>0</v>
      </c>
      <c r="K68" s="203"/>
    </row>
    <row r="69" s="1" customFormat="1" ht="21.84" customHeight="1">
      <c r="B69" s="46"/>
      <c r="C69" s="47"/>
      <c r="D69" s="47"/>
      <c r="E69" s="47"/>
      <c r="F69" s="47"/>
      <c r="G69" s="47"/>
      <c r="H69" s="47"/>
      <c r="I69" s="157"/>
      <c r="J69" s="47"/>
      <c r="K69" s="51"/>
    </row>
    <row r="70" s="1" customFormat="1" ht="6.96" customHeight="1">
      <c r="B70" s="67"/>
      <c r="C70" s="68"/>
      <c r="D70" s="68"/>
      <c r="E70" s="68"/>
      <c r="F70" s="68"/>
      <c r="G70" s="68"/>
      <c r="H70" s="68"/>
      <c r="I70" s="179"/>
      <c r="J70" s="68"/>
      <c r="K70" s="69"/>
    </row>
    <row r="74" s="1" customFormat="1" ht="6.96" customHeight="1">
      <c r="B74" s="70"/>
      <c r="C74" s="71"/>
      <c r="D74" s="71"/>
      <c r="E74" s="71"/>
      <c r="F74" s="71"/>
      <c r="G74" s="71"/>
      <c r="H74" s="71"/>
      <c r="I74" s="182"/>
      <c r="J74" s="71"/>
      <c r="K74" s="71"/>
      <c r="L74" s="72"/>
    </row>
    <row r="75" s="1" customFormat="1" ht="36.96" customHeight="1">
      <c r="B75" s="46"/>
      <c r="C75" s="73" t="s">
        <v>525</v>
      </c>
      <c r="D75" s="74"/>
      <c r="E75" s="74"/>
      <c r="F75" s="74"/>
      <c r="G75" s="74"/>
      <c r="H75" s="74"/>
      <c r="I75" s="204"/>
      <c r="J75" s="74"/>
      <c r="K75" s="74"/>
      <c r="L75" s="72"/>
    </row>
    <row r="76" s="1" customFormat="1" ht="6.96" customHeight="1">
      <c r="B76" s="46"/>
      <c r="C76" s="74"/>
      <c r="D76" s="74"/>
      <c r="E76" s="74"/>
      <c r="F76" s="74"/>
      <c r="G76" s="74"/>
      <c r="H76" s="74"/>
      <c r="I76" s="204"/>
      <c r="J76" s="74"/>
      <c r="K76" s="74"/>
      <c r="L76" s="72"/>
    </row>
    <row r="77" s="1" customFormat="1" ht="14.4" customHeight="1">
      <c r="B77" s="46"/>
      <c r="C77" s="76" t="s">
        <v>18</v>
      </c>
      <c r="D77" s="74"/>
      <c r="E77" s="74"/>
      <c r="F77" s="74"/>
      <c r="G77" s="74"/>
      <c r="H77" s="74"/>
      <c r="I77" s="204"/>
      <c r="J77" s="74"/>
      <c r="K77" s="74"/>
      <c r="L77" s="72"/>
    </row>
    <row r="78" s="1" customFormat="1" ht="16.5" customHeight="1">
      <c r="B78" s="46"/>
      <c r="C78" s="74"/>
      <c r="D78" s="74"/>
      <c r="E78" s="205" t="str">
        <f>E7</f>
        <v>Celkové opravy zastávek na koridorové trati Vraňany - Děčín - státní hranice_ZMĚNA č. 1</v>
      </c>
      <c r="F78" s="76"/>
      <c r="G78" s="76"/>
      <c r="H78" s="76"/>
      <c r="I78" s="204"/>
      <c r="J78" s="74"/>
      <c r="K78" s="74"/>
      <c r="L78" s="72"/>
    </row>
    <row r="79">
      <c r="B79" s="28"/>
      <c r="C79" s="76" t="s">
        <v>506</v>
      </c>
      <c r="D79" s="206"/>
      <c r="E79" s="206"/>
      <c r="F79" s="206"/>
      <c r="G79" s="206"/>
      <c r="H79" s="206"/>
      <c r="I79" s="149"/>
      <c r="J79" s="206"/>
      <c r="K79" s="206"/>
      <c r="L79" s="207"/>
    </row>
    <row r="80" ht="16.5" customHeight="1">
      <c r="B80" s="28"/>
      <c r="C80" s="206"/>
      <c r="D80" s="206"/>
      <c r="E80" s="205" t="s">
        <v>1585</v>
      </c>
      <c r="F80" s="206"/>
      <c r="G80" s="206"/>
      <c r="H80" s="206"/>
      <c r="I80" s="149"/>
      <c r="J80" s="206"/>
      <c r="K80" s="206"/>
      <c r="L80" s="207"/>
    </row>
    <row r="81">
      <c r="B81" s="28"/>
      <c r="C81" s="76" t="s">
        <v>508</v>
      </c>
      <c r="D81" s="206"/>
      <c r="E81" s="206"/>
      <c r="F81" s="206"/>
      <c r="G81" s="206"/>
      <c r="H81" s="206"/>
      <c r="I81" s="149"/>
      <c r="J81" s="206"/>
      <c r="K81" s="206"/>
      <c r="L81" s="207"/>
    </row>
    <row r="82" s="1" customFormat="1" ht="16.5" customHeight="1">
      <c r="B82" s="46"/>
      <c r="C82" s="74"/>
      <c r="D82" s="74"/>
      <c r="E82" s="208" t="s">
        <v>1648</v>
      </c>
      <c r="F82" s="74"/>
      <c r="G82" s="74"/>
      <c r="H82" s="74"/>
      <c r="I82" s="204"/>
      <c r="J82" s="74"/>
      <c r="K82" s="74"/>
      <c r="L82" s="72"/>
    </row>
    <row r="83" s="1" customFormat="1" ht="14.4" customHeight="1">
      <c r="B83" s="46"/>
      <c r="C83" s="76" t="s">
        <v>510</v>
      </c>
      <c r="D83" s="74"/>
      <c r="E83" s="74"/>
      <c r="F83" s="74"/>
      <c r="G83" s="74"/>
      <c r="H83" s="74"/>
      <c r="I83" s="204"/>
      <c r="J83" s="74"/>
      <c r="K83" s="74"/>
      <c r="L83" s="72"/>
    </row>
    <row r="84" s="1" customFormat="1" ht="17.25" customHeight="1">
      <c r="B84" s="46"/>
      <c r="C84" s="74"/>
      <c r="D84" s="74"/>
      <c r="E84" s="82" t="str">
        <f>E13</f>
        <v>SO-30-04.3 - VRN</v>
      </c>
      <c r="F84" s="74"/>
      <c r="G84" s="74"/>
      <c r="H84" s="74"/>
      <c r="I84" s="204"/>
      <c r="J84" s="74"/>
      <c r="K84" s="74"/>
      <c r="L84" s="72"/>
    </row>
    <row r="85" s="1" customFormat="1" ht="6.96" customHeight="1">
      <c r="B85" s="46"/>
      <c r="C85" s="74"/>
      <c r="D85" s="74"/>
      <c r="E85" s="74"/>
      <c r="F85" s="74"/>
      <c r="G85" s="74"/>
      <c r="H85" s="74"/>
      <c r="I85" s="204"/>
      <c r="J85" s="74"/>
      <c r="K85" s="74"/>
      <c r="L85" s="72"/>
    </row>
    <row r="86" s="1" customFormat="1" ht="18" customHeight="1">
      <c r="B86" s="46"/>
      <c r="C86" s="76" t="s">
        <v>25</v>
      </c>
      <c r="D86" s="74"/>
      <c r="E86" s="74"/>
      <c r="F86" s="209" t="str">
        <f>F16</f>
        <v xml:space="preserve"> </v>
      </c>
      <c r="G86" s="74"/>
      <c r="H86" s="74"/>
      <c r="I86" s="210" t="s">
        <v>27</v>
      </c>
      <c r="J86" s="85" t="str">
        <f>IF(J16="","",J16)</f>
        <v>19. 9. 2018</v>
      </c>
      <c r="K86" s="74"/>
      <c r="L86" s="72"/>
    </row>
    <row r="87" s="1" customFormat="1" ht="6.96" customHeight="1">
      <c r="B87" s="46"/>
      <c r="C87" s="74"/>
      <c r="D87" s="74"/>
      <c r="E87" s="74"/>
      <c r="F87" s="74"/>
      <c r="G87" s="74"/>
      <c r="H87" s="74"/>
      <c r="I87" s="204"/>
      <c r="J87" s="74"/>
      <c r="K87" s="74"/>
      <c r="L87" s="72"/>
    </row>
    <row r="88" s="1" customFormat="1">
      <c r="B88" s="46"/>
      <c r="C88" s="76" t="s">
        <v>31</v>
      </c>
      <c r="D88" s="74"/>
      <c r="E88" s="74"/>
      <c r="F88" s="209" t="str">
        <f>E19</f>
        <v>SŽDC s.o., OŘ Ústí n.L., ST Ústí n.L.</v>
      </c>
      <c r="G88" s="74"/>
      <c r="H88" s="74"/>
      <c r="I88" s="210" t="s">
        <v>39</v>
      </c>
      <c r="J88" s="209" t="str">
        <f>E25</f>
        <v xml:space="preserve"> </v>
      </c>
      <c r="K88" s="74"/>
      <c r="L88" s="72"/>
    </row>
    <row r="89" s="1" customFormat="1" ht="14.4" customHeight="1">
      <c r="B89" s="46"/>
      <c r="C89" s="76" t="s">
        <v>37</v>
      </c>
      <c r="D89" s="74"/>
      <c r="E89" s="74"/>
      <c r="F89" s="209" t="str">
        <f>IF(E22="","",E22)</f>
        <v/>
      </c>
      <c r="G89" s="74"/>
      <c r="H89" s="74"/>
      <c r="I89" s="204"/>
      <c r="J89" s="74"/>
      <c r="K89" s="74"/>
      <c r="L89" s="72"/>
    </row>
    <row r="90" s="1" customFormat="1" ht="10.32" customHeight="1">
      <c r="B90" s="46"/>
      <c r="C90" s="74"/>
      <c r="D90" s="74"/>
      <c r="E90" s="74"/>
      <c r="F90" s="74"/>
      <c r="G90" s="74"/>
      <c r="H90" s="74"/>
      <c r="I90" s="204"/>
      <c r="J90" s="74"/>
      <c r="K90" s="74"/>
      <c r="L90" s="72"/>
    </row>
    <row r="91" s="10" customFormat="1" ht="29.28" customHeight="1">
      <c r="B91" s="211"/>
      <c r="C91" s="212" t="s">
        <v>526</v>
      </c>
      <c r="D91" s="213" t="s">
        <v>62</v>
      </c>
      <c r="E91" s="213" t="s">
        <v>58</v>
      </c>
      <c r="F91" s="213" t="s">
        <v>527</v>
      </c>
      <c r="G91" s="213" t="s">
        <v>528</v>
      </c>
      <c r="H91" s="213" t="s">
        <v>529</v>
      </c>
      <c r="I91" s="214" t="s">
        <v>530</v>
      </c>
      <c r="J91" s="213" t="s">
        <v>514</v>
      </c>
      <c r="K91" s="215" t="s">
        <v>531</v>
      </c>
      <c r="L91" s="216"/>
      <c r="M91" s="102" t="s">
        <v>532</v>
      </c>
      <c r="N91" s="103" t="s">
        <v>47</v>
      </c>
      <c r="O91" s="103" t="s">
        <v>533</v>
      </c>
      <c r="P91" s="103" t="s">
        <v>534</v>
      </c>
      <c r="Q91" s="103" t="s">
        <v>535</v>
      </c>
      <c r="R91" s="103" t="s">
        <v>536</v>
      </c>
      <c r="S91" s="103" t="s">
        <v>537</v>
      </c>
      <c r="T91" s="104" t="s">
        <v>538</v>
      </c>
    </row>
    <row r="92" s="1" customFormat="1" ht="29.28" customHeight="1">
      <c r="B92" s="46"/>
      <c r="C92" s="108" t="s">
        <v>515</v>
      </c>
      <c r="D92" s="74"/>
      <c r="E92" s="74"/>
      <c r="F92" s="74"/>
      <c r="G92" s="74"/>
      <c r="H92" s="74"/>
      <c r="I92" s="204"/>
      <c r="J92" s="217">
        <f>BK92</f>
        <v>0</v>
      </c>
      <c r="K92" s="74"/>
      <c r="L92" s="72"/>
      <c r="M92" s="105"/>
      <c r="N92" s="106"/>
      <c r="O92" s="106"/>
      <c r="P92" s="218">
        <f>P93</f>
        <v>0</v>
      </c>
      <c r="Q92" s="106"/>
      <c r="R92" s="218">
        <f>R93</f>
        <v>0</v>
      </c>
      <c r="S92" s="106"/>
      <c r="T92" s="219">
        <f>T93</f>
        <v>0</v>
      </c>
      <c r="AT92" s="24" t="s">
        <v>76</v>
      </c>
      <c r="AU92" s="24" t="s">
        <v>516</v>
      </c>
      <c r="BK92" s="220">
        <f>BK93</f>
        <v>0</v>
      </c>
    </row>
    <row r="93" s="11" customFormat="1" ht="37.44" customHeight="1">
      <c r="B93" s="221"/>
      <c r="C93" s="222"/>
      <c r="D93" s="223" t="s">
        <v>76</v>
      </c>
      <c r="E93" s="224" t="s">
        <v>96</v>
      </c>
      <c r="F93" s="224" t="s">
        <v>599</v>
      </c>
      <c r="G93" s="222"/>
      <c r="H93" s="222"/>
      <c r="I93" s="225"/>
      <c r="J93" s="226">
        <f>BK93</f>
        <v>0</v>
      </c>
      <c r="K93" s="222"/>
      <c r="L93" s="227"/>
      <c r="M93" s="228"/>
      <c r="N93" s="229"/>
      <c r="O93" s="229"/>
      <c r="P93" s="230">
        <f>P94+P97+P99</f>
        <v>0</v>
      </c>
      <c r="Q93" s="229"/>
      <c r="R93" s="230">
        <f>R94+R97+R99</f>
        <v>0</v>
      </c>
      <c r="S93" s="229"/>
      <c r="T93" s="231">
        <f>T94+T97+T99</f>
        <v>0</v>
      </c>
      <c r="AR93" s="232" t="s">
        <v>562</v>
      </c>
      <c r="AT93" s="233" t="s">
        <v>76</v>
      </c>
      <c r="AU93" s="233" t="s">
        <v>77</v>
      </c>
      <c r="AY93" s="232" t="s">
        <v>541</v>
      </c>
      <c r="BK93" s="234">
        <f>BK94+BK97+BK99</f>
        <v>0</v>
      </c>
    </row>
    <row r="94" s="11" customFormat="1" ht="19.92" customHeight="1">
      <c r="B94" s="221"/>
      <c r="C94" s="222"/>
      <c r="D94" s="223" t="s">
        <v>76</v>
      </c>
      <c r="E94" s="235" t="s">
        <v>1359</v>
      </c>
      <c r="F94" s="235" t="s">
        <v>1360</v>
      </c>
      <c r="G94" s="222"/>
      <c r="H94" s="222"/>
      <c r="I94" s="225"/>
      <c r="J94" s="236">
        <f>BK94</f>
        <v>0</v>
      </c>
      <c r="K94" s="222"/>
      <c r="L94" s="227"/>
      <c r="M94" s="228"/>
      <c r="N94" s="229"/>
      <c r="O94" s="229"/>
      <c r="P94" s="230">
        <f>SUM(P95:P96)</f>
        <v>0</v>
      </c>
      <c r="Q94" s="229"/>
      <c r="R94" s="230">
        <f>SUM(R95:R96)</f>
        <v>0</v>
      </c>
      <c r="S94" s="229"/>
      <c r="T94" s="231">
        <f>SUM(T95:T96)</f>
        <v>0</v>
      </c>
      <c r="AR94" s="232" t="s">
        <v>562</v>
      </c>
      <c r="AT94" s="233" t="s">
        <v>76</v>
      </c>
      <c r="AU94" s="233" t="s">
        <v>24</v>
      </c>
      <c r="AY94" s="232" t="s">
        <v>541</v>
      </c>
      <c r="BK94" s="234">
        <f>SUM(BK95:BK96)</f>
        <v>0</v>
      </c>
    </row>
    <row r="95" s="1" customFormat="1" ht="16.5" customHeight="1">
      <c r="B95" s="46"/>
      <c r="C95" s="237" t="s">
        <v>24</v>
      </c>
      <c r="D95" s="237" t="s">
        <v>544</v>
      </c>
      <c r="E95" s="238" t="s">
        <v>1502</v>
      </c>
      <c r="F95" s="239" t="s">
        <v>1503</v>
      </c>
      <c r="G95" s="240" t="s">
        <v>672</v>
      </c>
      <c r="H95" s="280"/>
      <c r="I95" s="242"/>
      <c r="J95" s="243">
        <f>ROUND(I95*H95,2)</f>
        <v>0</v>
      </c>
      <c r="K95" s="239" t="s">
        <v>603</v>
      </c>
      <c r="L95" s="72"/>
      <c r="M95" s="244" t="s">
        <v>22</v>
      </c>
      <c r="N95" s="245" t="s">
        <v>48</v>
      </c>
      <c r="O95" s="47"/>
      <c r="P95" s="246">
        <f>O95*H95</f>
        <v>0</v>
      </c>
      <c r="Q95" s="246">
        <v>0</v>
      </c>
      <c r="R95" s="246">
        <f>Q95*H95</f>
        <v>0</v>
      </c>
      <c r="S95" s="246">
        <v>0</v>
      </c>
      <c r="T95" s="247">
        <f>S95*H95</f>
        <v>0</v>
      </c>
      <c r="AR95" s="24" t="s">
        <v>674</v>
      </c>
      <c r="AT95" s="24" t="s">
        <v>544</v>
      </c>
      <c r="AU95" s="24" t="s">
        <v>85</v>
      </c>
      <c r="AY95" s="24" t="s">
        <v>541</v>
      </c>
      <c r="BE95" s="248">
        <f>IF(N95="základní",J95,0)</f>
        <v>0</v>
      </c>
      <c r="BF95" s="248">
        <f>IF(N95="snížená",J95,0)</f>
        <v>0</v>
      </c>
      <c r="BG95" s="248">
        <f>IF(N95="zákl. přenesená",J95,0)</f>
        <v>0</v>
      </c>
      <c r="BH95" s="248">
        <f>IF(N95="sníž. přenesená",J95,0)</f>
        <v>0</v>
      </c>
      <c r="BI95" s="248">
        <f>IF(N95="nulová",J95,0)</f>
        <v>0</v>
      </c>
      <c r="BJ95" s="24" t="s">
        <v>24</v>
      </c>
      <c r="BK95" s="248">
        <f>ROUND(I95*H95,2)</f>
        <v>0</v>
      </c>
      <c r="BL95" s="24" t="s">
        <v>674</v>
      </c>
      <c r="BM95" s="24" t="s">
        <v>1713</v>
      </c>
    </row>
    <row r="96" s="1" customFormat="1" ht="25.5" customHeight="1">
      <c r="B96" s="46"/>
      <c r="C96" s="237" t="s">
        <v>85</v>
      </c>
      <c r="D96" s="237" t="s">
        <v>544</v>
      </c>
      <c r="E96" s="238" t="s">
        <v>1365</v>
      </c>
      <c r="F96" s="239" t="s">
        <v>1366</v>
      </c>
      <c r="G96" s="240" t="s">
        <v>672</v>
      </c>
      <c r="H96" s="280"/>
      <c r="I96" s="242"/>
      <c r="J96" s="243">
        <f>ROUND(I96*H96,2)</f>
        <v>0</v>
      </c>
      <c r="K96" s="239" t="s">
        <v>603</v>
      </c>
      <c r="L96" s="72"/>
      <c r="M96" s="244" t="s">
        <v>22</v>
      </c>
      <c r="N96" s="245" t="s">
        <v>48</v>
      </c>
      <c r="O96" s="47"/>
      <c r="P96" s="246">
        <f>O96*H96</f>
        <v>0</v>
      </c>
      <c r="Q96" s="246">
        <v>0</v>
      </c>
      <c r="R96" s="246">
        <f>Q96*H96</f>
        <v>0</v>
      </c>
      <c r="S96" s="246">
        <v>0</v>
      </c>
      <c r="T96" s="247">
        <f>S96*H96</f>
        <v>0</v>
      </c>
      <c r="AR96" s="24" t="s">
        <v>674</v>
      </c>
      <c r="AT96" s="24" t="s">
        <v>544</v>
      </c>
      <c r="AU96" s="24" t="s">
        <v>85</v>
      </c>
      <c r="AY96" s="24" t="s">
        <v>541</v>
      </c>
      <c r="BE96" s="248">
        <f>IF(N96="základní",J96,0)</f>
        <v>0</v>
      </c>
      <c r="BF96" s="248">
        <f>IF(N96="snížená",J96,0)</f>
        <v>0</v>
      </c>
      <c r="BG96" s="248">
        <f>IF(N96="zákl. přenesená",J96,0)</f>
        <v>0</v>
      </c>
      <c r="BH96" s="248">
        <f>IF(N96="sníž. přenesená",J96,0)</f>
        <v>0</v>
      </c>
      <c r="BI96" s="248">
        <f>IF(N96="nulová",J96,0)</f>
        <v>0</v>
      </c>
      <c r="BJ96" s="24" t="s">
        <v>24</v>
      </c>
      <c r="BK96" s="248">
        <f>ROUND(I96*H96,2)</f>
        <v>0</v>
      </c>
      <c r="BL96" s="24" t="s">
        <v>674</v>
      </c>
      <c r="BM96" s="24" t="s">
        <v>1714</v>
      </c>
    </row>
    <row r="97" s="11" customFormat="1" ht="29.88" customHeight="1">
      <c r="B97" s="221"/>
      <c r="C97" s="222"/>
      <c r="D97" s="223" t="s">
        <v>76</v>
      </c>
      <c r="E97" s="235" t="s">
        <v>669</v>
      </c>
      <c r="F97" s="235" t="s">
        <v>601</v>
      </c>
      <c r="G97" s="222"/>
      <c r="H97" s="222"/>
      <c r="I97" s="225"/>
      <c r="J97" s="236">
        <f>BK97</f>
        <v>0</v>
      </c>
      <c r="K97" s="222"/>
      <c r="L97" s="227"/>
      <c r="M97" s="228"/>
      <c r="N97" s="229"/>
      <c r="O97" s="229"/>
      <c r="P97" s="230">
        <f>P98</f>
        <v>0</v>
      </c>
      <c r="Q97" s="229"/>
      <c r="R97" s="230">
        <f>R98</f>
        <v>0</v>
      </c>
      <c r="S97" s="229"/>
      <c r="T97" s="231">
        <f>T98</f>
        <v>0</v>
      </c>
      <c r="AR97" s="232" t="s">
        <v>562</v>
      </c>
      <c r="AT97" s="233" t="s">
        <v>76</v>
      </c>
      <c r="AU97" s="233" t="s">
        <v>24</v>
      </c>
      <c r="AY97" s="232" t="s">
        <v>541</v>
      </c>
      <c r="BK97" s="234">
        <f>BK98</f>
        <v>0</v>
      </c>
    </row>
    <row r="98" s="1" customFormat="1" ht="16.5" customHeight="1">
      <c r="B98" s="46"/>
      <c r="C98" s="237" t="s">
        <v>93</v>
      </c>
      <c r="D98" s="237" t="s">
        <v>544</v>
      </c>
      <c r="E98" s="238" t="s">
        <v>670</v>
      </c>
      <c r="F98" s="239" t="s">
        <v>671</v>
      </c>
      <c r="G98" s="240" t="s">
        <v>672</v>
      </c>
      <c r="H98" s="280"/>
      <c r="I98" s="242"/>
      <c r="J98" s="243">
        <f>ROUND(I98*H98,2)</f>
        <v>0</v>
      </c>
      <c r="K98" s="239" t="s">
        <v>673</v>
      </c>
      <c r="L98" s="72"/>
      <c r="M98" s="244" t="s">
        <v>22</v>
      </c>
      <c r="N98" s="245" t="s">
        <v>48</v>
      </c>
      <c r="O98" s="47"/>
      <c r="P98" s="246">
        <f>O98*H98</f>
        <v>0</v>
      </c>
      <c r="Q98" s="246">
        <v>0</v>
      </c>
      <c r="R98" s="246">
        <f>Q98*H98</f>
        <v>0</v>
      </c>
      <c r="S98" s="246">
        <v>0</v>
      </c>
      <c r="T98" s="247">
        <f>S98*H98</f>
        <v>0</v>
      </c>
      <c r="AR98" s="24" t="s">
        <v>674</v>
      </c>
      <c r="AT98" s="24" t="s">
        <v>544</v>
      </c>
      <c r="AU98" s="24" t="s">
        <v>85</v>
      </c>
      <c r="AY98" s="24" t="s">
        <v>541</v>
      </c>
      <c r="BE98" s="248">
        <f>IF(N98="základní",J98,0)</f>
        <v>0</v>
      </c>
      <c r="BF98" s="248">
        <f>IF(N98="snížená",J98,0)</f>
        <v>0</v>
      </c>
      <c r="BG98" s="248">
        <f>IF(N98="zákl. přenesená",J98,0)</f>
        <v>0</v>
      </c>
      <c r="BH98" s="248">
        <f>IF(N98="sníž. přenesená",J98,0)</f>
        <v>0</v>
      </c>
      <c r="BI98" s="248">
        <f>IF(N98="nulová",J98,0)</f>
        <v>0</v>
      </c>
      <c r="BJ98" s="24" t="s">
        <v>24</v>
      </c>
      <c r="BK98" s="248">
        <f>ROUND(I98*H98,2)</f>
        <v>0</v>
      </c>
      <c r="BL98" s="24" t="s">
        <v>674</v>
      </c>
      <c r="BM98" s="24" t="s">
        <v>1715</v>
      </c>
    </row>
    <row r="99" s="11" customFormat="1" ht="29.88" customHeight="1">
      <c r="B99" s="221"/>
      <c r="C99" s="222"/>
      <c r="D99" s="223" t="s">
        <v>76</v>
      </c>
      <c r="E99" s="235" t="s">
        <v>1645</v>
      </c>
      <c r="F99" s="235" t="s">
        <v>606</v>
      </c>
      <c r="G99" s="222"/>
      <c r="H99" s="222"/>
      <c r="I99" s="225"/>
      <c r="J99" s="236">
        <f>BK99</f>
        <v>0</v>
      </c>
      <c r="K99" s="222"/>
      <c r="L99" s="227"/>
      <c r="M99" s="228"/>
      <c r="N99" s="229"/>
      <c r="O99" s="229"/>
      <c r="P99" s="230">
        <f>P100</f>
        <v>0</v>
      </c>
      <c r="Q99" s="229"/>
      <c r="R99" s="230">
        <f>R100</f>
        <v>0</v>
      </c>
      <c r="S99" s="229"/>
      <c r="T99" s="231">
        <f>T100</f>
        <v>0</v>
      </c>
      <c r="AR99" s="232" t="s">
        <v>562</v>
      </c>
      <c r="AT99" s="233" t="s">
        <v>76</v>
      </c>
      <c r="AU99" s="233" t="s">
        <v>24</v>
      </c>
      <c r="AY99" s="232" t="s">
        <v>541</v>
      </c>
      <c r="BK99" s="234">
        <f>BK100</f>
        <v>0</v>
      </c>
    </row>
    <row r="100" s="1" customFormat="1" ht="25.5" customHeight="1">
      <c r="B100" s="46"/>
      <c r="C100" s="237" t="s">
        <v>542</v>
      </c>
      <c r="D100" s="237" t="s">
        <v>544</v>
      </c>
      <c r="E100" s="238" t="s">
        <v>1716</v>
      </c>
      <c r="F100" s="239" t="s">
        <v>1717</v>
      </c>
      <c r="G100" s="240" t="s">
        <v>672</v>
      </c>
      <c r="H100" s="280"/>
      <c r="I100" s="242"/>
      <c r="J100" s="243">
        <f>ROUND(I100*H100,2)</f>
        <v>0</v>
      </c>
      <c r="K100" s="239" t="s">
        <v>603</v>
      </c>
      <c r="L100" s="72"/>
      <c r="M100" s="244" t="s">
        <v>22</v>
      </c>
      <c r="N100" s="281" t="s">
        <v>48</v>
      </c>
      <c r="O100" s="277"/>
      <c r="P100" s="278">
        <f>O100*H100</f>
        <v>0</v>
      </c>
      <c r="Q100" s="278">
        <v>0</v>
      </c>
      <c r="R100" s="278">
        <f>Q100*H100</f>
        <v>0</v>
      </c>
      <c r="S100" s="278">
        <v>0</v>
      </c>
      <c r="T100" s="279">
        <f>S100*H100</f>
        <v>0</v>
      </c>
      <c r="AR100" s="24" t="s">
        <v>674</v>
      </c>
      <c r="AT100" s="24" t="s">
        <v>544</v>
      </c>
      <c r="AU100" s="24" t="s">
        <v>85</v>
      </c>
      <c r="AY100" s="24" t="s">
        <v>541</v>
      </c>
      <c r="BE100" s="248">
        <f>IF(N100="základní",J100,0)</f>
        <v>0</v>
      </c>
      <c r="BF100" s="248">
        <f>IF(N100="snížená",J100,0)</f>
        <v>0</v>
      </c>
      <c r="BG100" s="248">
        <f>IF(N100="zákl. přenesená",J100,0)</f>
        <v>0</v>
      </c>
      <c r="BH100" s="248">
        <f>IF(N100="sníž. přenesená",J100,0)</f>
        <v>0</v>
      </c>
      <c r="BI100" s="248">
        <f>IF(N100="nulová",J100,0)</f>
        <v>0</v>
      </c>
      <c r="BJ100" s="24" t="s">
        <v>24</v>
      </c>
      <c r="BK100" s="248">
        <f>ROUND(I100*H100,2)</f>
        <v>0</v>
      </c>
      <c r="BL100" s="24" t="s">
        <v>674</v>
      </c>
      <c r="BM100" s="24" t="s">
        <v>1718</v>
      </c>
    </row>
    <row r="101" s="1" customFormat="1" ht="6.96" customHeight="1">
      <c r="B101" s="67"/>
      <c r="C101" s="68"/>
      <c r="D101" s="68"/>
      <c r="E101" s="68"/>
      <c r="F101" s="68"/>
      <c r="G101" s="68"/>
      <c r="H101" s="68"/>
      <c r="I101" s="179"/>
      <c r="J101" s="68"/>
      <c r="K101" s="68"/>
      <c r="L101" s="72"/>
    </row>
  </sheetData>
  <sheetProtection sheet="1" autoFilter="0" formatColumns="0" formatRows="0" objects="1" scenarios="1" spinCount="100000" saltValue="tCkfsY2AbMpwO0h3KKLHx35jiQHxS8ec4L6/xT/tVsbXwiTUwTD9cCVXr1wC9PUR017nqUmBOssZSs7skWVTMA==" hashValue="Tk19cw/ixryGbH3rz8WBAVY5TQotgtMSZ4xu8P0HrETv2sFRU2GPdylW40muMr/kVdzhqbn8lUxSvDbrhZXjqg==" algorithmName="SHA-512" password="CC35"/>
  <autoFilter ref="C91:K100"/>
  <mergeCells count="16">
    <mergeCell ref="E7:H7"/>
    <mergeCell ref="E11:H11"/>
    <mergeCell ref="E9:H9"/>
    <mergeCell ref="E13:H13"/>
    <mergeCell ref="E28:H28"/>
    <mergeCell ref="E49:H49"/>
    <mergeCell ref="E53:H53"/>
    <mergeCell ref="E51:H51"/>
    <mergeCell ref="E55:H55"/>
    <mergeCell ref="J59:J60"/>
    <mergeCell ref="E78:H78"/>
    <mergeCell ref="E82:H82"/>
    <mergeCell ref="E80:H80"/>
    <mergeCell ref="E84:H84"/>
    <mergeCell ref="G1:H1"/>
    <mergeCell ref="L2:V2"/>
  </mergeCells>
  <hyperlinks>
    <hyperlink ref="F1:G1" location="C2" display="1) Krycí list soupisu"/>
    <hyperlink ref="G1:H1" location="C62" display="2) Rekapitulace"/>
    <hyperlink ref="J1" location="C91"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69.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391</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ht="16.5" customHeight="1">
      <c r="B9" s="28"/>
      <c r="C9" s="29"/>
      <c r="D9" s="29"/>
      <c r="E9" s="156" t="s">
        <v>1719</v>
      </c>
      <c r="F9" s="29"/>
      <c r="G9" s="29"/>
      <c r="H9" s="29"/>
      <c r="I9" s="155"/>
      <c r="J9" s="29"/>
      <c r="K9" s="31"/>
    </row>
    <row r="10">
      <c r="B10" s="28"/>
      <c r="C10" s="29"/>
      <c r="D10" s="40" t="s">
        <v>508</v>
      </c>
      <c r="E10" s="29"/>
      <c r="F10" s="29"/>
      <c r="G10" s="29"/>
      <c r="H10" s="29"/>
      <c r="I10" s="155"/>
      <c r="J10" s="29"/>
      <c r="K10" s="31"/>
    </row>
    <row r="11" s="1" customFormat="1" ht="16.5" customHeight="1">
      <c r="B11" s="46"/>
      <c r="C11" s="47"/>
      <c r="D11" s="47"/>
      <c r="E11" s="55" t="s">
        <v>1720</v>
      </c>
      <c r="F11" s="47"/>
      <c r="G11" s="47"/>
      <c r="H11" s="47"/>
      <c r="I11" s="157"/>
      <c r="J11" s="47"/>
      <c r="K11" s="51"/>
    </row>
    <row r="12" s="1" customFormat="1">
      <c r="B12" s="46"/>
      <c r="C12" s="47"/>
      <c r="D12" s="40" t="s">
        <v>510</v>
      </c>
      <c r="E12" s="47"/>
      <c r="F12" s="47"/>
      <c r="G12" s="47"/>
      <c r="H12" s="47"/>
      <c r="I12" s="157"/>
      <c r="J12" s="47"/>
      <c r="K12" s="51"/>
    </row>
    <row r="13" s="1" customFormat="1" ht="36.96" customHeight="1">
      <c r="B13" s="46"/>
      <c r="C13" s="47"/>
      <c r="D13" s="47"/>
      <c r="E13" s="158" t="s">
        <v>1721</v>
      </c>
      <c r="F13" s="47"/>
      <c r="G13" s="47"/>
      <c r="H13" s="47"/>
      <c r="I13" s="157"/>
      <c r="J13" s="47"/>
      <c r="K13" s="51"/>
    </row>
    <row r="14" s="1" customFormat="1">
      <c r="B14" s="46"/>
      <c r="C14" s="47"/>
      <c r="D14" s="47"/>
      <c r="E14" s="47"/>
      <c r="F14" s="47"/>
      <c r="G14" s="47"/>
      <c r="H14" s="47"/>
      <c r="I14" s="157"/>
      <c r="J14" s="47"/>
      <c r="K14" s="51"/>
    </row>
    <row r="15" s="1" customFormat="1" ht="14.4" customHeight="1">
      <c r="B15" s="46"/>
      <c r="C15" s="47"/>
      <c r="D15" s="40" t="s">
        <v>21</v>
      </c>
      <c r="E15" s="47"/>
      <c r="F15" s="35" t="s">
        <v>22</v>
      </c>
      <c r="G15" s="47"/>
      <c r="H15" s="47"/>
      <c r="I15" s="159" t="s">
        <v>23</v>
      </c>
      <c r="J15" s="35" t="s">
        <v>22</v>
      </c>
      <c r="K15" s="51"/>
    </row>
    <row r="16" s="1" customFormat="1" ht="14.4" customHeight="1">
      <c r="B16" s="46"/>
      <c r="C16" s="47"/>
      <c r="D16" s="40" t="s">
        <v>25</v>
      </c>
      <c r="E16" s="47"/>
      <c r="F16" s="35" t="s">
        <v>40</v>
      </c>
      <c r="G16" s="47"/>
      <c r="H16" s="47"/>
      <c r="I16" s="159" t="s">
        <v>27</v>
      </c>
      <c r="J16" s="160" t="str">
        <f>'Rekapitulace stavby'!AN8</f>
        <v>19. 9. 2018</v>
      </c>
      <c r="K16" s="51"/>
    </row>
    <row r="17" s="1" customFormat="1" ht="10.8" customHeight="1">
      <c r="B17" s="46"/>
      <c r="C17" s="47"/>
      <c r="D17" s="47"/>
      <c r="E17" s="47"/>
      <c r="F17" s="47"/>
      <c r="G17" s="47"/>
      <c r="H17" s="47"/>
      <c r="I17" s="157"/>
      <c r="J17" s="47"/>
      <c r="K17" s="51"/>
    </row>
    <row r="18" s="1" customFormat="1" ht="14.4" customHeight="1">
      <c r="B18" s="46"/>
      <c r="C18" s="47"/>
      <c r="D18" s="40" t="s">
        <v>31</v>
      </c>
      <c r="E18" s="47"/>
      <c r="F18" s="47"/>
      <c r="G18" s="47"/>
      <c r="H18" s="47"/>
      <c r="I18" s="159" t="s">
        <v>32</v>
      </c>
      <c r="J18" s="35" t="str">
        <f>IF('Rekapitulace stavby'!AN10="","",'Rekapitulace stavby'!AN10)</f>
        <v>70994234</v>
      </c>
      <c r="K18" s="51"/>
    </row>
    <row r="19" s="1" customFormat="1" ht="18" customHeight="1">
      <c r="B19" s="46"/>
      <c r="C19" s="47"/>
      <c r="D19" s="47"/>
      <c r="E19" s="35" t="str">
        <f>IF('Rekapitulace stavby'!E11="","",'Rekapitulace stavby'!E11)</f>
        <v>SŽDC s.o., OŘ Ústí n.L., ST Ústí n.L.</v>
      </c>
      <c r="F19" s="47"/>
      <c r="G19" s="47"/>
      <c r="H19" s="47"/>
      <c r="I19" s="159" t="s">
        <v>35</v>
      </c>
      <c r="J19" s="35" t="str">
        <f>IF('Rekapitulace stavby'!AN11="","",'Rekapitulace stavby'!AN11)</f>
        <v>CZ70994234</v>
      </c>
      <c r="K19" s="51"/>
    </row>
    <row r="20" s="1" customFormat="1" ht="6.96" customHeight="1">
      <c r="B20" s="46"/>
      <c r="C20" s="47"/>
      <c r="D20" s="47"/>
      <c r="E20" s="47"/>
      <c r="F20" s="47"/>
      <c r="G20" s="47"/>
      <c r="H20" s="47"/>
      <c r="I20" s="157"/>
      <c r="J20" s="47"/>
      <c r="K20" s="51"/>
    </row>
    <row r="21" s="1" customFormat="1" ht="14.4" customHeight="1">
      <c r="B21" s="46"/>
      <c r="C21" s="47"/>
      <c r="D21" s="40" t="s">
        <v>37</v>
      </c>
      <c r="E21" s="47"/>
      <c r="F21" s="47"/>
      <c r="G21" s="47"/>
      <c r="H21" s="47"/>
      <c r="I21" s="159" t="s">
        <v>32</v>
      </c>
      <c r="J21" s="35" t="str">
        <f>IF('Rekapitulace stavby'!AN13="Vyplň údaj","",IF('Rekapitulace stavby'!AN13="","",'Rekapitulace stavby'!AN13))</f>
        <v/>
      </c>
      <c r="K21" s="51"/>
    </row>
    <row r="22" s="1" customFormat="1" ht="18" customHeight="1">
      <c r="B22" s="46"/>
      <c r="C22" s="47"/>
      <c r="D22" s="47"/>
      <c r="E22" s="35" t="str">
        <f>IF('Rekapitulace stavby'!E14="Vyplň údaj","",IF('Rekapitulace stavby'!E14="","",'Rekapitulace stavby'!E14))</f>
        <v/>
      </c>
      <c r="F22" s="47"/>
      <c r="G22" s="47"/>
      <c r="H22" s="47"/>
      <c r="I22" s="159" t="s">
        <v>35</v>
      </c>
      <c r="J22" s="35" t="str">
        <f>IF('Rekapitulace stavby'!AN14="Vyplň údaj","",IF('Rekapitulace stavby'!AN14="","",'Rekapitulace stavby'!AN14))</f>
        <v/>
      </c>
      <c r="K22" s="51"/>
    </row>
    <row r="23" s="1" customFormat="1" ht="6.96" customHeight="1">
      <c r="B23" s="46"/>
      <c r="C23" s="47"/>
      <c r="D23" s="47"/>
      <c r="E23" s="47"/>
      <c r="F23" s="47"/>
      <c r="G23" s="47"/>
      <c r="H23" s="47"/>
      <c r="I23" s="157"/>
      <c r="J23" s="47"/>
      <c r="K23" s="51"/>
    </row>
    <row r="24" s="1" customFormat="1" ht="14.4" customHeight="1">
      <c r="B24" s="46"/>
      <c r="C24" s="47"/>
      <c r="D24" s="40" t="s">
        <v>39</v>
      </c>
      <c r="E24" s="47"/>
      <c r="F24" s="47"/>
      <c r="G24" s="47"/>
      <c r="H24" s="47"/>
      <c r="I24" s="159" t="s">
        <v>32</v>
      </c>
      <c r="J24" s="35" t="str">
        <f>IF('Rekapitulace stavby'!AN16="","",'Rekapitulace stavby'!AN16)</f>
        <v/>
      </c>
      <c r="K24" s="51"/>
    </row>
    <row r="25" s="1" customFormat="1" ht="18" customHeight="1">
      <c r="B25" s="46"/>
      <c r="C25" s="47"/>
      <c r="D25" s="47"/>
      <c r="E25" s="35" t="str">
        <f>IF('Rekapitulace stavby'!E17="","",'Rekapitulace stavby'!E17)</f>
        <v xml:space="preserve"> </v>
      </c>
      <c r="F25" s="47"/>
      <c r="G25" s="47"/>
      <c r="H25" s="47"/>
      <c r="I25" s="159" t="s">
        <v>35</v>
      </c>
      <c r="J25" s="35" t="str">
        <f>IF('Rekapitulace stavby'!AN17="","",'Rekapitulace stavby'!AN17)</f>
        <v/>
      </c>
      <c r="K25" s="51"/>
    </row>
    <row r="26" s="1" customFormat="1" ht="6.96" customHeight="1">
      <c r="B26" s="46"/>
      <c r="C26" s="47"/>
      <c r="D26" s="47"/>
      <c r="E26" s="47"/>
      <c r="F26" s="47"/>
      <c r="G26" s="47"/>
      <c r="H26" s="47"/>
      <c r="I26" s="157"/>
      <c r="J26" s="47"/>
      <c r="K26" s="51"/>
    </row>
    <row r="27" s="1" customFormat="1" ht="14.4" customHeight="1">
      <c r="B27" s="46"/>
      <c r="C27" s="47"/>
      <c r="D27" s="40" t="s">
        <v>42</v>
      </c>
      <c r="E27" s="47"/>
      <c r="F27" s="47"/>
      <c r="G27" s="47"/>
      <c r="H27" s="47"/>
      <c r="I27" s="157"/>
      <c r="J27" s="47"/>
      <c r="K27" s="51"/>
    </row>
    <row r="28" s="7" customFormat="1" ht="16.5" customHeight="1">
      <c r="B28" s="161"/>
      <c r="C28" s="162"/>
      <c r="D28" s="162"/>
      <c r="E28" s="44" t="s">
        <v>22</v>
      </c>
      <c r="F28" s="44"/>
      <c r="G28" s="44"/>
      <c r="H28" s="44"/>
      <c r="I28" s="163"/>
      <c r="J28" s="162"/>
      <c r="K28" s="164"/>
    </row>
    <row r="29" s="1" customFormat="1" ht="6.96" customHeight="1">
      <c r="B29" s="46"/>
      <c r="C29" s="47"/>
      <c r="D29" s="47"/>
      <c r="E29" s="47"/>
      <c r="F29" s="47"/>
      <c r="G29" s="47"/>
      <c r="H29" s="47"/>
      <c r="I29" s="157"/>
      <c r="J29" s="47"/>
      <c r="K29" s="51"/>
    </row>
    <row r="30" s="1" customFormat="1" ht="6.96" customHeight="1">
      <c r="B30" s="46"/>
      <c r="C30" s="47"/>
      <c r="D30" s="106"/>
      <c r="E30" s="106"/>
      <c r="F30" s="106"/>
      <c r="G30" s="106"/>
      <c r="H30" s="106"/>
      <c r="I30" s="165"/>
      <c r="J30" s="106"/>
      <c r="K30" s="166"/>
    </row>
    <row r="31" s="1" customFormat="1" ht="25.44" customHeight="1">
      <c r="B31" s="46"/>
      <c r="C31" s="47"/>
      <c r="D31" s="167" t="s">
        <v>43</v>
      </c>
      <c r="E31" s="47"/>
      <c r="F31" s="47"/>
      <c r="G31" s="47"/>
      <c r="H31" s="47"/>
      <c r="I31" s="157"/>
      <c r="J31" s="168">
        <f>ROUND(J96,2)</f>
        <v>0</v>
      </c>
      <c r="K31" s="51"/>
    </row>
    <row r="32" s="1" customFormat="1" ht="6.96" customHeight="1">
      <c r="B32" s="46"/>
      <c r="C32" s="47"/>
      <c r="D32" s="106"/>
      <c r="E32" s="106"/>
      <c r="F32" s="106"/>
      <c r="G32" s="106"/>
      <c r="H32" s="106"/>
      <c r="I32" s="165"/>
      <c r="J32" s="106"/>
      <c r="K32" s="166"/>
    </row>
    <row r="33" s="1" customFormat="1" ht="14.4" customHeight="1">
      <c r="B33" s="46"/>
      <c r="C33" s="47"/>
      <c r="D33" s="47"/>
      <c r="E33" s="47"/>
      <c r="F33" s="52" t="s">
        <v>45</v>
      </c>
      <c r="G33" s="47"/>
      <c r="H33" s="47"/>
      <c r="I33" s="169" t="s">
        <v>44</v>
      </c>
      <c r="J33" s="52" t="s">
        <v>46</v>
      </c>
      <c r="K33" s="51"/>
    </row>
    <row r="34" s="1" customFormat="1" ht="14.4" customHeight="1">
      <c r="B34" s="46"/>
      <c r="C34" s="47"/>
      <c r="D34" s="55" t="s">
        <v>47</v>
      </c>
      <c r="E34" s="55" t="s">
        <v>48</v>
      </c>
      <c r="F34" s="170">
        <f>ROUND(SUM(BE96:BE128), 2)</f>
        <v>0</v>
      </c>
      <c r="G34" s="47"/>
      <c r="H34" s="47"/>
      <c r="I34" s="171">
        <v>0.20999999999999999</v>
      </c>
      <c r="J34" s="170">
        <f>ROUND(ROUND((SUM(BE96:BE128)), 2)*I34, 2)</f>
        <v>0</v>
      </c>
      <c r="K34" s="51"/>
    </row>
    <row r="35" s="1" customFormat="1" ht="14.4" customHeight="1">
      <c r="B35" s="46"/>
      <c r="C35" s="47"/>
      <c r="D35" s="47"/>
      <c r="E35" s="55" t="s">
        <v>49</v>
      </c>
      <c r="F35" s="170">
        <f>ROUND(SUM(BF96:BF128), 2)</f>
        <v>0</v>
      </c>
      <c r="G35" s="47"/>
      <c r="H35" s="47"/>
      <c r="I35" s="171">
        <v>0.14999999999999999</v>
      </c>
      <c r="J35" s="170">
        <f>ROUND(ROUND((SUM(BF96:BF128)), 2)*I35, 2)</f>
        <v>0</v>
      </c>
      <c r="K35" s="51"/>
    </row>
    <row r="36" hidden="1" s="1" customFormat="1" ht="14.4" customHeight="1">
      <c r="B36" s="46"/>
      <c r="C36" s="47"/>
      <c r="D36" s="47"/>
      <c r="E36" s="55" t="s">
        <v>50</v>
      </c>
      <c r="F36" s="170">
        <f>ROUND(SUM(BG96:BG128), 2)</f>
        <v>0</v>
      </c>
      <c r="G36" s="47"/>
      <c r="H36" s="47"/>
      <c r="I36" s="171">
        <v>0.20999999999999999</v>
      </c>
      <c r="J36" s="170">
        <v>0</v>
      </c>
      <c r="K36" s="51"/>
    </row>
    <row r="37" hidden="1" s="1" customFormat="1" ht="14.4" customHeight="1">
      <c r="B37" s="46"/>
      <c r="C37" s="47"/>
      <c r="D37" s="47"/>
      <c r="E37" s="55" t="s">
        <v>51</v>
      </c>
      <c r="F37" s="170">
        <f>ROUND(SUM(BH96:BH128), 2)</f>
        <v>0</v>
      </c>
      <c r="G37" s="47"/>
      <c r="H37" s="47"/>
      <c r="I37" s="171">
        <v>0.14999999999999999</v>
      </c>
      <c r="J37" s="170">
        <v>0</v>
      </c>
      <c r="K37" s="51"/>
    </row>
    <row r="38" hidden="1" s="1" customFormat="1" ht="14.4" customHeight="1">
      <c r="B38" s="46"/>
      <c r="C38" s="47"/>
      <c r="D38" s="47"/>
      <c r="E38" s="55" t="s">
        <v>52</v>
      </c>
      <c r="F38" s="170">
        <f>ROUND(SUM(BI96:BI128), 2)</f>
        <v>0</v>
      </c>
      <c r="G38" s="47"/>
      <c r="H38" s="47"/>
      <c r="I38" s="171">
        <v>0</v>
      </c>
      <c r="J38" s="170">
        <v>0</v>
      </c>
      <c r="K38" s="51"/>
    </row>
    <row r="39" s="1" customFormat="1" ht="6.96" customHeight="1">
      <c r="B39" s="46"/>
      <c r="C39" s="47"/>
      <c r="D39" s="47"/>
      <c r="E39" s="47"/>
      <c r="F39" s="47"/>
      <c r="G39" s="47"/>
      <c r="H39" s="47"/>
      <c r="I39" s="157"/>
      <c r="J39" s="47"/>
      <c r="K39" s="51"/>
    </row>
    <row r="40" s="1" customFormat="1" ht="25.44" customHeight="1">
      <c r="B40" s="46"/>
      <c r="C40" s="172"/>
      <c r="D40" s="173" t="s">
        <v>53</v>
      </c>
      <c r="E40" s="98"/>
      <c r="F40" s="98"/>
      <c r="G40" s="174" t="s">
        <v>54</v>
      </c>
      <c r="H40" s="175" t="s">
        <v>55</v>
      </c>
      <c r="I40" s="176"/>
      <c r="J40" s="177">
        <f>SUM(J31:J38)</f>
        <v>0</v>
      </c>
      <c r="K40" s="178"/>
    </row>
    <row r="41" s="1" customFormat="1" ht="14.4" customHeight="1">
      <c r="B41" s="67"/>
      <c r="C41" s="68"/>
      <c r="D41" s="68"/>
      <c r="E41" s="68"/>
      <c r="F41" s="68"/>
      <c r="G41" s="68"/>
      <c r="H41" s="68"/>
      <c r="I41" s="179"/>
      <c r="J41" s="68"/>
      <c r="K41" s="69"/>
    </row>
    <row r="45" s="1" customFormat="1" ht="6.96" customHeight="1">
      <c r="B45" s="180"/>
      <c r="C45" s="181"/>
      <c r="D45" s="181"/>
      <c r="E45" s="181"/>
      <c r="F45" s="181"/>
      <c r="G45" s="181"/>
      <c r="H45" s="181"/>
      <c r="I45" s="182"/>
      <c r="J45" s="181"/>
      <c r="K45" s="183"/>
    </row>
    <row r="46" s="1" customFormat="1" ht="36.96" customHeight="1">
      <c r="B46" s="46"/>
      <c r="C46" s="30" t="s">
        <v>512</v>
      </c>
      <c r="D46" s="47"/>
      <c r="E46" s="47"/>
      <c r="F46" s="47"/>
      <c r="G46" s="47"/>
      <c r="H46" s="47"/>
      <c r="I46" s="157"/>
      <c r="J46" s="47"/>
      <c r="K46" s="51"/>
    </row>
    <row r="47" s="1" customFormat="1" ht="6.96" customHeight="1">
      <c r="B47" s="46"/>
      <c r="C47" s="47"/>
      <c r="D47" s="47"/>
      <c r="E47" s="47"/>
      <c r="F47" s="47"/>
      <c r="G47" s="47"/>
      <c r="H47" s="47"/>
      <c r="I47" s="157"/>
      <c r="J47" s="47"/>
      <c r="K47" s="51"/>
    </row>
    <row r="48" s="1" customFormat="1" ht="14.4" customHeight="1">
      <c r="B48" s="46"/>
      <c r="C48" s="40" t="s">
        <v>18</v>
      </c>
      <c r="D48" s="47"/>
      <c r="E48" s="47"/>
      <c r="F48" s="47"/>
      <c r="G48" s="47"/>
      <c r="H48" s="47"/>
      <c r="I48" s="157"/>
      <c r="J48" s="47"/>
      <c r="K48" s="51"/>
    </row>
    <row r="49" s="1" customFormat="1" ht="16.5" customHeight="1">
      <c r="B49" s="46"/>
      <c r="C49" s="47"/>
      <c r="D49" s="47"/>
      <c r="E49" s="156" t="str">
        <f>E7</f>
        <v>Celkové opravy zastávek na koridorové trati Vraňany - Děčín - státní hranice_ZMĚNA č. 1</v>
      </c>
      <c r="F49" s="40"/>
      <c r="G49" s="40"/>
      <c r="H49" s="40"/>
      <c r="I49" s="157"/>
      <c r="J49" s="47"/>
      <c r="K49" s="51"/>
    </row>
    <row r="50">
      <c r="B50" s="28"/>
      <c r="C50" s="40" t="s">
        <v>506</v>
      </c>
      <c r="D50" s="29"/>
      <c r="E50" s="29"/>
      <c r="F50" s="29"/>
      <c r="G50" s="29"/>
      <c r="H50" s="29"/>
      <c r="I50" s="155"/>
      <c r="J50" s="29"/>
      <c r="K50" s="31"/>
    </row>
    <row r="51" ht="16.5" customHeight="1">
      <c r="B51" s="28"/>
      <c r="C51" s="29"/>
      <c r="D51" s="29"/>
      <c r="E51" s="156" t="s">
        <v>1719</v>
      </c>
      <c r="F51" s="29"/>
      <c r="G51" s="29"/>
      <c r="H51" s="29"/>
      <c r="I51" s="155"/>
      <c r="J51" s="29"/>
      <c r="K51" s="31"/>
    </row>
    <row r="52">
      <c r="B52" s="28"/>
      <c r="C52" s="40" t="s">
        <v>508</v>
      </c>
      <c r="D52" s="29"/>
      <c r="E52" s="29"/>
      <c r="F52" s="29"/>
      <c r="G52" s="29"/>
      <c r="H52" s="29"/>
      <c r="I52" s="155"/>
      <c r="J52" s="29"/>
      <c r="K52" s="31"/>
    </row>
    <row r="53" s="1" customFormat="1" ht="16.5" customHeight="1">
      <c r="B53" s="46"/>
      <c r="C53" s="47"/>
      <c r="D53" s="47"/>
      <c r="E53" s="55" t="s">
        <v>1720</v>
      </c>
      <c r="F53" s="47"/>
      <c r="G53" s="47"/>
      <c r="H53" s="47"/>
      <c r="I53" s="157"/>
      <c r="J53" s="47"/>
      <c r="K53" s="51"/>
    </row>
    <row r="54" s="1" customFormat="1" ht="14.4" customHeight="1">
      <c r="B54" s="46"/>
      <c r="C54" s="40" t="s">
        <v>510</v>
      </c>
      <c r="D54" s="47"/>
      <c r="E54" s="47"/>
      <c r="F54" s="47"/>
      <c r="G54" s="47"/>
      <c r="H54" s="47"/>
      <c r="I54" s="157"/>
      <c r="J54" s="47"/>
      <c r="K54" s="51"/>
    </row>
    <row r="55" s="1" customFormat="1" ht="17.25" customHeight="1">
      <c r="B55" s="46"/>
      <c r="C55" s="47"/>
      <c r="D55" s="47"/>
      <c r="E55" s="158" t="str">
        <f>E13</f>
        <v>SO-31-03-01 - Zábradlí Prostřední Žleb</v>
      </c>
      <c r="F55" s="47"/>
      <c r="G55" s="47"/>
      <c r="H55" s="47"/>
      <c r="I55" s="157"/>
      <c r="J55" s="47"/>
      <c r="K55" s="51"/>
    </row>
    <row r="56" s="1" customFormat="1" ht="6.96" customHeight="1">
      <c r="B56" s="46"/>
      <c r="C56" s="47"/>
      <c r="D56" s="47"/>
      <c r="E56" s="47"/>
      <c r="F56" s="47"/>
      <c r="G56" s="47"/>
      <c r="H56" s="47"/>
      <c r="I56" s="157"/>
      <c r="J56" s="47"/>
      <c r="K56" s="51"/>
    </row>
    <row r="57" s="1" customFormat="1" ht="18" customHeight="1">
      <c r="B57" s="46"/>
      <c r="C57" s="40" t="s">
        <v>25</v>
      </c>
      <c r="D57" s="47"/>
      <c r="E57" s="47"/>
      <c r="F57" s="35" t="str">
        <f>F16</f>
        <v xml:space="preserve"> </v>
      </c>
      <c r="G57" s="47"/>
      <c r="H57" s="47"/>
      <c r="I57" s="159" t="s">
        <v>27</v>
      </c>
      <c r="J57" s="160" t="str">
        <f>IF(J16="","",J16)</f>
        <v>19. 9. 2018</v>
      </c>
      <c r="K57" s="51"/>
    </row>
    <row r="58" s="1" customFormat="1" ht="6.96" customHeight="1">
      <c r="B58" s="46"/>
      <c r="C58" s="47"/>
      <c r="D58" s="47"/>
      <c r="E58" s="47"/>
      <c r="F58" s="47"/>
      <c r="G58" s="47"/>
      <c r="H58" s="47"/>
      <c r="I58" s="157"/>
      <c r="J58" s="47"/>
      <c r="K58" s="51"/>
    </row>
    <row r="59" s="1" customFormat="1">
      <c r="B59" s="46"/>
      <c r="C59" s="40" t="s">
        <v>31</v>
      </c>
      <c r="D59" s="47"/>
      <c r="E59" s="47"/>
      <c r="F59" s="35" t="str">
        <f>E19</f>
        <v>SŽDC s.o., OŘ Ústí n.L., ST Ústí n.L.</v>
      </c>
      <c r="G59" s="47"/>
      <c r="H59" s="47"/>
      <c r="I59" s="159" t="s">
        <v>39</v>
      </c>
      <c r="J59" s="44" t="str">
        <f>E25</f>
        <v xml:space="preserve"> </v>
      </c>
      <c r="K59" s="51"/>
    </row>
    <row r="60" s="1" customFormat="1" ht="14.4" customHeight="1">
      <c r="B60" s="46"/>
      <c r="C60" s="40" t="s">
        <v>37</v>
      </c>
      <c r="D60" s="47"/>
      <c r="E60" s="47"/>
      <c r="F60" s="35" t="str">
        <f>IF(E22="","",E22)</f>
        <v/>
      </c>
      <c r="G60" s="47"/>
      <c r="H60" s="47"/>
      <c r="I60" s="157"/>
      <c r="J60" s="184"/>
      <c r="K60" s="51"/>
    </row>
    <row r="61" s="1" customFormat="1" ht="10.32" customHeight="1">
      <c r="B61" s="46"/>
      <c r="C61" s="47"/>
      <c r="D61" s="47"/>
      <c r="E61" s="47"/>
      <c r="F61" s="47"/>
      <c r="G61" s="47"/>
      <c r="H61" s="47"/>
      <c r="I61" s="157"/>
      <c r="J61" s="47"/>
      <c r="K61" s="51"/>
    </row>
    <row r="62" s="1" customFormat="1" ht="29.28" customHeight="1">
      <c r="B62" s="46"/>
      <c r="C62" s="185" t="s">
        <v>513</v>
      </c>
      <c r="D62" s="172"/>
      <c r="E62" s="172"/>
      <c r="F62" s="172"/>
      <c r="G62" s="172"/>
      <c r="H62" s="172"/>
      <c r="I62" s="186"/>
      <c r="J62" s="187" t="s">
        <v>514</v>
      </c>
      <c r="K62" s="188"/>
    </row>
    <row r="63" s="1" customFormat="1" ht="10.32" customHeight="1">
      <c r="B63" s="46"/>
      <c r="C63" s="47"/>
      <c r="D63" s="47"/>
      <c r="E63" s="47"/>
      <c r="F63" s="47"/>
      <c r="G63" s="47"/>
      <c r="H63" s="47"/>
      <c r="I63" s="157"/>
      <c r="J63" s="47"/>
      <c r="K63" s="51"/>
    </row>
    <row r="64" s="1" customFormat="1" ht="29.28" customHeight="1">
      <c r="B64" s="46"/>
      <c r="C64" s="189" t="s">
        <v>515</v>
      </c>
      <c r="D64" s="47"/>
      <c r="E64" s="47"/>
      <c r="F64" s="47"/>
      <c r="G64" s="47"/>
      <c r="H64" s="47"/>
      <c r="I64" s="157"/>
      <c r="J64" s="168">
        <f>J96</f>
        <v>0</v>
      </c>
      <c r="K64" s="51"/>
      <c r="AU64" s="24" t="s">
        <v>516</v>
      </c>
    </row>
    <row r="65" s="8" customFormat="1" ht="24.96" customHeight="1">
      <c r="B65" s="190"/>
      <c r="C65" s="191"/>
      <c r="D65" s="192" t="s">
        <v>517</v>
      </c>
      <c r="E65" s="193"/>
      <c r="F65" s="193"/>
      <c r="G65" s="193"/>
      <c r="H65" s="193"/>
      <c r="I65" s="194"/>
      <c r="J65" s="195">
        <f>J97</f>
        <v>0</v>
      </c>
      <c r="K65" s="196"/>
    </row>
    <row r="66" s="9" customFormat="1" ht="19.92" customHeight="1">
      <c r="B66" s="197"/>
      <c r="C66" s="198"/>
      <c r="D66" s="199" t="s">
        <v>518</v>
      </c>
      <c r="E66" s="200"/>
      <c r="F66" s="200"/>
      <c r="G66" s="200"/>
      <c r="H66" s="200"/>
      <c r="I66" s="201"/>
      <c r="J66" s="202">
        <f>J98</f>
        <v>0</v>
      </c>
      <c r="K66" s="203"/>
    </row>
    <row r="67" s="9" customFormat="1" ht="19.92" customHeight="1">
      <c r="B67" s="197"/>
      <c r="C67" s="198"/>
      <c r="D67" s="199" t="s">
        <v>519</v>
      </c>
      <c r="E67" s="200"/>
      <c r="F67" s="200"/>
      <c r="G67" s="200"/>
      <c r="H67" s="200"/>
      <c r="I67" s="201"/>
      <c r="J67" s="202">
        <f>J103</f>
        <v>0</v>
      </c>
      <c r="K67" s="203"/>
    </row>
    <row r="68" s="9" customFormat="1" ht="19.92" customHeight="1">
      <c r="B68" s="197"/>
      <c r="C68" s="198"/>
      <c r="D68" s="199" t="s">
        <v>520</v>
      </c>
      <c r="E68" s="200"/>
      <c r="F68" s="200"/>
      <c r="G68" s="200"/>
      <c r="H68" s="200"/>
      <c r="I68" s="201"/>
      <c r="J68" s="202">
        <f>J106</f>
        <v>0</v>
      </c>
      <c r="K68" s="203"/>
    </row>
    <row r="69" s="9" customFormat="1" ht="19.92" customHeight="1">
      <c r="B69" s="197"/>
      <c r="C69" s="198"/>
      <c r="D69" s="199" t="s">
        <v>521</v>
      </c>
      <c r="E69" s="200"/>
      <c r="F69" s="200"/>
      <c r="G69" s="200"/>
      <c r="H69" s="200"/>
      <c r="I69" s="201"/>
      <c r="J69" s="202">
        <f>J111</f>
        <v>0</v>
      </c>
      <c r="K69" s="203"/>
    </row>
    <row r="70" s="9" customFormat="1" ht="19.92" customHeight="1">
      <c r="B70" s="197"/>
      <c r="C70" s="198"/>
      <c r="D70" s="199" t="s">
        <v>522</v>
      </c>
      <c r="E70" s="200"/>
      <c r="F70" s="200"/>
      <c r="G70" s="200"/>
      <c r="H70" s="200"/>
      <c r="I70" s="201"/>
      <c r="J70" s="202">
        <f>J120</f>
        <v>0</v>
      </c>
      <c r="K70" s="203"/>
    </row>
    <row r="71" s="8" customFormat="1" ht="24.96" customHeight="1">
      <c r="B71" s="190"/>
      <c r="C71" s="191"/>
      <c r="D71" s="192" t="s">
        <v>523</v>
      </c>
      <c r="E71" s="193"/>
      <c r="F71" s="193"/>
      <c r="G71" s="193"/>
      <c r="H71" s="193"/>
      <c r="I71" s="194"/>
      <c r="J71" s="195">
        <f>J123</f>
        <v>0</v>
      </c>
      <c r="K71" s="196"/>
    </row>
    <row r="72" s="9" customFormat="1" ht="19.92" customHeight="1">
      <c r="B72" s="197"/>
      <c r="C72" s="198"/>
      <c r="D72" s="199" t="s">
        <v>524</v>
      </c>
      <c r="E72" s="200"/>
      <c r="F72" s="200"/>
      <c r="G72" s="200"/>
      <c r="H72" s="200"/>
      <c r="I72" s="201"/>
      <c r="J72" s="202">
        <f>J124</f>
        <v>0</v>
      </c>
      <c r="K72" s="203"/>
    </row>
    <row r="73" s="1" customFormat="1" ht="21.84" customHeight="1">
      <c r="B73" s="46"/>
      <c r="C73" s="47"/>
      <c r="D73" s="47"/>
      <c r="E73" s="47"/>
      <c r="F73" s="47"/>
      <c r="G73" s="47"/>
      <c r="H73" s="47"/>
      <c r="I73" s="157"/>
      <c r="J73" s="47"/>
      <c r="K73" s="51"/>
    </row>
    <row r="74" s="1" customFormat="1" ht="6.96" customHeight="1">
      <c r="B74" s="67"/>
      <c r="C74" s="68"/>
      <c r="D74" s="68"/>
      <c r="E74" s="68"/>
      <c r="F74" s="68"/>
      <c r="G74" s="68"/>
      <c r="H74" s="68"/>
      <c r="I74" s="179"/>
      <c r="J74" s="68"/>
      <c r="K74" s="69"/>
    </row>
    <row r="78" s="1" customFormat="1" ht="6.96" customHeight="1">
      <c r="B78" s="70"/>
      <c r="C78" s="71"/>
      <c r="D78" s="71"/>
      <c r="E78" s="71"/>
      <c r="F78" s="71"/>
      <c r="G78" s="71"/>
      <c r="H78" s="71"/>
      <c r="I78" s="182"/>
      <c r="J78" s="71"/>
      <c r="K78" s="71"/>
      <c r="L78" s="72"/>
    </row>
    <row r="79" s="1" customFormat="1" ht="36.96" customHeight="1">
      <c r="B79" s="46"/>
      <c r="C79" s="73" t="s">
        <v>525</v>
      </c>
      <c r="D79" s="74"/>
      <c r="E79" s="74"/>
      <c r="F79" s="74"/>
      <c r="G79" s="74"/>
      <c r="H79" s="74"/>
      <c r="I79" s="204"/>
      <c r="J79" s="74"/>
      <c r="K79" s="74"/>
      <c r="L79" s="72"/>
    </row>
    <row r="80" s="1" customFormat="1" ht="6.96" customHeight="1">
      <c r="B80" s="46"/>
      <c r="C80" s="74"/>
      <c r="D80" s="74"/>
      <c r="E80" s="74"/>
      <c r="F80" s="74"/>
      <c r="G80" s="74"/>
      <c r="H80" s="74"/>
      <c r="I80" s="204"/>
      <c r="J80" s="74"/>
      <c r="K80" s="74"/>
      <c r="L80" s="72"/>
    </row>
    <row r="81" s="1" customFormat="1" ht="14.4" customHeight="1">
      <c r="B81" s="46"/>
      <c r="C81" s="76" t="s">
        <v>18</v>
      </c>
      <c r="D81" s="74"/>
      <c r="E81" s="74"/>
      <c r="F81" s="74"/>
      <c r="G81" s="74"/>
      <c r="H81" s="74"/>
      <c r="I81" s="204"/>
      <c r="J81" s="74"/>
      <c r="K81" s="74"/>
      <c r="L81" s="72"/>
    </row>
    <row r="82" s="1" customFormat="1" ht="16.5" customHeight="1">
      <c r="B82" s="46"/>
      <c r="C82" s="74"/>
      <c r="D82" s="74"/>
      <c r="E82" s="205" t="str">
        <f>E7</f>
        <v>Celkové opravy zastávek na koridorové trati Vraňany - Děčín - státní hranice_ZMĚNA č. 1</v>
      </c>
      <c r="F82" s="76"/>
      <c r="G82" s="76"/>
      <c r="H82" s="76"/>
      <c r="I82" s="204"/>
      <c r="J82" s="74"/>
      <c r="K82" s="74"/>
      <c r="L82" s="72"/>
    </row>
    <row r="83">
      <c r="B83" s="28"/>
      <c r="C83" s="76" t="s">
        <v>506</v>
      </c>
      <c r="D83" s="206"/>
      <c r="E83" s="206"/>
      <c r="F83" s="206"/>
      <c r="G83" s="206"/>
      <c r="H83" s="206"/>
      <c r="I83" s="149"/>
      <c r="J83" s="206"/>
      <c r="K83" s="206"/>
      <c r="L83" s="207"/>
    </row>
    <row r="84" ht="16.5" customHeight="1">
      <c r="B84" s="28"/>
      <c r="C84" s="206"/>
      <c r="D84" s="206"/>
      <c r="E84" s="205" t="s">
        <v>1719</v>
      </c>
      <c r="F84" s="206"/>
      <c r="G84" s="206"/>
      <c r="H84" s="206"/>
      <c r="I84" s="149"/>
      <c r="J84" s="206"/>
      <c r="K84" s="206"/>
      <c r="L84" s="207"/>
    </row>
    <row r="85">
      <c r="B85" s="28"/>
      <c r="C85" s="76" t="s">
        <v>508</v>
      </c>
      <c r="D85" s="206"/>
      <c r="E85" s="206"/>
      <c r="F85" s="206"/>
      <c r="G85" s="206"/>
      <c r="H85" s="206"/>
      <c r="I85" s="149"/>
      <c r="J85" s="206"/>
      <c r="K85" s="206"/>
      <c r="L85" s="207"/>
    </row>
    <row r="86" s="1" customFormat="1" ht="16.5" customHeight="1">
      <c r="B86" s="46"/>
      <c r="C86" s="74"/>
      <c r="D86" s="74"/>
      <c r="E86" s="208" t="s">
        <v>1720</v>
      </c>
      <c r="F86" s="74"/>
      <c r="G86" s="74"/>
      <c r="H86" s="74"/>
      <c r="I86" s="204"/>
      <c r="J86" s="74"/>
      <c r="K86" s="74"/>
      <c r="L86" s="72"/>
    </row>
    <row r="87" s="1" customFormat="1" ht="14.4" customHeight="1">
      <c r="B87" s="46"/>
      <c r="C87" s="76" t="s">
        <v>510</v>
      </c>
      <c r="D87" s="74"/>
      <c r="E87" s="74"/>
      <c r="F87" s="74"/>
      <c r="G87" s="74"/>
      <c r="H87" s="74"/>
      <c r="I87" s="204"/>
      <c r="J87" s="74"/>
      <c r="K87" s="74"/>
      <c r="L87" s="72"/>
    </row>
    <row r="88" s="1" customFormat="1" ht="17.25" customHeight="1">
      <c r="B88" s="46"/>
      <c r="C88" s="74"/>
      <c r="D88" s="74"/>
      <c r="E88" s="82" t="str">
        <f>E13</f>
        <v>SO-31-03-01 - Zábradlí Prostřední Žleb</v>
      </c>
      <c r="F88" s="74"/>
      <c r="G88" s="74"/>
      <c r="H88" s="74"/>
      <c r="I88" s="204"/>
      <c r="J88" s="74"/>
      <c r="K88" s="74"/>
      <c r="L88" s="72"/>
    </row>
    <row r="89" s="1" customFormat="1" ht="6.96" customHeight="1">
      <c r="B89" s="46"/>
      <c r="C89" s="74"/>
      <c r="D89" s="74"/>
      <c r="E89" s="74"/>
      <c r="F89" s="74"/>
      <c r="G89" s="74"/>
      <c r="H89" s="74"/>
      <c r="I89" s="204"/>
      <c r="J89" s="74"/>
      <c r="K89" s="74"/>
      <c r="L89" s="72"/>
    </row>
    <row r="90" s="1" customFormat="1" ht="18" customHeight="1">
      <c r="B90" s="46"/>
      <c r="C90" s="76" t="s">
        <v>25</v>
      </c>
      <c r="D90" s="74"/>
      <c r="E90" s="74"/>
      <c r="F90" s="209" t="str">
        <f>F16</f>
        <v xml:space="preserve"> </v>
      </c>
      <c r="G90" s="74"/>
      <c r="H90" s="74"/>
      <c r="I90" s="210" t="s">
        <v>27</v>
      </c>
      <c r="J90" s="85" t="str">
        <f>IF(J16="","",J16)</f>
        <v>19. 9. 2018</v>
      </c>
      <c r="K90" s="74"/>
      <c r="L90" s="72"/>
    </row>
    <row r="91" s="1" customFormat="1" ht="6.96" customHeight="1">
      <c r="B91" s="46"/>
      <c r="C91" s="74"/>
      <c r="D91" s="74"/>
      <c r="E91" s="74"/>
      <c r="F91" s="74"/>
      <c r="G91" s="74"/>
      <c r="H91" s="74"/>
      <c r="I91" s="204"/>
      <c r="J91" s="74"/>
      <c r="K91" s="74"/>
      <c r="L91" s="72"/>
    </row>
    <row r="92" s="1" customFormat="1">
      <c r="B92" s="46"/>
      <c r="C92" s="76" t="s">
        <v>31</v>
      </c>
      <c r="D92" s="74"/>
      <c r="E92" s="74"/>
      <c r="F92" s="209" t="str">
        <f>E19</f>
        <v>SŽDC s.o., OŘ Ústí n.L., ST Ústí n.L.</v>
      </c>
      <c r="G92" s="74"/>
      <c r="H92" s="74"/>
      <c r="I92" s="210" t="s">
        <v>39</v>
      </c>
      <c r="J92" s="209" t="str">
        <f>E25</f>
        <v xml:space="preserve"> </v>
      </c>
      <c r="K92" s="74"/>
      <c r="L92" s="72"/>
    </row>
    <row r="93" s="1" customFormat="1" ht="14.4" customHeight="1">
      <c r="B93" s="46"/>
      <c r="C93" s="76" t="s">
        <v>37</v>
      </c>
      <c r="D93" s="74"/>
      <c r="E93" s="74"/>
      <c r="F93" s="209" t="str">
        <f>IF(E22="","",E22)</f>
        <v/>
      </c>
      <c r="G93" s="74"/>
      <c r="H93" s="74"/>
      <c r="I93" s="204"/>
      <c r="J93" s="74"/>
      <c r="K93" s="74"/>
      <c r="L93" s="72"/>
    </row>
    <row r="94" s="1" customFormat="1" ht="10.32" customHeight="1">
      <c r="B94" s="46"/>
      <c r="C94" s="74"/>
      <c r="D94" s="74"/>
      <c r="E94" s="74"/>
      <c r="F94" s="74"/>
      <c r="G94" s="74"/>
      <c r="H94" s="74"/>
      <c r="I94" s="204"/>
      <c r="J94" s="74"/>
      <c r="K94" s="74"/>
      <c r="L94" s="72"/>
    </row>
    <row r="95" s="10" customFormat="1" ht="29.28" customHeight="1">
      <c r="B95" s="211"/>
      <c r="C95" s="212" t="s">
        <v>526</v>
      </c>
      <c r="D95" s="213" t="s">
        <v>62</v>
      </c>
      <c r="E95" s="213" t="s">
        <v>58</v>
      </c>
      <c r="F95" s="213" t="s">
        <v>527</v>
      </c>
      <c r="G95" s="213" t="s">
        <v>528</v>
      </c>
      <c r="H95" s="213" t="s">
        <v>529</v>
      </c>
      <c r="I95" s="214" t="s">
        <v>530</v>
      </c>
      <c r="J95" s="213" t="s">
        <v>514</v>
      </c>
      <c r="K95" s="215" t="s">
        <v>531</v>
      </c>
      <c r="L95" s="216"/>
      <c r="M95" s="102" t="s">
        <v>532</v>
      </c>
      <c r="N95" s="103" t="s">
        <v>47</v>
      </c>
      <c r="O95" s="103" t="s">
        <v>533</v>
      </c>
      <c r="P95" s="103" t="s">
        <v>534</v>
      </c>
      <c r="Q95" s="103" t="s">
        <v>535</v>
      </c>
      <c r="R95" s="103" t="s">
        <v>536</v>
      </c>
      <c r="S95" s="103" t="s">
        <v>537</v>
      </c>
      <c r="T95" s="104" t="s">
        <v>538</v>
      </c>
    </row>
    <row r="96" s="1" customFormat="1" ht="29.28" customHeight="1">
      <c r="B96" s="46"/>
      <c r="C96" s="108" t="s">
        <v>515</v>
      </c>
      <c r="D96" s="74"/>
      <c r="E96" s="74"/>
      <c r="F96" s="74"/>
      <c r="G96" s="74"/>
      <c r="H96" s="74"/>
      <c r="I96" s="204"/>
      <c r="J96" s="217">
        <f>BK96</f>
        <v>0</v>
      </c>
      <c r="K96" s="74"/>
      <c r="L96" s="72"/>
      <c r="M96" s="105"/>
      <c r="N96" s="106"/>
      <c r="O96" s="106"/>
      <c r="P96" s="218">
        <f>P97+P123</f>
        <v>0</v>
      </c>
      <c r="Q96" s="106"/>
      <c r="R96" s="218">
        <f>R97+R123</f>
        <v>0.097540000000000016</v>
      </c>
      <c r="S96" s="106"/>
      <c r="T96" s="219">
        <f>T97+T123</f>
        <v>0.021999999999999999</v>
      </c>
      <c r="AT96" s="24" t="s">
        <v>76</v>
      </c>
      <c r="AU96" s="24" t="s">
        <v>516</v>
      </c>
      <c r="BK96" s="220">
        <f>BK97+BK123</f>
        <v>0</v>
      </c>
    </row>
    <row r="97" s="11" customFormat="1" ht="37.44" customHeight="1">
      <c r="B97" s="221"/>
      <c r="C97" s="222"/>
      <c r="D97" s="223" t="s">
        <v>76</v>
      </c>
      <c r="E97" s="224" t="s">
        <v>539</v>
      </c>
      <c r="F97" s="224" t="s">
        <v>540</v>
      </c>
      <c r="G97" s="222"/>
      <c r="H97" s="222"/>
      <c r="I97" s="225"/>
      <c r="J97" s="226">
        <f>BK97</f>
        <v>0</v>
      </c>
      <c r="K97" s="222"/>
      <c r="L97" s="227"/>
      <c r="M97" s="228"/>
      <c r="N97" s="229"/>
      <c r="O97" s="229"/>
      <c r="P97" s="230">
        <f>P98+P103+P106+P111+P120</f>
        <v>0</v>
      </c>
      <c r="Q97" s="229"/>
      <c r="R97" s="230">
        <f>R98+R103+R106+R111+R120</f>
        <v>0.097540000000000016</v>
      </c>
      <c r="S97" s="229"/>
      <c r="T97" s="231">
        <f>T98+T103+T106+T111+T120</f>
        <v>0.021999999999999999</v>
      </c>
      <c r="AR97" s="232" t="s">
        <v>24</v>
      </c>
      <c r="AT97" s="233" t="s">
        <v>76</v>
      </c>
      <c r="AU97" s="233" t="s">
        <v>77</v>
      </c>
      <c r="AY97" s="232" t="s">
        <v>541</v>
      </c>
      <c r="BK97" s="234">
        <f>BK98+BK103+BK106+BK111+BK120</f>
        <v>0</v>
      </c>
    </row>
    <row r="98" s="11" customFormat="1" ht="19.92" customHeight="1">
      <c r="B98" s="221"/>
      <c r="C98" s="222"/>
      <c r="D98" s="223" t="s">
        <v>76</v>
      </c>
      <c r="E98" s="235" t="s">
        <v>542</v>
      </c>
      <c r="F98" s="235" t="s">
        <v>543</v>
      </c>
      <c r="G98" s="222"/>
      <c r="H98" s="222"/>
      <c r="I98" s="225"/>
      <c r="J98" s="236">
        <f>BK98</f>
        <v>0</v>
      </c>
      <c r="K98" s="222"/>
      <c r="L98" s="227"/>
      <c r="M98" s="228"/>
      <c r="N98" s="229"/>
      <c r="O98" s="229"/>
      <c r="P98" s="230">
        <f>SUM(P99:P102)</f>
        <v>0</v>
      </c>
      <c r="Q98" s="229"/>
      <c r="R98" s="230">
        <f>SUM(R99:R102)</f>
        <v>0.042040000000000001</v>
      </c>
      <c r="S98" s="229"/>
      <c r="T98" s="231">
        <f>SUM(T99:T102)</f>
        <v>0</v>
      </c>
      <c r="AR98" s="232" t="s">
        <v>24</v>
      </c>
      <c r="AT98" s="233" t="s">
        <v>76</v>
      </c>
      <c r="AU98" s="233" t="s">
        <v>24</v>
      </c>
      <c r="AY98" s="232" t="s">
        <v>541</v>
      </c>
      <c r="BK98" s="234">
        <f>SUM(BK99:BK102)</f>
        <v>0</v>
      </c>
    </row>
    <row r="99" s="1" customFormat="1" ht="25.5" customHeight="1">
      <c r="B99" s="46"/>
      <c r="C99" s="237" t="s">
        <v>24</v>
      </c>
      <c r="D99" s="237" t="s">
        <v>544</v>
      </c>
      <c r="E99" s="238" t="s">
        <v>545</v>
      </c>
      <c r="F99" s="239" t="s">
        <v>546</v>
      </c>
      <c r="G99" s="240" t="s">
        <v>547</v>
      </c>
      <c r="H99" s="241">
        <v>1</v>
      </c>
      <c r="I99" s="242"/>
      <c r="J99" s="243">
        <f>ROUND(I99*H99,2)</f>
        <v>0</v>
      </c>
      <c r="K99" s="239" t="s">
        <v>22</v>
      </c>
      <c r="L99" s="72"/>
      <c r="M99" s="244" t="s">
        <v>22</v>
      </c>
      <c r="N99" s="245" t="s">
        <v>48</v>
      </c>
      <c r="O99" s="47"/>
      <c r="P99" s="246">
        <f>O99*H99</f>
        <v>0</v>
      </c>
      <c r="Q99" s="246">
        <v>0.02102</v>
      </c>
      <c r="R99" s="246">
        <f>Q99*H99</f>
        <v>0.02102</v>
      </c>
      <c r="S99" s="246">
        <v>0</v>
      </c>
      <c r="T99" s="247">
        <f>S99*H99</f>
        <v>0</v>
      </c>
      <c r="AR99" s="24" t="s">
        <v>542</v>
      </c>
      <c r="AT99" s="24" t="s">
        <v>544</v>
      </c>
      <c r="AU99" s="24" t="s">
        <v>85</v>
      </c>
      <c r="AY99" s="24" t="s">
        <v>541</v>
      </c>
      <c r="BE99" s="248">
        <f>IF(N99="základní",J99,0)</f>
        <v>0</v>
      </c>
      <c r="BF99" s="248">
        <f>IF(N99="snížená",J99,0)</f>
        <v>0</v>
      </c>
      <c r="BG99" s="248">
        <f>IF(N99="zákl. přenesená",J99,0)</f>
        <v>0</v>
      </c>
      <c r="BH99" s="248">
        <f>IF(N99="sníž. přenesená",J99,0)</f>
        <v>0</v>
      </c>
      <c r="BI99" s="248">
        <f>IF(N99="nulová",J99,0)</f>
        <v>0</v>
      </c>
      <c r="BJ99" s="24" t="s">
        <v>24</v>
      </c>
      <c r="BK99" s="248">
        <f>ROUND(I99*H99,2)</f>
        <v>0</v>
      </c>
      <c r="BL99" s="24" t="s">
        <v>542</v>
      </c>
      <c r="BM99" s="24" t="s">
        <v>1722</v>
      </c>
    </row>
    <row r="100" s="12" customFormat="1">
      <c r="B100" s="249"/>
      <c r="C100" s="250"/>
      <c r="D100" s="251" t="s">
        <v>549</v>
      </c>
      <c r="E100" s="252" t="s">
        <v>22</v>
      </c>
      <c r="F100" s="253" t="s">
        <v>24</v>
      </c>
      <c r="G100" s="250"/>
      <c r="H100" s="254">
        <v>1</v>
      </c>
      <c r="I100" s="255"/>
      <c r="J100" s="250"/>
      <c r="K100" s="250"/>
      <c r="L100" s="256"/>
      <c r="M100" s="257"/>
      <c r="N100" s="258"/>
      <c r="O100" s="258"/>
      <c r="P100" s="258"/>
      <c r="Q100" s="258"/>
      <c r="R100" s="258"/>
      <c r="S100" s="258"/>
      <c r="T100" s="259"/>
      <c r="AT100" s="260" t="s">
        <v>549</v>
      </c>
      <c r="AU100" s="260" t="s">
        <v>85</v>
      </c>
      <c r="AV100" s="12" t="s">
        <v>85</v>
      </c>
      <c r="AW100" s="12" t="s">
        <v>41</v>
      </c>
      <c r="AX100" s="12" t="s">
        <v>24</v>
      </c>
      <c r="AY100" s="260" t="s">
        <v>541</v>
      </c>
    </row>
    <row r="101" s="1" customFormat="1" ht="25.5" customHeight="1">
      <c r="B101" s="46"/>
      <c r="C101" s="237" t="s">
        <v>85</v>
      </c>
      <c r="D101" s="237" t="s">
        <v>544</v>
      </c>
      <c r="E101" s="238" t="s">
        <v>550</v>
      </c>
      <c r="F101" s="239" t="s">
        <v>551</v>
      </c>
      <c r="G101" s="240" t="s">
        <v>547</v>
      </c>
      <c r="H101" s="241">
        <v>1</v>
      </c>
      <c r="I101" s="242"/>
      <c r="J101" s="243">
        <f>ROUND(I101*H101,2)</f>
        <v>0</v>
      </c>
      <c r="K101" s="239" t="s">
        <v>22</v>
      </c>
      <c r="L101" s="72"/>
      <c r="M101" s="244" t="s">
        <v>22</v>
      </c>
      <c r="N101" s="245" t="s">
        <v>48</v>
      </c>
      <c r="O101" s="47"/>
      <c r="P101" s="246">
        <f>O101*H101</f>
        <v>0</v>
      </c>
      <c r="Q101" s="246">
        <v>0.02102</v>
      </c>
      <c r="R101" s="246">
        <f>Q101*H101</f>
        <v>0.02102</v>
      </c>
      <c r="S101" s="246">
        <v>0</v>
      </c>
      <c r="T101" s="247">
        <f>S101*H101</f>
        <v>0</v>
      </c>
      <c r="AR101" s="24" t="s">
        <v>542</v>
      </c>
      <c r="AT101" s="24" t="s">
        <v>544</v>
      </c>
      <c r="AU101" s="24" t="s">
        <v>85</v>
      </c>
      <c r="AY101" s="24" t="s">
        <v>541</v>
      </c>
      <c r="BE101" s="248">
        <f>IF(N101="základní",J101,0)</f>
        <v>0</v>
      </c>
      <c r="BF101" s="248">
        <f>IF(N101="snížená",J101,0)</f>
        <v>0</v>
      </c>
      <c r="BG101" s="248">
        <f>IF(N101="zákl. přenesená",J101,0)</f>
        <v>0</v>
      </c>
      <c r="BH101" s="248">
        <f>IF(N101="sníž. přenesená",J101,0)</f>
        <v>0</v>
      </c>
      <c r="BI101" s="248">
        <f>IF(N101="nulová",J101,0)</f>
        <v>0</v>
      </c>
      <c r="BJ101" s="24" t="s">
        <v>24</v>
      </c>
      <c r="BK101" s="248">
        <f>ROUND(I101*H101,2)</f>
        <v>0</v>
      </c>
      <c r="BL101" s="24" t="s">
        <v>542</v>
      </c>
      <c r="BM101" s="24" t="s">
        <v>1723</v>
      </c>
    </row>
    <row r="102" s="12" customFormat="1">
      <c r="B102" s="249"/>
      <c r="C102" s="250"/>
      <c r="D102" s="251" t="s">
        <v>549</v>
      </c>
      <c r="E102" s="252" t="s">
        <v>22</v>
      </c>
      <c r="F102" s="253" t="s">
        <v>24</v>
      </c>
      <c r="G102" s="250"/>
      <c r="H102" s="254">
        <v>1</v>
      </c>
      <c r="I102" s="255"/>
      <c r="J102" s="250"/>
      <c r="K102" s="250"/>
      <c r="L102" s="256"/>
      <c r="M102" s="257"/>
      <c r="N102" s="258"/>
      <c r="O102" s="258"/>
      <c r="P102" s="258"/>
      <c r="Q102" s="258"/>
      <c r="R102" s="258"/>
      <c r="S102" s="258"/>
      <c r="T102" s="259"/>
      <c r="AT102" s="260" t="s">
        <v>549</v>
      </c>
      <c r="AU102" s="260" t="s">
        <v>85</v>
      </c>
      <c r="AV102" s="12" t="s">
        <v>85</v>
      </c>
      <c r="AW102" s="12" t="s">
        <v>41</v>
      </c>
      <c r="AX102" s="12" t="s">
        <v>24</v>
      </c>
      <c r="AY102" s="260" t="s">
        <v>541</v>
      </c>
    </row>
    <row r="103" s="11" customFormat="1" ht="29.88" customHeight="1">
      <c r="B103" s="221"/>
      <c r="C103" s="222"/>
      <c r="D103" s="223" t="s">
        <v>76</v>
      </c>
      <c r="E103" s="235" t="s">
        <v>552</v>
      </c>
      <c r="F103" s="235" t="s">
        <v>553</v>
      </c>
      <c r="G103" s="222"/>
      <c r="H103" s="222"/>
      <c r="I103" s="225"/>
      <c r="J103" s="236">
        <f>BK103</f>
        <v>0</v>
      </c>
      <c r="K103" s="222"/>
      <c r="L103" s="227"/>
      <c r="M103" s="228"/>
      <c r="N103" s="229"/>
      <c r="O103" s="229"/>
      <c r="P103" s="230">
        <f>SUM(P104:P105)</f>
        <v>0</v>
      </c>
      <c r="Q103" s="229"/>
      <c r="R103" s="230">
        <f>SUM(R104:R105)</f>
        <v>0.055500000000000008</v>
      </c>
      <c r="S103" s="229"/>
      <c r="T103" s="231">
        <f>SUM(T104:T105)</f>
        <v>0</v>
      </c>
      <c r="AR103" s="232" t="s">
        <v>24</v>
      </c>
      <c r="AT103" s="233" t="s">
        <v>76</v>
      </c>
      <c r="AU103" s="233" t="s">
        <v>24</v>
      </c>
      <c r="AY103" s="232" t="s">
        <v>541</v>
      </c>
      <c r="BK103" s="234">
        <f>SUM(BK104:BK105)</f>
        <v>0</v>
      </c>
    </row>
    <row r="104" s="1" customFormat="1" ht="25.5" customHeight="1">
      <c r="B104" s="46"/>
      <c r="C104" s="237" t="s">
        <v>93</v>
      </c>
      <c r="D104" s="237" t="s">
        <v>544</v>
      </c>
      <c r="E104" s="238" t="s">
        <v>554</v>
      </c>
      <c r="F104" s="239" t="s">
        <v>555</v>
      </c>
      <c r="G104" s="240" t="s">
        <v>547</v>
      </c>
      <c r="H104" s="241">
        <v>50</v>
      </c>
      <c r="I104" s="242"/>
      <c r="J104" s="243">
        <f>ROUND(I104*H104,2)</f>
        <v>0</v>
      </c>
      <c r="K104" s="239" t="s">
        <v>22</v>
      </c>
      <c r="L104" s="72"/>
      <c r="M104" s="244" t="s">
        <v>22</v>
      </c>
      <c r="N104" s="245" t="s">
        <v>48</v>
      </c>
      <c r="O104" s="47"/>
      <c r="P104" s="246">
        <f>O104*H104</f>
        <v>0</v>
      </c>
      <c r="Q104" s="246">
        <v>0.0011100000000000001</v>
      </c>
      <c r="R104" s="246">
        <f>Q104*H104</f>
        <v>0.055500000000000008</v>
      </c>
      <c r="S104" s="246">
        <v>0</v>
      </c>
      <c r="T104" s="247">
        <f>S104*H104</f>
        <v>0</v>
      </c>
      <c r="AR104" s="24" t="s">
        <v>542</v>
      </c>
      <c r="AT104" s="24" t="s">
        <v>544</v>
      </c>
      <c r="AU104" s="24" t="s">
        <v>85</v>
      </c>
      <c r="AY104" s="24" t="s">
        <v>541</v>
      </c>
      <c r="BE104" s="248">
        <f>IF(N104="základní",J104,0)</f>
        <v>0</v>
      </c>
      <c r="BF104" s="248">
        <f>IF(N104="snížená",J104,0)</f>
        <v>0</v>
      </c>
      <c r="BG104" s="248">
        <f>IF(N104="zákl. přenesená",J104,0)</f>
        <v>0</v>
      </c>
      <c r="BH104" s="248">
        <f>IF(N104="sníž. přenesená",J104,0)</f>
        <v>0</v>
      </c>
      <c r="BI104" s="248">
        <f>IF(N104="nulová",J104,0)</f>
        <v>0</v>
      </c>
      <c r="BJ104" s="24" t="s">
        <v>24</v>
      </c>
      <c r="BK104" s="248">
        <f>ROUND(I104*H104,2)</f>
        <v>0</v>
      </c>
      <c r="BL104" s="24" t="s">
        <v>542</v>
      </c>
      <c r="BM104" s="24" t="s">
        <v>1724</v>
      </c>
    </row>
    <row r="105" s="12" customFormat="1">
      <c r="B105" s="249"/>
      <c r="C105" s="250"/>
      <c r="D105" s="251" t="s">
        <v>549</v>
      </c>
      <c r="E105" s="252" t="s">
        <v>22</v>
      </c>
      <c r="F105" s="253" t="s">
        <v>1725</v>
      </c>
      <c r="G105" s="250"/>
      <c r="H105" s="254">
        <v>50</v>
      </c>
      <c r="I105" s="255"/>
      <c r="J105" s="250"/>
      <c r="K105" s="250"/>
      <c r="L105" s="256"/>
      <c r="M105" s="257"/>
      <c r="N105" s="258"/>
      <c r="O105" s="258"/>
      <c r="P105" s="258"/>
      <c r="Q105" s="258"/>
      <c r="R105" s="258"/>
      <c r="S105" s="258"/>
      <c r="T105" s="259"/>
      <c r="AT105" s="260" t="s">
        <v>549</v>
      </c>
      <c r="AU105" s="260" t="s">
        <v>85</v>
      </c>
      <c r="AV105" s="12" t="s">
        <v>85</v>
      </c>
      <c r="AW105" s="12" t="s">
        <v>41</v>
      </c>
      <c r="AX105" s="12" t="s">
        <v>24</v>
      </c>
      <c r="AY105" s="260" t="s">
        <v>541</v>
      </c>
    </row>
    <row r="106" s="11" customFormat="1" ht="29.88" customHeight="1">
      <c r="B106" s="221"/>
      <c r="C106" s="222"/>
      <c r="D106" s="223" t="s">
        <v>76</v>
      </c>
      <c r="E106" s="235" t="s">
        <v>557</v>
      </c>
      <c r="F106" s="235" t="s">
        <v>558</v>
      </c>
      <c r="G106" s="222"/>
      <c r="H106" s="222"/>
      <c r="I106" s="225"/>
      <c r="J106" s="236">
        <f>BK106</f>
        <v>0</v>
      </c>
      <c r="K106" s="222"/>
      <c r="L106" s="227"/>
      <c r="M106" s="228"/>
      <c r="N106" s="229"/>
      <c r="O106" s="229"/>
      <c r="P106" s="230">
        <f>SUM(P107:P110)</f>
        <v>0</v>
      </c>
      <c r="Q106" s="229"/>
      <c r="R106" s="230">
        <f>SUM(R107:R110)</f>
        <v>0</v>
      </c>
      <c r="S106" s="229"/>
      <c r="T106" s="231">
        <f>SUM(T107:T110)</f>
        <v>0.021999999999999999</v>
      </c>
      <c r="AR106" s="232" t="s">
        <v>24</v>
      </c>
      <c r="AT106" s="233" t="s">
        <v>76</v>
      </c>
      <c r="AU106" s="233" t="s">
        <v>24</v>
      </c>
      <c r="AY106" s="232" t="s">
        <v>541</v>
      </c>
      <c r="BK106" s="234">
        <f>SUM(BK107:BK110)</f>
        <v>0</v>
      </c>
    </row>
    <row r="107" s="1" customFormat="1" ht="16.5" customHeight="1">
      <c r="B107" s="46"/>
      <c r="C107" s="237" t="s">
        <v>542</v>
      </c>
      <c r="D107" s="237" t="s">
        <v>544</v>
      </c>
      <c r="E107" s="238" t="s">
        <v>559</v>
      </c>
      <c r="F107" s="239" t="s">
        <v>560</v>
      </c>
      <c r="G107" s="240" t="s">
        <v>547</v>
      </c>
      <c r="H107" s="241">
        <v>1</v>
      </c>
      <c r="I107" s="242"/>
      <c r="J107" s="243">
        <f>ROUND(I107*H107,2)</f>
        <v>0</v>
      </c>
      <c r="K107" s="239" t="s">
        <v>22</v>
      </c>
      <c r="L107" s="72"/>
      <c r="M107" s="244" t="s">
        <v>22</v>
      </c>
      <c r="N107" s="245" t="s">
        <v>48</v>
      </c>
      <c r="O107" s="47"/>
      <c r="P107" s="246">
        <f>O107*H107</f>
        <v>0</v>
      </c>
      <c r="Q107" s="246">
        <v>0</v>
      </c>
      <c r="R107" s="246">
        <f>Q107*H107</f>
        <v>0</v>
      </c>
      <c r="S107" s="246">
        <v>0.021999999999999999</v>
      </c>
      <c r="T107" s="247">
        <f>S107*H107</f>
        <v>0.021999999999999999</v>
      </c>
      <c r="AR107" s="24" t="s">
        <v>542</v>
      </c>
      <c r="AT107" s="24" t="s">
        <v>544</v>
      </c>
      <c r="AU107" s="24" t="s">
        <v>85</v>
      </c>
      <c r="AY107" s="24" t="s">
        <v>541</v>
      </c>
      <c r="BE107" s="248">
        <f>IF(N107="základní",J107,0)</f>
        <v>0</v>
      </c>
      <c r="BF107" s="248">
        <f>IF(N107="snížená",J107,0)</f>
        <v>0</v>
      </c>
      <c r="BG107" s="248">
        <f>IF(N107="zákl. přenesená",J107,0)</f>
        <v>0</v>
      </c>
      <c r="BH107" s="248">
        <f>IF(N107="sníž. přenesená",J107,0)</f>
        <v>0</v>
      </c>
      <c r="BI107" s="248">
        <f>IF(N107="nulová",J107,0)</f>
        <v>0</v>
      </c>
      <c r="BJ107" s="24" t="s">
        <v>24</v>
      </c>
      <c r="BK107" s="248">
        <f>ROUND(I107*H107,2)</f>
        <v>0</v>
      </c>
      <c r="BL107" s="24" t="s">
        <v>542</v>
      </c>
      <c r="BM107" s="24" t="s">
        <v>1726</v>
      </c>
    </row>
    <row r="108" s="12" customFormat="1">
      <c r="B108" s="249"/>
      <c r="C108" s="250"/>
      <c r="D108" s="251" t="s">
        <v>549</v>
      </c>
      <c r="E108" s="252" t="s">
        <v>22</v>
      </c>
      <c r="F108" s="253" t="s">
        <v>24</v>
      </c>
      <c r="G108" s="250"/>
      <c r="H108" s="254">
        <v>1</v>
      </c>
      <c r="I108" s="255"/>
      <c r="J108" s="250"/>
      <c r="K108" s="250"/>
      <c r="L108" s="256"/>
      <c r="M108" s="257"/>
      <c r="N108" s="258"/>
      <c r="O108" s="258"/>
      <c r="P108" s="258"/>
      <c r="Q108" s="258"/>
      <c r="R108" s="258"/>
      <c r="S108" s="258"/>
      <c r="T108" s="259"/>
      <c r="AT108" s="260" t="s">
        <v>549</v>
      </c>
      <c r="AU108" s="260" t="s">
        <v>85</v>
      </c>
      <c r="AV108" s="12" t="s">
        <v>85</v>
      </c>
      <c r="AW108" s="12" t="s">
        <v>41</v>
      </c>
      <c r="AX108" s="12" t="s">
        <v>24</v>
      </c>
      <c r="AY108" s="260" t="s">
        <v>541</v>
      </c>
    </row>
    <row r="109" s="1" customFormat="1" ht="25.5" customHeight="1">
      <c r="B109" s="46"/>
      <c r="C109" s="237" t="s">
        <v>562</v>
      </c>
      <c r="D109" s="237" t="s">
        <v>544</v>
      </c>
      <c r="E109" s="238" t="s">
        <v>563</v>
      </c>
      <c r="F109" s="239" t="s">
        <v>564</v>
      </c>
      <c r="G109" s="240" t="s">
        <v>547</v>
      </c>
      <c r="H109" s="241">
        <v>1</v>
      </c>
      <c r="I109" s="242"/>
      <c r="J109" s="243">
        <f>ROUND(I109*H109,2)</f>
        <v>0</v>
      </c>
      <c r="K109" s="239" t="s">
        <v>22</v>
      </c>
      <c r="L109" s="72"/>
      <c r="M109" s="244" t="s">
        <v>22</v>
      </c>
      <c r="N109" s="245" t="s">
        <v>48</v>
      </c>
      <c r="O109" s="47"/>
      <c r="P109" s="246">
        <f>O109*H109</f>
        <v>0</v>
      </c>
      <c r="Q109" s="246">
        <v>0</v>
      </c>
      <c r="R109" s="246">
        <f>Q109*H109</f>
        <v>0</v>
      </c>
      <c r="S109" s="246">
        <v>0</v>
      </c>
      <c r="T109" s="247">
        <f>S109*H109</f>
        <v>0</v>
      </c>
      <c r="AR109" s="24" t="s">
        <v>542</v>
      </c>
      <c r="AT109" s="24" t="s">
        <v>544</v>
      </c>
      <c r="AU109" s="24" t="s">
        <v>85</v>
      </c>
      <c r="AY109" s="24" t="s">
        <v>541</v>
      </c>
      <c r="BE109" s="248">
        <f>IF(N109="základní",J109,0)</f>
        <v>0</v>
      </c>
      <c r="BF109" s="248">
        <f>IF(N109="snížená",J109,0)</f>
        <v>0</v>
      </c>
      <c r="BG109" s="248">
        <f>IF(N109="zákl. přenesená",J109,0)</f>
        <v>0</v>
      </c>
      <c r="BH109" s="248">
        <f>IF(N109="sníž. přenesená",J109,0)</f>
        <v>0</v>
      </c>
      <c r="BI109" s="248">
        <f>IF(N109="nulová",J109,0)</f>
        <v>0</v>
      </c>
      <c r="BJ109" s="24" t="s">
        <v>24</v>
      </c>
      <c r="BK109" s="248">
        <f>ROUND(I109*H109,2)</f>
        <v>0</v>
      </c>
      <c r="BL109" s="24" t="s">
        <v>542</v>
      </c>
      <c r="BM109" s="24" t="s">
        <v>1727</v>
      </c>
    </row>
    <row r="110" s="12" customFormat="1">
      <c r="B110" s="249"/>
      <c r="C110" s="250"/>
      <c r="D110" s="251" t="s">
        <v>549</v>
      </c>
      <c r="E110" s="252" t="s">
        <v>22</v>
      </c>
      <c r="F110" s="253" t="s">
        <v>24</v>
      </c>
      <c r="G110" s="250"/>
      <c r="H110" s="254">
        <v>1</v>
      </c>
      <c r="I110" s="255"/>
      <c r="J110" s="250"/>
      <c r="K110" s="250"/>
      <c r="L110" s="256"/>
      <c r="M110" s="257"/>
      <c r="N110" s="258"/>
      <c r="O110" s="258"/>
      <c r="P110" s="258"/>
      <c r="Q110" s="258"/>
      <c r="R110" s="258"/>
      <c r="S110" s="258"/>
      <c r="T110" s="259"/>
      <c r="AT110" s="260" t="s">
        <v>549</v>
      </c>
      <c r="AU110" s="260" t="s">
        <v>85</v>
      </c>
      <c r="AV110" s="12" t="s">
        <v>85</v>
      </c>
      <c r="AW110" s="12" t="s">
        <v>41</v>
      </c>
      <c r="AX110" s="12" t="s">
        <v>24</v>
      </c>
      <c r="AY110" s="260" t="s">
        <v>541</v>
      </c>
    </row>
    <row r="111" s="11" customFormat="1" ht="29.88" customHeight="1">
      <c r="B111" s="221"/>
      <c r="C111" s="222"/>
      <c r="D111" s="223" t="s">
        <v>76</v>
      </c>
      <c r="E111" s="235" t="s">
        <v>565</v>
      </c>
      <c r="F111" s="235" t="s">
        <v>566</v>
      </c>
      <c r="G111" s="222"/>
      <c r="H111" s="222"/>
      <c r="I111" s="225"/>
      <c r="J111" s="236">
        <f>BK111</f>
        <v>0</v>
      </c>
      <c r="K111" s="222"/>
      <c r="L111" s="227"/>
      <c r="M111" s="228"/>
      <c r="N111" s="229"/>
      <c r="O111" s="229"/>
      <c r="P111" s="230">
        <f>SUM(P112:P119)</f>
        <v>0</v>
      </c>
      <c r="Q111" s="229"/>
      <c r="R111" s="230">
        <f>SUM(R112:R119)</f>
        <v>0</v>
      </c>
      <c r="S111" s="229"/>
      <c r="T111" s="231">
        <f>SUM(T112:T119)</f>
        <v>0</v>
      </c>
      <c r="AR111" s="232" t="s">
        <v>24</v>
      </c>
      <c r="AT111" s="233" t="s">
        <v>76</v>
      </c>
      <c r="AU111" s="233" t="s">
        <v>24</v>
      </c>
      <c r="AY111" s="232" t="s">
        <v>541</v>
      </c>
      <c r="BK111" s="234">
        <f>SUM(BK112:BK119)</f>
        <v>0</v>
      </c>
    </row>
    <row r="112" s="1" customFormat="1" ht="25.5" customHeight="1">
      <c r="B112" s="46"/>
      <c r="C112" s="237" t="s">
        <v>552</v>
      </c>
      <c r="D112" s="237" t="s">
        <v>544</v>
      </c>
      <c r="E112" s="238" t="s">
        <v>567</v>
      </c>
      <c r="F112" s="239" t="s">
        <v>568</v>
      </c>
      <c r="G112" s="240" t="s">
        <v>569</v>
      </c>
      <c r="H112" s="241">
        <v>0.050000000000000003</v>
      </c>
      <c r="I112" s="242"/>
      <c r="J112" s="243">
        <f>ROUND(I112*H112,2)</f>
        <v>0</v>
      </c>
      <c r="K112" s="239" t="s">
        <v>22</v>
      </c>
      <c r="L112" s="72"/>
      <c r="M112" s="244" t="s">
        <v>22</v>
      </c>
      <c r="N112" s="245" t="s">
        <v>48</v>
      </c>
      <c r="O112" s="47"/>
      <c r="P112" s="246">
        <f>O112*H112</f>
        <v>0</v>
      </c>
      <c r="Q112" s="246">
        <v>0</v>
      </c>
      <c r="R112" s="246">
        <f>Q112*H112</f>
        <v>0</v>
      </c>
      <c r="S112" s="246">
        <v>0</v>
      </c>
      <c r="T112" s="247">
        <f>S112*H112</f>
        <v>0</v>
      </c>
      <c r="AR112" s="24" t="s">
        <v>542</v>
      </c>
      <c r="AT112" s="24" t="s">
        <v>544</v>
      </c>
      <c r="AU112" s="24" t="s">
        <v>85</v>
      </c>
      <c r="AY112" s="24" t="s">
        <v>541</v>
      </c>
      <c r="BE112" s="248">
        <f>IF(N112="základní",J112,0)</f>
        <v>0</v>
      </c>
      <c r="BF112" s="248">
        <f>IF(N112="snížená",J112,0)</f>
        <v>0</v>
      </c>
      <c r="BG112" s="248">
        <f>IF(N112="zákl. přenesená",J112,0)</f>
        <v>0</v>
      </c>
      <c r="BH112" s="248">
        <f>IF(N112="sníž. přenesená",J112,0)</f>
        <v>0</v>
      </c>
      <c r="BI112" s="248">
        <f>IF(N112="nulová",J112,0)</f>
        <v>0</v>
      </c>
      <c r="BJ112" s="24" t="s">
        <v>24</v>
      </c>
      <c r="BK112" s="248">
        <f>ROUND(I112*H112,2)</f>
        <v>0</v>
      </c>
      <c r="BL112" s="24" t="s">
        <v>542</v>
      </c>
      <c r="BM112" s="24" t="s">
        <v>1728</v>
      </c>
    </row>
    <row r="113" s="12" customFormat="1">
      <c r="B113" s="249"/>
      <c r="C113" s="250"/>
      <c r="D113" s="251" t="s">
        <v>549</v>
      </c>
      <c r="E113" s="252" t="s">
        <v>22</v>
      </c>
      <c r="F113" s="253" t="s">
        <v>971</v>
      </c>
      <c r="G113" s="250"/>
      <c r="H113" s="254">
        <v>0.050000000000000003</v>
      </c>
      <c r="I113" s="255"/>
      <c r="J113" s="250"/>
      <c r="K113" s="250"/>
      <c r="L113" s="256"/>
      <c r="M113" s="257"/>
      <c r="N113" s="258"/>
      <c r="O113" s="258"/>
      <c r="P113" s="258"/>
      <c r="Q113" s="258"/>
      <c r="R113" s="258"/>
      <c r="S113" s="258"/>
      <c r="T113" s="259"/>
      <c r="AT113" s="260" t="s">
        <v>549</v>
      </c>
      <c r="AU113" s="260" t="s">
        <v>85</v>
      </c>
      <c r="AV113" s="12" t="s">
        <v>85</v>
      </c>
      <c r="AW113" s="12" t="s">
        <v>41</v>
      </c>
      <c r="AX113" s="12" t="s">
        <v>24</v>
      </c>
      <c r="AY113" s="260" t="s">
        <v>541</v>
      </c>
    </row>
    <row r="114" s="1" customFormat="1" ht="25.5" customHeight="1">
      <c r="B114" s="46"/>
      <c r="C114" s="237" t="s">
        <v>571</v>
      </c>
      <c r="D114" s="237" t="s">
        <v>544</v>
      </c>
      <c r="E114" s="238" t="s">
        <v>572</v>
      </c>
      <c r="F114" s="239" t="s">
        <v>573</v>
      </c>
      <c r="G114" s="240" t="s">
        <v>569</v>
      </c>
      <c r="H114" s="241">
        <v>0.050000000000000003</v>
      </c>
      <c r="I114" s="242"/>
      <c r="J114" s="243">
        <f>ROUND(I114*H114,2)</f>
        <v>0</v>
      </c>
      <c r="K114" s="239" t="s">
        <v>22</v>
      </c>
      <c r="L114" s="72"/>
      <c r="M114" s="244" t="s">
        <v>22</v>
      </c>
      <c r="N114" s="245" t="s">
        <v>48</v>
      </c>
      <c r="O114" s="47"/>
      <c r="P114" s="246">
        <f>O114*H114</f>
        <v>0</v>
      </c>
      <c r="Q114" s="246">
        <v>0</v>
      </c>
      <c r="R114" s="246">
        <f>Q114*H114</f>
        <v>0</v>
      </c>
      <c r="S114" s="246">
        <v>0</v>
      </c>
      <c r="T114" s="247">
        <f>S114*H114</f>
        <v>0</v>
      </c>
      <c r="AR114" s="24" t="s">
        <v>542</v>
      </c>
      <c r="AT114" s="24" t="s">
        <v>544</v>
      </c>
      <c r="AU114" s="24" t="s">
        <v>85</v>
      </c>
      <c r="AY114" s="24" t="s">
        <v>541</v>
      </c>
      <c r="BE114" s="248">
        <f>IF(N114="základní",J114,0)</f>
        <v>0</v>
      </c>
      <c r="BF114" s="248">
        <f>IF(N114="snížená",J114,0)</f>
        <v>0</v>
      </c>
      <c r="BG114" s="248">
        <f>IF(N114="zákl. přenesená",J114,0)</f>
        <v>0</v>
      </c>
      <c r="BH114" s="248">
        <f>IF(N114="sníž. přenesená",J114,0)</f>
        <v>0</v>
      </c>
      <c r="BI114" s="248">
        <f>IF(N114="nulová",J114,0)</f>
        <v>0</v>
      </c>
      <c r="BJ114" s="24" t="s">
        <v>24</v>
      </c>
      <c r="BK114" s="248">
        <f>ROUND(I114*H114,2)</f>
        <v>0</v>
      </c>
      <c r="BL114" s="24" t="s">
        <v>542</v>
      </c>
      <c r="BM114" s="24" t="s">
        <v>1729</v>
      </c>
    </row>
    <row r="115" s="12" customFormat="1">
      <c r="B115" s="249"/>
      <c r="C115" s="250"/>
      <c r="D115" s="251" t="s">
        <v>549</v>
      </c>
      <c r="E115" s="252" t="s">
        <v>22</v>
      </c>
      <c r="F115" s="253" t="s">
        <v>971</v>
      </c>
      <c r="G115" s="250"/>
      <c r="H115" s="254">
        <v>0.050000000000000003</v>
      </c>
      <c r="I115" s="255"/>
      <c r="J115" s="250"/>
      <c r="K115" s="250"/>
      <c r="L115" s="256"/>
      <c r="M115" s="257"/>
      <c r="N115" s="258"/>
      <c r="O115" s="258"/>
      <c r="P115" s="258"/>
      <c r="Q115" s="258"/>
      <c r="R115" s="258"/>
      <c r="S115" s="258"/>
      <c r="T115" s="259"/>
      <c r="AT115" s="260" t="s">
        <v>549</v>
      </c>
      <c r="AU115" s="260" t="s">
        <v>85</v>
      </c>
      <c r="AV115" s="12" t="s">
        <v>85</v>
      </c>
      <c r="AW115" s="12" t="s">
        <v>41</v>
      </c>
      <c r="AX115" s="12" t="s">
        <v>24</v>
      </c>
      <c r="AY115" s="260" t="s">
        <v>541</v>
      </c>
    </row>
    <row r="116" s="1" customFormat="1" ht="38.25" customHeight="1">
      <c r="B116" s="46"/>
      <c r="C116" s="237" t="s">
        <v>561</v>
      </c>
      <c r="D116" s="237" t="s">
        <v>544</v>
      </c>
      <c r="E116" s="238" t="s">
        <v>575</v>
      </c>
      <c r="F116" s="239" t="s">
        <v>576</v>
      </c>
      <c r="G116" s="240" t="s">
        <v>569</v>
      </c>
      <c r="H116" s="241">
        <v>0.050000000000000003</v>
      </c>
      <c r="I116" s="242"/>
      <c r="J116" s="243">
        <f>ROUND(I116*H116,2)</f>
        <v>0</v>
      </c>
      <c r="K116" s="239" t="s">
        <v>22</v>
      </c>
      <c r="L116" s="72"/>
      <c r="M116" s="244" t="s">
        <v>22</v>
      </c>
      <c r="N116" s="245" t="s">
        <v>48</v>
      </c>
      <c r="O116" s="47"/>
      <c r="P116" s="246">
        <f>O116*H116</f>
        <v>0</v>
      </c>
      <c r="Q116" s="246">
        <v>0</v>
      </c>
      <c r="R116" s="246">
        <f>Q116*H116</f>
        <v>0</v>
      </c>
      <c r="S116" s="246">
        <v>0</v>
      </c>
      <c r="T116" s="247">
        <f>S116*H116</f>
        <v>0</v>
      </c>
      <c r="AR116" s="24" t="s">
        <v>542</v>
      </c>
      <c r="AT116" s="24" t="s">
        <v>544</v>
      </c>
      <c r="AU116" s="24" t="s">
        <v>85</v>
      </c>
      <c r="AY116" s="24" t="s">
        <v>541</v>
      </c>
      <c r="BE116" s="248">
        <f>IF(N116="základní",J116,0)</f>
        <v>0</v>
      </c>
      <c r="BF116" s="248">
        <f>IF(N116="snížená",J116,0)</f>
        <v>0</v>
      </c>
      <c r="BG116" s="248">
        <f>IF(N116="zákl. přenesená",J116,0)</f>
        <v>0</v>
      </c>
      <c r="BH116" s="248">
        <f>IF(N116="sníž. přenesená",J116,0)</f>
        <v>0</v>
      </c>
      <c r="BI116" s="248">
        <f>IF(N116="nulová",J116,0)</f>
        <v>0</v>
      </c>
      <c r="BJ116" s="24" t="s">
        <v>24</v>
      </c>
      <c r="BK116" s="248">
        <f>ROUND(I116*H116,2)</f>
        <v>0</v>
      </c>
      <c r="BL116" s="24" t="s">
        <v>542</v>
      </c>
      <c r="BM116" s="24" t="s">
        <v>1730</v>
      </c>
    </row>
    <row r="117" s="12" customFormat="1">
      <c r="B117" s="249"/>
      <c r="C117" s="250"/>
      <c r="D117" s="251" t="s">
        <v>549</v>
      </c>
      <c r="E117" s="252" t="s">
        <v>22</v>
      </c>
      <c r="F117" s="253" t="s">
        <v>971</v>
      </c>
      <c r="G117" s="250"/>
      <c r="H117" s="254">
        <v>0.050000000000000003</v>
      </c>
      <c r="I117" s="255"/>
      <c r="J117" s="250"/>
      <c r="K117" s="250"/>
      <c r="L117" s="256"/>
      <c r="M117" s="257"/>
      <c r="N117" s="258"/>
      <c r="O117" s="258"/>
      <c r="P117" s="258"/>
      <c r="Q117" s="258"/>
      <c r="R117" s="258"/>
      <c r="S117" s="258"/>
      <c r="T117" s="259"/>
      <c r="AT117" s="260" t="s">
        <v>549</v>
      </c>
      <c r="AU117" s="260" t="s">
        <v>85</v>
      </c>
      <c r="AV117" s="12" t="s">
        <v>85</v>
      </c>
      <c r="AW117" s="12" t="s">
        <v>41</v>
      </c>
      <c r="AX117" s="12" t="s">
        <v>24</v>
      </c>
      <c r="AY117" s="260" t="s">
        <v>541</v>
      </c>
    </row>
    <row r="118" s="1" customFormat="1" ht="25.5" customHeight="1">
      <c r="B118" s="46"/>
      <c r="C118" s="237" t="s">
        <v>557</v>
      </c>
      <c r="D118" s="237" t="s">
        <v>544</v>
      </c>
      <c r="E118" s="238" t="s">
        <v>578</v>
      </c>
      <c r="F118" s="239" t="s">
        <v>579</v>
      </c>
      <c r="G118" s="240" t="s">
        <v>569</v>
      </c>
      <c r="H118" s="241">
        <v>0.050000000000000003</v>
      </c>
      <c r="I118" s="242"/>
      <c r="J118" s="243">
        <f>ROUND(I118*H118,2)</f>
        <v>0</v>
      </c>
      <c r="K118" s="239" t="s">
        <v>22</v>
      </c>
      <c r="L118" s="72"/>
      <c r="M118" s="244" t="s">
        <v>22</v>
      </c>
      <c r="N118" s="245" t="s">
        <v>48</v>
      </c>
      <c r="O118" s="47"/>
      <c r="P118" s="246">
        <f>O118*H118</f>
        <v>0</v>
      </c>
      <c r="Q118" s="246">
        <v>0</v>
      </c>
      <c r="R118" s="246">
        <f>Q118*H118</f>
        <v>0</v>
      </c>
      <c r="S118" s="246">
        <v>0</v>
      </c>
      <c r="T118" s="247">
        <f>S118*H118</f>
        <v>0</v>
      </c>
      <c r="AR118" s="24" t="s">
        <v>542</v>
      </c>
      <c r="AT118" s="24" t="s">
        <v>544</v>
      </c>
      <c r="AU118" s="24" t="s">
        <v>85</v>
      </c>
      <c r="AY118" s="24" t="s">
        <v>541</v>
      </c>
      <c r="BE118" s="248">
        <f>IF(N118="základní",J118,0)</f>
        <v>0</v>
      </c>
      <c r="BF118" s="248">
        <f>IF(N118="snížená",J118,0)</f>
        <v>0</v>
      </c>
      <c r="BG118" s="248">
        <f>IF(N118="zákl. přenesená",J118,0)</f>
        <v>0</v>
      </c>
      <c r="BH118" s="248">
        <f>IF(N118="sníž. přenesená",J118,0)</f>
        <v>0</v>
      </c>
      <c r="BI118" s="248">
        <f>IF(N118="nulová",J118,0)</f>
        <v>0</v>
      </c>
      <c r="BJ118" s="24" t="s">
        <v>24</v>
      </c>
      <c r="BK118" s="248">
        <f>ROUND(I118*H118,2)</f>
        <v>0</v>
      </c>
      <c r="BL118" s="24" t="s">
        <v>542</v>
      </c>
      <c r="BM118" s="24" t="s">
        <v>1731</v>
      </c>
    </row>
    <row r="119" s="12" customFormat="1">
      <c r="B119" s="249"/>
      <c r="C119" s="250"/>
      <c r="D119" s="251" t="s">
        <v>549</v>
      </c>
      <c r="E119" s="252" t="s">
        <v>22</v>
      </c>
      <c r="F119" s="253" t="s">
        <v>971</v>
      </c>
      <c r="G119" s="250"/>
      <c r="H119" s="254">
        <v>0.050000000000000003</v>
      </c>
      <c r="I119" s="255"/>
      <c r="J119" s="250"/>
      <c r="K119" s="250"/>
      <c r="L119" s="256"/>
      <c r="M119" s="257"/>
      <c r="N119" s="258"/>
      <c r="O119" s="258"/>
      <c r="P119" s="258"/>
      <c r="Q119" s="258"/>
      <c r="R119" s="258"/>
      <c r="S119" s="258"/>
      <c r="T119" s="259"/>
      <c r="AT119" s="260" t="s">
        <v>549</v>
      </c>
      <c r="AU119" s="260" t="s">
        <v>85</v>
      </c>
      <c r="AV119" s="12" t="s">
        <v>85</v>
      </c>
      <c r="AW119" s="12" t="s">
        <v>41</v>
      </c>
      <c r="AX119" s="12" t="s">
        <v>24</v>
      </c>
      <c r="AY119" s="260" t="s">
        <v>541</v>
      </c>
    </row>
    <row r="120" s="11" customFormat="1" ht="29.88" customHeight="1">
      <c r="B120" s="221"/>
      <c r="C120" s="222"/>
      <c r="D120" s="223" t="s">
        <v>76</v>
      </c>
      <c r="E120" s="235" t="s">
        <v>581</v>
      </c>
      <c r="F120" s="235" t="s">
        <v>582</v>
      </c>
      <c r="G120" s="222"/>
      <c r="H120" s="222"/>
      <c r="I120" s="225"/>
      <c r="J120" s="236">
        <f>BK120</f>
        <v>0</v>
      </c>
      <c r="K120" s="222"/>
      <c r="L120" s="227"/>
      <c r="M120" s="228"/>
      <c r="N120" s="229"/>
      <c r="O120" s="229"/>
      <c r="P120" s="230">
        <f>SUM(P121:P122)</f>
        <v>0</v>
      </c>
      <c r="Q120" s="229"/>
      <c r="R120" s="230">
        <f>SUM(R121:R122)</f>
        <v>0</v>
      </c>
      <c r="S120" s="229"/>
      <c r="T120" s="231">
        <f>SUM(T121:T122)</f>
        <v>0</v>
      </c>
      <c r="AR120" s="232" t="s">
        <v>24</v>
      </c>
      <c r="AT120" s="233" t="s">
        <v>76</v>
      </c>
      <c r="AU120" s="233" t="s">
        <v>24</v>
      </c>
      <c r="AY120" s="232" t="s">
        <v>541</v>
      </c>
      <c r="BK120" s="234">
        <f>SUM(BK121:BK122)</f>
        <v>0</v>
      </c>
    </row>
    <row r="121" s="1" customFormat="1" ht="38.25" customHeight="1">
      <c r="B121" s="46"/>
      <c r="C121" s="237" t="s">
        <v>29</v>
      </c>
      <c r="D121" s="237" t="s">
        <v>544</v>
      </c>
      <c r="E121" s="238" t="s">
        <v>583</v>
      </c>
      <c r="F121" s="239" t="s">
        <v>584</v>
      </c>
      <c r="G121" s="240" t="s">
        <v>569</v>
      </c>
      <c r="H121" s="241">
        <v>0.050000000000000003</v>
      </c>
      <c r="I121" s="242"/>
      <c r="J121" s="243">
        <f>ROUND(I121*H121,2)</f>
        <v>0</v>
      </c>
      <c r="K121" s="239" t="s">
        <v>22</v>
      </c>
      <c r="L121" s="72"/>
      <c r="M121" s="244" t="s">
        <v>22</v>
      </c>
      <c r="N121" s="245" t="s">
        <v>48</v>
      </c>
      <c r="O121" s="47"/>
      <c r="P121" s="246">
        <f>O121*H121</f>
        <v>0</v>
      </c>
      <c r="Q121" s="246">
        <v>0</v>
      </c>
      <c r="R121" s="246">
        <f>Q121*H121</f>
        <v>0</v>
      </c>
      <c r="S121" s="246">
        <v>0</v>
      </c>
      <c r="T121" s="247">
        <f>S121*H121</f>
        <v>0</v>
      </c>
      <c r="AR121" s="24" t="s">
        <v>542</v>
      </c>
      <c r="AT121" s="24" t="s">
        <v>544</v>
      </c>
      <c r="AU121" s="24" t="s">
        <v>85</v>
      </c>
      <c r="AY121" s="24" t="s">
        <v>541</v>
      </c>
      <c r="BE121" s="248">
        <f>IF(N121="základní",J121,0)</f>
        <v>0</v>
      </c>
      <c r="BF121" s="248">
        <f>IF(N121="snížená",J121,0)</f>
        <v>0</v>
      </c>
      <c r="BG121" s="248">
        <f>IF(N121="zákl. přenesená",J121,0)</f>
        <v>0</v>
      </c>
      <c r="BH121" s="248">
        <f>IF(N121="sníž. přenesená",J121,0)</f>
        <v>0</v>
      </c>
      <c r="BI121" s="248">
        <f>IF(N121="nulová",J121,0)</f>
        <v>0</v>
      </c>
      <c r="BJ121" s="24" t="s">
        <v>24</v>
      </c>
      <c r="BK121" s="248">
        <f>ROUND(I121*H121,2)</f>
        <v>0</v>
      </c>
      <c r="BL121" s="24" t="s">
        <v>542</v>
      </c>
      <c r="BM121" s="24" t="s">
        <v>1732</v>
      </c>
    </row>
    <row r="122" s="12" customFormat="1">
      <c r="B122" s="249"/>
      <c r="C122" s="250"/>
      <c r="D122" s="251" t="s">
        <v>549</v>
      </c>
      <c r="E122" s="252" t="s">
        <v>22</v>
      </c>
      <c r="F122" s="253" t="s">
        <v>971</v>
      </c>
      <c r="G122" s="250"/>
      <c r="H122" s="254">
        <v>0.050000000000000003</v>
      </c>
      <c r="I122" s="255"/>
      <c r="J122" s="250"/>
      <c r="K122" s="250"/>
      <c r="L122" s="256"/>
      <c r="M122" s="257"/>
      <c r="N122" s="258"/>
      <c r="O122" s="258"/>
      <c r="P122" s="258"/>
      <c r="Q122" s="258"/>
      <c r="R122" s="258"/>
      <c r="S122" s="258"/>
      <c r="T122" s="259"/>
      <c r="AT122" s="260" t="s">
        <v>549</v>
      </c>
      <c r="AU122" s="260" t="s">
        <v>85</v>
      </c>
      <c r="AV122" s="12" t="s">
        <v>85</v>
      </c>
      <c r="AW122" s="12" t="s">
        <v>41</v>
      </c>
      <c r="AX122" s="12" t="s">
        <v>24</v>
      </c>
      <c r="AY122" s="260" t="s">
        <v>541</v>
      </c>
    </row>
    <row r="123" s="11" customFormat="1" ht="37.44" customHeight="1">
      <c r="B123" s="221"/>
      <c r="C123" s="222"/>
      <c r="D123" s="223" t="s">
        <v>76</v>
      </c>
      <c r="E123" s="224" t="s">
        <v>586</v>
      </c>
      <c r="F123" s="224" t="s">
        <v>587</v>
      </c>
      <c r="G123" s="222"/>
      <c r="H123" s="222"/>
      <c r="I123" s="225"/>
      <c r="J123" s="226">
        <f>BK123</f>
        <v>0</v>
      </c>
      <c r="K123" s="222"/>
      <c r="L123" s="227"/>
      <c r="M123" s="228"/>
      <c r="N123" s="229"/>
      <c r="O123" s="229"/>
      <c r="P123" s="230">
        <f>P124</f>
        <v>0</v>
      </c>
      <c r="Q123" s="229"/>
      <c r="R123" s="230">
        <f>R124</f>
        <v>0</v>
      </c>
      <c r="S123" s="229"/>
      <c r="T123" s="231">
        <f>T124</f>
        <v>0</v>
      </c>
      <c r="AR123" s="232" t="s">
        <v>85</v>
      </c>
      <c r="AT123" s="233" t="s">
        <v>76</v>
      </c>
      <c r="AU123" s="233" t="s">
        <v>77</v>
      </c>
      <c r="AY123" s="232" t="s">
        <v>541</v>
      </c>
      <c r="BK123" s="234">
        <f>BK124</f>
        <v>0</v>
      </c>
    </row>
    <row r="124" s="11" customFormat="1" ht="19.92" customHeight="1">
      <c r="B124" s="221"/>
      <c r="C124" s="222"/>
      <c r="D124" s="223" t="s">
        <v>76</v>
      </c>
      <c r="E124" s="235" t="s">
        <v>588</v>
      </c>
      <c r="F124" s="235" t="s">
        <v>589</v>
      </c>
      <c r="G124" s="222"/>
      <c r="H124" s="222"/>
      <c r="I124" s="225"/>
      <c r="J124" s="236">
        <f>BK124</f>
        <v>0</v>
      </c>
      <c r="K124" s="222"/>
      <c r="L124" s="227"/>
      <c r="M124" s="228"/>
      <c r="N124" s="229"/>
      <c r="O124" s="229"/>
      <c r="P124" s="230">
        <f>SUM(P125:P128)</f>
        <v>0</v>
      </c>
      <c r="Q124" s="229"/>
      <c r="R124" s="230">
        <f>SUM(R125:R128)</f>
        <v>0</v>
      </c>
      <c r="S124" s="229"/>
      <c r="T124" s="231">
        <f>SUM(T125:T128)</f>
        <v>0</v>
      </c>
      <c r="AR124" s="232" t="s">
        <v>85</v>
      </c>
      <c r="AT124" s="233" t="s">
        <v>76</v>
      </c>
      <c r="AU124" s="233" t="s">
        <v>24</v>
      </c>
      <c r="AY124" s="232" t="s">
        <v>541</v>
      </c>
      <c r="BK124" s="234">
        <f>SUM(BK125:BK128)</f>
        <v>0</v>
      </c>
    </row>
    <row r="125" s="1" customFormat="1" ht="25.5" customHeight="1">
      <c r="B125" s="46"/>
      <c r="C125" s="237" t="s">
        <v>590</v>
      </c>
      <c r="D125" s="237" t="s">
        <v>544</v>
      </c>
      <c r="E125" s="238" t="s">
        <v>591</v>
      </c>
      <c r="F125" s="239" t="s">
        <v>592</v>
      </c>
      <c r="G125" s="240" t="s">
        <v>547</v>
      </c>
      <c r="H125" s="241">
        <v>50</v>
      </c>
      <c r="I125" s="242"/>
      <c r="J125" s="243">
        <f>ROUND(I125*H125,2)</f>
        <v>0</v>
      </c>
      <c r="K125" s="239" t="s">
        <v>22</v>
      </c>
      <c r="L125" s="72"/>
      <c r="M125" s="244" t="s">
        <v>22</v>
      </c>
      <c r="N125" s="245" t="s">
        <v>48</v>
      </c>
      <c r="O125" s="47"/>
      <c r="P125" s="246">
        <f>O125*H125</f>
        <v>0</v>
      </c>
      <c r="Q125" s="246">
        <v>0</v>
      </c>
      <c r="R125" s="246">
        <f>Q125*H125</f>
        <v>0</v>
      </c>
      <c r="S125" s="246">
        <v>0</v>
      </c>
      <c r="T125" s="247">
        <f>S125*H125</f>
        <v>0</v>
      </c>
      <c r="AR125" s="24" t="s">
        <v>577</v>
      </c>
      <c r="AT125" s="24" t="s">
        <v>544</v>
      </c>
      <c r="AU125" s="24" t="s">
        <v>85</v>
      </c>
      <c r="AY125" s="24" t="s">
        <v>541</v>
      </c>
      <c r="BE125" s="248">
        <f>IF(N125="základní",J125,0)</f>
        <v>0</v>
      </c>
      <c r="BF125" s="248">
        <f>IF(N125="snížená",J125,0)</f>
        <v>0</v>
      </c>
      <c r="BG125" s="248">
        <f>IF(N125="zákl. přenesená",J125,0)</f>
        <v>0</v>
      </c>
      <c r="BH125" s="248">
        <f>IF(N125="sníž. přenesená",J125,0)</f>
        <v>0</v>
      </c>
      <c r="BI125" s="248">
        <f>IF(N125="nulová",J125,0)</f>
        <v>0</v>
      </c>
      <c r="BJ125" s="24" t="s">
        <v>24</v>
      </c>
      <c r="BK125" s="248">
        <f>ROUND(I125*H125,2)</f>
        <v>0</v>
      </c>
      <c r="BL125" s="24" t="s">
        <v>577</v>
      </c>
      <c r="BM125" s="24" t="s">
        <v>1733</v>
      </c>
    </row>
    <row r="126" s="12" customFormat="1">
      <c r="B126" s="249"/>
      <c r="C126" s="250"/>
      <c r="D126" s="251" t="s">
        <v>549</v>
      </c>
      <c r="E126" s="252" t="s">
        <v>22</v>
      </c>
      <c r="F126" s="253" t="s">
        <v>1725</v>
      </c>
      <c r="G126" s="250"/>
      <c r="H126" s="254">
        <v>50</v>
      </c>
      <c r="I126" s="255"/>
      <c r="J126" s="250"/>
      <c r="K126" s="250"/>
      <c r="L126" s="256"/>
      <c r="M126" s="257"/>
      <c r="N126" s="258"/>
      <c r="O126" s="258"/>
      <c r="P126" s="258"/>
      <c r="Q126" s="258"/>
      <c r="R126" s="258"/>
      <c r="S126" s="258"/>
      <c r="T126" s="259"/>
      <c r="AT126" s="260" t="s">
        <v>549</v>
      </c>
      <c r="AU126" s="260" t="s">
        <v>85</v>
      </c>
      <c r="AV126" s="12" t="s">
        <v>85</v>
      </c>
      <c r="AW126" s="12" t="s">
        <v>41</v>
      </c>
      <c r="AX126" s="12" t="s">
        <v>24</v>
      </c>
      <c r="AY126" s="260" t="s">
        <v>541</v>
      </c>
    </row>
    <row r="127" s="1" customFormat="1" ht="25.5" customHeight="1">
      <c r="B127" s="46"/>
      <c r="C127" s="237" t="s">
        <v>570</v>
      </c>
      <c r="D127" s="237" t="s">
        <v>544</v>
      </c>
      <c r="E127" s="238" t="s">
        <v>594</v>
      </c>
      <c r="F127" s="239" t="s">
        <v>595</v>
      </c>
      <c r="G127" s="240" t="s">
        <v>547</v>
      </c>
      <c r="H127" s="241">
        <v>50</v>
      </c>
      <c r="I127" s="242"/>
      <c r="J127" s="243">
        <f>ROUND(I127*H127,2)</f>
        <v>0</v>
      </c>
      <c r="K127" s="239" t="s">
        <v>22</v>
      </c>
      <c r="L127" s="72"/>
      <c r="M127" s="244" t="s">
        <v>22</v>
      </c>
      <c r="N127" s="245" t="s">
        <v>48</v>
      </c>
      <c r="O127" s="47"/>
      <c r="P127" s="246">
        <f>O127*H127</f>
        <v>0</v>
      </c>
      <c r="Q127" s="246">
        <v>0</v>
      </c>
      <c r="R127" s="246">
        <f>Q127*H127</f>
        <v>0</v>
      </c>
      <c r="S127" s="246">
        <v>0</v>
      </c>
      <c r="T127" s="247">
        <f>S127*H127</f>
        <v>0</v>
      </c>
      <c r="AR127" s="24" t="s">
        <v>577</v>
      </c>
      <c r="AT127" s="24" t="s">
        <v>544</v>
      </c>
      <c r="AU127" s="24" t="s">
        <v>85</v>
      </c>
      <c r="AY127" s="24" t="s">
        <v>541</v>
      </c>
      <c r="BE127" s="248">
        <f>IF(N127="základní",J127,0)</f>
        <v>0</v>
      </c>
      <c r="BF127" s="248">
        <f>IF(N127="snížená",J127,0)</f>
        <v>0</v>
      </c>
      <c r="BG127" s="248">
        <f>IF(N127="zákl. přenesená",J127,0)</f>
        <v>0</v>
      </c>
      <c r="BH127" s="248">
        <f>IF(N127="sníž. přenesená",J127,0)</f>
        <v>0</v>
      </c>
      <c r="BI127" s="248">
        <f>IF(N127="nulová",J127,0)</f>
        <v>0</v>
      </c>
      <c r="BJ127" s="24" t="s">
        <v>24</v>
      </c>
      <c r="BK127" s="248">
        <f>ROUND(I127*H127,2)</f>
        <v>0</v>
      </c>
      <c r="BL127" s="24" t="s">
        <v>577</v>
      </c>
      <c r="BM127" s="24" t="s">
        <v>1734</v>
      </c>
    </row>
    <row r="128" s="12" customFormat="1">
      <c r="B128" s="249"/>
      <c r="C128" s="250"/>
      <c r="D128" s="251" t="s">
        <v>549</v>
      </c>
      <c r="E128" s="252" t="s">
        <v>22</v>
      </c>
      <c r="F128" s="253" t="s">
        <v>1725</v>
      </c>
      <c r="G128" s="250"/>
      <c r="H128" s="254">
        <v>50</v>
      </c>
      <c r="I128" s="255"/>
      <c r="J128" s="250"/>
      <c r="K128" s="250"/>
      <c r="L128" s="256"/>
      <c r="M128" s="261"/>
      <c r="N128" s="262"/>
      <c r="O128" s="262"/>
      <c r="P128" s="262"/>
      <c r="Q128" s="262"/>
      <c r="R128" s="262"/>
      <c r="S128" s="262"/>
      <c r="T128" s="263"/>
      <c r="AT128" s="260" t="s">
        <v>549</v>
      </c>
      <c r="AU128" s="260" t="s">
        <v>85</v>
      </c>
      <c r="AV128" s="12" t="s">
        <v>85</v>
      </c>
      <c r="AW128" s="12" t="s">
        <v>41</v>
      </c>
      <c r="AX128" s="12" t="s">
        <v>24</v>
      </c>
      <c r="AY128" s="260" t="s">
        <v>541</v>
      </c>
    </row>
    <row r="129" s="1" customFormat="1" ht="6.96" customHeight="1">
      <c r="B129" s="67"/>
      <c r="C129" s="68"/>
      <c r="D129" s="68"/>
      <c r="E129" s="68"/>
      <c r="F129" s="68"/>
      <c r="G129" s="68"/>
      <c r="H129" s="68"/>
      <c r="I129" s="179"/>
      <c r="J129" s="68"/>
      <c r="K129" s="68"/>
      <c r="L129" s="72"/>
    </row>
  </sheetData>
  <sheetProtection sheet="1" autoFilter="0" formatColumns="0" formatRows="0" objects="1" scenarios="1" spinCount="100000" saltValue="el97iiqYjVTdJGmQ2Hyev4TmQvtPrIYLZKoLIILkOO6ZSndIgJl3Mz4dby4e1zibNjWxwm6M3H6FSmlIsU8usQ==" hashValue="VZ3vmbGxKyUiotgkNW/NiPwTB0uCvAnXvD4XW4eZyVJw0xhZxNCcuXePRF9ZIJf9qkzpQwu+wszpXJUrk4VnuA==" algorithmName="SHA-512" password="CC35"/>
  <autoFilter ref="C95:K128"/>
  <mergeCells count="16">
    <mergeCell ref="E7:H7"/>
    <mergeCell ref="E11:H11"/>
    <mergeCell ref="E9:H9"/>
    <mergeCell ref="E13:H13"/>
    <mergeCell ref="E28:H28"/>
    <mergeCell ref="E49:H49"/>
    <mergeCell ref="E53:H53"/>
    <mergeCell ref="E51:H51"/>
    <mergeCell ref="E55:H55"/>
    <mergeCell ref="J59:J60"/>
    <mergeCell ref="E82:H82"/>
    <mergeCell ref="E86:H86"/>
    <mergeCell ref="E84:H84"/>
    <mergeCell ref="E88:H88"/>
    <mergeCell ref="G1:H1"/>
    <mergeCell ref="L2:V2"/>
  </mergeCells>
  <hyperlinks>
    <hyperlink ref="F1:G1" location="C2" display="1) Krycí list soupisu"/>
    <hyperlink ref="G1:H1" location="C62" display="2) Rekapitulace"/>
    <hyperlink ref="J1" location="C95"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70.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393</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s="1" customFormat="1" ht="16.5" customHeight="1">
      <c r="B9" s="46"/>
      <c r="C9" s="47"/>
      <c r="D9" s="47"/>
      <c r="E9" s="156" t="s">
        <v>1719</v>
      </c>
      <c r="F9" s="47"/>
      <c r="G9" s="47"/>
      <c r="H9" s="47"/>
      <c r="I9" s="157"/>
      <c r="J9" s="47"/>
      <c r="K9" s="51"/>
    </row>
    <row r="10" s="1" customFormat="1">
      <c r="B10" s="46"/>
      <c r="C10" s="47"/>
      <c r="D10" s="40" t="s">
        <v>508</v>
      </c>
      <c r="E10" s="47"/>
      <c r="F10" s="47"/>
      <c r="G10" s="47"/>
      <c r="H10" s="47"/>
      <c r="I10" s="157"/>
      <c r="J10" s="47"/>
      <c r="K10" s="51"/>
    </row>
    <row r="11" s="1" customFormat="1" ht="36.96" customHeight="1">
      <c r="B11" s="46"/>
      <c r="C11" s="47"/>
      <c r="D11" s="47"/>
      <c r="E11" s="158" t="s">
        <v>1735</v>
      </c>
      <c r="F11" s="47"/>
      <c r="G11" s="47"/>
      <c r="H11" s="47"/>
      <c r="I11" s="157"/>
      <c r="J11" s="47"/>
      <c r="K11" s="51"/>
    </row>
    <row r="12" s="1" customFormat="1">
      <c r="B12" s="46"/>
      <c r="C12" s="47"/>
      <c r="D12" s="47"/>
      <c r="E12" s="47"/>
      <c r="F12" s="47"/>
      <c r="G12" s="47"/>
      <c r="H12" s="47"/>
      <c r="I12" s="157"/>
      <c r="J12" s="47"/>
      <c r="K12" s="51"/>
    </row>
    <row r="13" s="1" customFormat="1" ht="14.4" customHeight="1">
      <c r="B13" s="46"/>
      <c r="C13" s="47"/>
      <c r="D13" s="40" t="s">
        <v>21</v>
      </c>
      <c r="E13" s="47"/>
      <c r="F13" s="35" t="s">
        <v>22</v>
      </c>
      <c r="G13" s="47"/>
      <c r="H13" s="47"/>
      <c r="I13" s="159" t="s">
        <v>23</v>
      </c>
      <c r="J13" s="35" t="s">
        <v>22</v>
      </c>
      <c r="K13" s="51"/>
    </row>
    <row r="14" s="1" customFormat="1" ht="14.4" customHeight="1">
      <c r="B14" s="46"/>
      <c r="C14" s="47"/>
      <c r="D14" s="40" t="s">
        <v>25</v>
      </c>
      <c r="E14" s="47"/>
      <c r="F14" s="35" t="s">
        <v>40</v>
      </c>
      <c r="G14" s="47"/>
      <c r="H14" s="47"/>
      <c r="I14" s="159" t="s">
        <v>27</v>
      </c>
      <c r="J14" s="160" t="str">
        <f>'Rekapitulace stavby'!AN8</f>
        <v>19. 9. 2018</v>
      </c>
      <c r="K14" s="51"/>
    </row>
    <row r="15" s="1" customFormat="1" ht="10.8" customHeight="1">
      <c r="B15" s="46"/>
      <c r="C15" s="47"/>
      <c r="D15" s="47"/>
      <c r="E15" s="47"/>
      <c r="F15" s="47"/>
      <c r="G15" s="47"/>
      <c r="H15" s="47"/>
      <c r="I15" s="157"/>
      <c r="J15" s="47"/>
      <c r="K15" s="51"/>
    </row>
    <row r="16" s="1" customFormat="1" ht="14.4" customHeight="1">
      <c r="B16" s="46"/>
      <c r="C16" s="47"/>
      <c r="D16" s="40" t="s">
        <v>31</v>
      </c>
      <c r="E16" s="47"/>
      <c r="F16" s="47"/>
      <c r="G16" s="47"/>
      <c r="H16" s="47"/>
      <c r="I16" s="159" t="s">
        <v>32</v>
      </c>
      <c r="J16" s="35" t="str">
        <f>IF('Rekapitulace stavby'!AN10="","",'Rekapitulace stavby'!AN10)</f>
        <v>70994234</v>
      </c>
      <c r="K16" s="51"/>
    </row>
    <row r="17" s="1" customFormat="1" ht="18" customHeight="1">
      <c r="B17" s="46"/>
      <c r="C17" s="47"/>
      <c r="D17" s="47"/>
      <c r="E17" s="35" t="str">
        <f>IF('Rekapitulace stavby'!E11="","",'Rekapitulace stavby'!E11)</f>
        <v>SŽDC s.o., OŘ Ústí n.L., ST Ústí n.L.</v>
      </c>
      <c r="F17" s="47"/>
      <c r="G17" s="47"/>
      <c r="H17" s="47"/>
      <c r="I17" s="159" t="s">
        <v>35</v>
      </c>
      <c r="J17" s="35" t="str">
        <f>IF('Rekapitulace stavby'!AN11="","",'Rekapitulace stavby'!AN11)</f>
        <v>CZ70994234</v>
      </c>
      <c r="K17" s="51"/>
    </row>
    <row r="18" s="1" customFormat="1" ht="6.96" customHeight="1">
      <c r="B18" s="46"/>
      <c r="C18" s="47"/>
      <c r="D18" s="47"/>
      <c r="E18" s="47"/>
      <c r="F18" s="47"/>
      <c r="G18" s="47"/>
      <c r="H18" s="47"/>
      <c r="I18" s="157"/>
      <c r="J18" s="47"/>
      <c r="K18" s="51"/>
    </row>
    <row r="19" s="1" customFormat="1" ht="14.4" customHeight="1">
      <c r="B19" s="46"/>
      <c r="C19" s="47"/>
      <c r="D19" s="40" t="s">
        <v>37</v>
      </c>
      <c r="E19" s="47"/>
      <c r="F19" s="47"/>
      <c r="G19" s="47"/>
      <c r="H19" s="47"/>
      <c r="I19" s="159" t="s">
        <v>32</v>
      </c>
      <c r="J19" s="35" t="str">
        <f>IF('Rekapitulace stavby'!AN13="Vyplň údaj","",IF('Rekapitulace stavby'!AN13="","",'Rekapitulace stavby'!AN13))</f>
        <v/>
      </c>
      <c r="K19" s="51"/>
    </row>
    <row r="20" s="1" customFormat="1" ht="18" customHeight="1">
      <c r="B20" s="46"/>
      <c r="C20" s="47"/>
      <c r="D20" s="47"/>
      <c r="E20" s="35" t="str">
        <f>IF('Rekapitulace stavby'!E14="Vyplň údaj","",IF('Rekapitulace stavby'!E14="","",'Rekapitulace stavby'!E14))</f>
        <v/>
      </c>
      <c r="F20" s="47"/>
      <c r="G20" s="47"/>
      <c r="H20" s="47"/>
      <c r="I20" s="159" t="s">
        <v>35</v>
      </c>
      <c r="J20" s="35" t="str">
        <f>IF('Rekapitulace stavby'!AN14="Vyplň údaj","",IF('Rekapitulace stavby'!AN14="","",'Rekapitulace stavby'!AN14))</f>
        <v/>
      </c>
      <c r="K20" s="51"/>
    </row>
    <row r="21" s="1" customFormat="1" ht="6.96" customHeight="1">
      <c r="B21" s="46"/>
      <c r="C21" s="47"/>
      <c r="D21" s="47"/>
      <c r="E21" s="47"/>
      <c r="F21" s="47"/>
      <c r="G21" s="47"/>
      <c r="H21" s="47"/>
      <c r="I21" s="157"/>
      <c r="J21" s="47"/>
      <c r="K21" s="51"/>
    </row>
    <row r="22" s="1" customFormat="1" ht="14.4" customHeight="1">
      <c r="B22" s="46"/>
      <c r="C22" s="47"/>
      <c r="D22" s="40" t="s">
        <v>39</v>
      </c>
      <c r="E22" s="47"/>
      <c r="F22" s="47"/>
      <c r="G22" s="47"/>
      <c r="H22" s="47"/>
      <c r="I22" s="159" t="s">
        <v>32</v>
      </c>
      <c r="J22" s="35" t="str">
        <f>IF('Rekapitulace stavby'!AN16="","",'Rekapitulace stavby'!AN16)</f>
        <v/>
      </c>
      <c r="K22" s="51"/>
    </row>
    <row r="23" s="1" customFormat="1" ht="18" customHeight="1">
      <c r="B23" s="46"/>
      <c r="C23" s="47"/>
      <c r="D23" s="47"/>
      <c r="E23" s="35" t="str">
        <f>IF('Rekapitulace stavby'!E17="","",'Rekapitulace stavby'!E17)</f>
        <v xml:space="preserve"> </v>
      </c>
      <c r="F23" s="47"/>
      <c r="G23" s="47"/>
      <c r="H23" s="47"/>
      <c r="I23" s="159" t="s">
        <v>35</v>
      </c>
      <c r="J23" s="35" t="str">
        <f>IF('Rekapitulace stavby'!AN17="","",'Rekapitulace stavby'!AN17)</f>
        <v/>
      </c>
      <c r="K23" s="51"/>
    </row>
    <row r="24" s="1" customFormat="1" ht="6.96" customHeight="1">
      <c r="B24" s="46"/>
      <c r="C24" s="47"/>
      <c r="D24" s="47"/>
      <c r="E24" s="47"/>
      <c r="F24" s="47"/>
      <c r="G24" s="47"/>
      <c r="H24" s="47"/>
      <c r="I24" s="157"/>
      <c r="J24" s="47"/>
      <c r="K24" s="51"/>
    </row>
    <row r="25" s="1" customFormat="1" ht="14.4" customHeight="1">
      <c r="B25" s="46"/>
      <c r="C25" s="47"/>
      <c r="D25" s="40" t="s">
        <v>42</v>
      </c>
      <c r="E25" s="47"/>
      <c r="F25" s="47"/>
      <c r="G25" s="47"/>
      <c r="H25" s="47"/>
      <c r="I25" s="157"/>
      <c r="J25" s="47"/>
      <c r="K25" s="51"/>
    </row>
    <row r="26" s="7" customFormat="1" ht="16.5" customHeight="1">
      <c r="B26" s="161"/>
      <c r="C26" s="162"/>
      <c r="D26" s="162"/>
      <c r="E26" s="44" t="s">
        <v>22</v>
      </c>
      <c r="F26" s="44"/>
      <c r="G26" s="44"/>
      <c r="H26" s="44"/>
      <c r="I26" s="163"/>
      <c r="J26" s="162"/>
      <c r="K26" s="164"/>
    </row>
    <row r="27" s="1" customFormat="1" ht="6.96" customHeight="1">
      <c r="B27" s="46"/>
      <c r="C27" s="47"/>
      <c r="D27" s="47"/>
      <c r="E27" s="47"/>
      <c r="F27" s="47"/>
      <c r="G27" s="47"/>
      <c r="H27" s="47"/>
      <c r="I27" s="157"/>
      <c r="J27" s="47"/>
      <c r="K27" s="51"/>
    </row>
    <row r="28" s="1" customFormat="1" ht="6.96" customHeight="1">
      <c r="B28" s="46"/>
      <c r="C28" s="47"/>
      <c r="D28" s="106"/>
      <c r="E28" s="106"/>
      <c r="F28" s="106"/>
      <c r="G28" s="106"/>
      <c r="H28" s="106"/>
      <c r="I28" s="165"/>
      <c r="J28" s="106"/>
      <c r="K28" s="166"/>
    </row>
    <row r="29" s="1" customFormat="1" ht="25.44" customHeight="1">
      <c r="B29" s="46"/>
      <c r="C29" s="47"/>
      <c r="D29" s="167" t="s">
        <v>43</v>
      </c>
      <c r="E29" s="47"/>
      <c r="F29" s="47"/>
      <c r="G29" s="47"/>
      <c r="H29" s="47"/>
      <c r="I29" s="157"/>
      <c r="J29" s="168">
        <f>ROUND(J89,2)</f>
        <v>0</v>
      </c>
      <c r="K29" s="51"/>
    </row>
    <row r="30" s="1" customFormat="1" ht="6.96" customHeight="1">
      <c r="B30" s="46"/>
      <c r="C30" s="47"/>
      <c r="D30" s="106"/>
      <c r="E30" s="106"/>
      <c r="F30" s="106"/>
      <c r="G30" s="106"/>
      <c r="H30" s="106"/>
      <c r="I30" s="165"/>
      <c r="J30" s="106"/>
      <c r="K30" s="166"/>
    </row>
    <row r="31" s="1" customFormat="1" ht="14.4" customHeight="1">
      <c r="B31" s="46"/>
      <c r="C31" s="47"/>
      <c r="D31" s="47"/>
      <c r="E31" s="47"/>
      <c r="F31" s="52" t="s">
        <v>45</v>
      </c>
      <c r="G31" s="47"/>
      <c r="H31" s="47"/>
      <c r="I31" s="169" t="s">
        <v>44</v>
      </c>
      <c r="J31" s="52" t="s">
        <v>46</v>
      </c>
      <c r="K31" s="51"/>
    </row>
    <row r="32" s="1" customFormat="1" ht="14.4" customHeight="1">
      <c r="B32" s="46"/>
      <c r="C32" s="47"/>
      <c r="D32" s="55" t="s">
        <v>47</v>
      </c>
      <c r="E32" s="55" t="s">
        <v>48</v>
      </c>
      <c r="F32" s="170">
        <f>ROUND(SUM(BE89:BE108), 2)</f>
        <v>0</v>
      </c>
      <c r="G32" s="47"/>
      <c r="H32" s="47"/>
      <c r="I32" s="171">
        <v>0.20999999999999999</v>
      </c>
      <c r="J32" s="170">
        <f>ROUND(ROUND((SUM(BE89:BE108)), 2)*I32, 2)</f>
        <v>0</v>
      </c>
      <c r="K32" s="51"/>
    </row>
    <row r="33" s="1" customFormat="1" ht="14.4" customHeight="1">
      <c r="B33" s="46"/>
      <c r="C33" s="47"/>
      <c r="D33" s="47"/>
      <c r="E33" s="55" t="s">
        <v>49</v>
      </c>
      <c r="F33" s="170">
        <f>ROUND(SUM(BF89:BF108), 2)</f>
        <v>0</v>
      </c>
      <c r="G33" s="47"/>
      <c r="H33" s="47"/>
      <c r="I33" s="171">
        <v>0.14999999999999999</v>
      </c>
      <c r="J33" s="170">
        <f>ROUND(ROUND((SUM(BF89:BF108)), 2)*I33, 2)</f>
        <v>0</v>
      </c>
      <c r="K33" s="51"/>
    </row>
    <row r="34" hidden="1" s="1" customFormat="1" ht="14.4" customHeight="1">
      <c r="B34" s="46"/>
      <c r="C34" s="47"/>
      <c r="D34" s="47"/>
      <c r="E34" s="55" t="s">
        <v>50</v>
      </c>
      <c r="F34" s="170">
        <f>ROUND(SUM(BG89:BG108), 2)</f>
        <v>0</v>
      </c>
      <c r="G34" s="47"/>
      <c r="H34" s="47"/>
      <c r="I34" s="171">
        <v>0.20999999999999999</v>
      </c>
      <c r="J34" s="170">
        <v>0</v>
      </c>
      <c r="K34" s="51"/>
    </row>
    <row r="35" hidden="1" s="1" customFormat="1" ht="14.4" customHeight="1">
      <c r="B35" s="46"/>
      <c r="C35" s="47"/>
      <c r="D35" s="47"/>
      <c r="E35" s="55" t="s">
        <v>51</v>
      </c>
      <c r="F35" s="170">
        <f>ROUND(SUM(BH89:BH108), 2)</f>
        <v>0</v>
      </c>
      <c r="G35" s="47"/>
      <c r="H35" s="47"/>
      <c r="I35" s="171">
        <v>0.14999999999999999</v>
      </c>
      <c r="J35" s="170">
        <v>0</v>
      </c>
      <c r="K35" s="51"/>
    </row>
    <row r="36" hidden="1" s="1" customFormat="1" ht="14.4" customHeight="1">
      <c r="B36" s="46"/>
      <c r="C36" s="47"/>
      <c r="D36" s="47"/>
      <c r="E36" s="55" t="s">
        <v>52</v>
      </c>
      <c r="F36" s="170">
        <f>ROUND(SUM(BI89:BI108), 2)</f>
        <v>0</v>
      </c>
      <c r="G36" s="47"/>
      <c r="H36" s="47"/>
      <c r="I36" s="171">
        <v>0</v>
      </c>
      <c r="J36" s="170">
        <v>0</v>
      </c>
      <c r="K36" s="51"/>
    </row>
    <row r="37" s="1" customFormat="1" ht="6.96" customHeight="1">
      <c r="B37" s="46"/>
      <c r="C37" s="47"/>
      <c r="D37" s="47"/>
      <c r="E37" s="47"/>
      <c r="F37" s="47"/>
      <c r="G37" s="47"/>
      <c r="H37" s="47"/>
      <c r="I37" s="157"/>
      <c r="J37" s="47"/>
      <c r="K37" s="51"/>
    </row>
    <row r="38" s="1" customFormat="1" ht="25.44" customHeight="1">
      <c r="B38" s="46"/>
      <c r="C38" s="172"/>
      <c r="D38" s="173" t="s">
        <v>53</v>
      </c>
      <c r="E38" s="98"/>
      <c r="F38" s="98"/>
      <c r="G38" s="174" t="s">
        <v>54</v>
      </c>
      <c r="H38" s="175" t="s">
        <v>55</v>
      </c>
      <c r="I38" s="176"/>
      <c r="J38" s="177">
        <f>SUM(J29:J36)</f>
        <v>0</v>
      </c>
      <c r="K38" s="178"/>
    </row>
    <row r="39" s="1" customFormat="1" ht="14.4" customHeight="1">
      <c r="B39" s="67"/>
      <c r="C39" s="68"/>
      <c r="D39" s="68"/>
      <c r="E39" s="68"/>
      <c r="F39" s="68"/>
      <c r="G39" s="68"/>
      <c r="H39" s="68"/>
      <c r="I39" s="179"/>
      <c r="J39" s="68"/>
      <c r="K39" s="69"/>
    </row>
    <row r="43" s="1" customFormat="1" ht="6.96" customHeight="1">
      <c r="B43" s="180"/>
      <c r="C43" s="181"/>
      <c r="D43" s="181"/>
      <c r="E43" s="181"/>
      <c r="F43" s="181"/>
      <c r="G43" s="181"/>
      <c r="H43" s="181"/>
      <c r="I43" s="182"/>
      <c r="J43" s="181"/>
      <c r="K43" s="183"/>
    </row>
    <row r="44" s="1" customFormat="1" ht="36.96" customHeight="1">
      <c r="B44" s="46"/>
      <c r="C44" s="30" t="s">
        <v>512</v>
      </c>
      <c r="D44" s="47"/>
      <c r="E44" s="47"/>
      <c r="F44" s="47"/>
      <c r="G44" s="47"/>
      <c r="H44" s="47"/>
      <c r="I44" s="157"/>
      <c r="J44" s="47"/>
      <c r="K44" s="51"/>
    </row>
    <row r="45" s="1" customFormat="1" ht="6.96" customHeight="1">
      <c r="B45" s="46"/>
      <c r="C45" s="47"/>
      <c r="D45" s="47"/>
      <c r="E45" s="47"/>
      <c r="F45" s="47"/>
      <c r="G45" s="47"/>
      <c r="H45" s="47"/>
      <c r="I45" s="157"/>
      <c r="J45" s="47"/>
      <c r="K45" s="51"/>
    </row>
    <row r="46" s="1" customFormat="1" ht="14.4" customHeight="1">
      <c r="B46" s="46"/>
      <c r="C46" s="40" t="s">
        <v>18</v>
      </c>
      <c r="D46" s="47"/>
      <c r="E46" s="47"/>
      <c r="F46" s="47"/>
      <c r="G46" s="47"/>
      <c r="H46" s="47"/>
      <c r="I46" s="157"/>
      <c r="J46" s="47"/>
      <c r="K46" s="51"/>
    </row>
    <row r="47" s="1" customFormat="1" ht="16.5" customHeight="1">
      <c r="B47" s="46"/>
      <c r="C47" s="47"/>
      <c r="D47" s="47"/>
      <c r="E47" s="156" t="str">
        <f>E7</f>
        <v>Celkové opravy zastávek na koridorové trati Vraňany - Děčín - státní hranice_ZMĚNA č. 1</v>
      </c>
      <c r="F47" s="40"/>
      <c r="G47" s="40"/>
      <c r="H47" s="40"/>
      <c r="I47" s="157"/>
      <c r="J47" s="47"/>
      <c r="K47" s="51"/>
    </row>
    <row r="48">
      <c r="B48" s="28"/>
      <c r="C48" s="40" t="s">
        <v>506</v>
      </c>
      <c r="D48" s="29"/>
      <c r="E48" s="29"/>
      <c r="F48" s="29"/>
      <c r="G48" s="29"/>
      <c r="H48" s="29"/>
      <c r="I48" s="155"/>
      <c r="J48" s="29"/>
      <c r="K48" s="31"/>
    </row>
    <row r="49" s="1" customFormat="1" ht="16.5" customHeight="1">
      <c r="B49" s="46"/>
      <c r="C49" s="47"/>
      <c r="D49" s="47"/>
      <c r="E49" s="156" t="s">
        <v>1719</v>
      </c>
      <c r="F49" s="47"/>
      <c r="G49" s="47"/>
      <c r="H49" s="47"/>
      <c r="I49" s="157"/>
      <c r="J49" s="47"/>
      <c r="K49" s="51"/>
    </row>
    <row r="50" s="1" customFormat="1" ht="14.4" customHeight="1">
      <c r="B50" s="46"/>
      <c r="C50" s="40" t="s">
        <v>508</v>
      </c>
      <c r="D50" s="47"/>
      <c r="E50" s="47"/>
      <c r="F50" s="47"/>
      <c r="G50" s="47"/>
      <c r="H50" s="47"/>
      <c r="I50" s="157"/>
      <c r="J50" s="47"/>
      <c r="K50" s="51"/>
    </row>
    <row r="51" s="1" customFormat="1" ht="17.25" customHeight="1">
      <c r="B51" s="46"/>
      <c r="C51" s="47"/>
      <c r="D51" s="47"/>
      <c r="E51" s="158" t="str">
        <f>E11</f>
        <v>SO-31-02 - SBBH</v>
      </c>
      <c r="F51" s="47"/>
      <c r="G51" s="47"/>
      <c r="H51" s="47"/>
      <c r="I51" s="157"/>
      <c r="J51" s="47"/>
      <c r="K51" s="51"/>
    </row>
    <row r="52" s="1" customFormat="1" ht="6.96" customHeight="1">
      <c r="B52" s="46"/>
      <c r="C52" s="47"/>
      <c r="D52" s="47"/>
      <c r="E52" s="47"/>
      <c r="F52" s="47"/>
      <c r="G52" s="47"/>
      <c r="H52" s="47"/>
      <c r="I52" s="157"/>
      <c r="J52" s="47"/>
      <c r="K52" s="51"/>
    </row>
    <row r="53" s="1" customFormat="1" ht="18" customHeight="1">
      <c r="B53" s="46"/>
      <c r="C53" s="40" t="s">
        <v>25</v>
      </c>
      <c r="D53" s="47"/>
      <c r="E53" s="47"/>
      <c r="F53" s="35" t="str">
        <f>F14</f>
        <v xml:space="preserve"> </v>
      </c>
      <c r="G53" s="47"/>
      <c r="H53" s="47"/>
      <c r="I53" s="159" t="s">
        <v>27</v>
      </c>
      <c r="J53" s="160" t="str">
        <f>IF(J14="","",J14)</f>
        <v>19. 9. 2018</v>
      </c>
      <c r="K53" s="51"/>
    </row>
    <row r="54" s="1" customFormat="1" ht="6.96" customHeight="1">
      <c r="B54" s="46"/>
      <c r="C54" s="47"/>
      <c r="D54" s="47"/>
      <c r="E54" s="47"/>
      <c r="F54" s="47"/>
      <c r="G54" s="47"/>
      <c r="H54" s="47"/>
      <c r="I54" s="157"/>
      <c r="J54" s="47"/>
      <c r="K54" s="51"/>
    </row>
    <row r="55" s="1" customFormat="1">
      <c r="B55" s="46"/>
      <c r="C55" s="40" t="s">
        <v>31</v>
      </c>
      <c r="D55" s="47"/>
      <c r="E55" s="47"/>
      <c r="F55" s="35" t="str">
        <f>E17</f>
        <v>SŽDC s.o., OŘ Ústí n.L., ST Ústí n.L.</v>
      </c>
      <c r="G55" s="47"/>
      <c r="H55" s="47"/>
      <c r="I55" s="159" t="s">
        <v>39</v>
      </c>
      <c r="J55" s="44" t="str">
        <f>E23</f>
        <v xml:space="preserve"> </v>
      </c>
      <c r="K55" s="51"/>
    </row>
    <row r="56" s="1" customFormat="1" ht="14.4" customHeight="1">
      <c r="B56" s="46"/>
      <c r="C56" s="40" t="s">
        <v>37</v>
      </c>
      <c r="D56" s="47"/>
      <c r="E56" s="47"/>
      <c r="F56" s="35" t="str">
        <f>IF(E20="","",E20)</f>
        <v/>
      </c>
      <c r="G56" s="47"/>
      <c r="H56" s="47"/>
      <c r="I56" s="157"/>
      <c r="J56" s="184"/>
      <c r="K56" s="51"/>
    </row>
    <row r="57" s="1" customFormat="1" ht="10.32" customHeight="1">
      <c r="B57" s="46"/>
      <c r="C57" s="47"/>
      <c r="D57" s="47"/>
      <c r="E57" s="47"/>
      <c r="F57" s="47"/>
      <c r="G57" s="47"/>
      <c r="H57" s="47"/>
      <c r="I57" s="157"/>
      <c r="J57" s="47"/>
      <c r="K57" s="51"/>
    </row>
    <row r="58" s="1" customFormat="1" ht="29.28" customHeight="1">
      <c r="B58" s="46"/>
      <c r="C58" s="185" t="s">
        <v>513</v>
      </c>
      <c r="D58" s="172"/>
      <c r="E58" s="172"/>
      <c r="F58" s="172"/>
      <c r="G58" s="172"/>
      <c r="H58" s="172"/>
      <c r="I58" s="186"/>
      <c r="J58" s="187" t="s">
        <v>514</v>
      </c>
      <c r="K58" s="188"/>
    </row>
    <row r="59" s="1" customFormat="1" ht="10.32" customHeight="1">
      <c r="B59" s="46"/>
      <c r="C59" s="47"/>
      <c r="D59" s="47"/>
      <c r="E59" s="47"/>
      <c r="F59" s="47"/>
      <c r="G59" s="47"/>
      <c r="H59" s="47"/>
      <c r="I59" s="157"/>
      <c r="J59" s="47"/>
      <c r="K59" s="51"/>
    </row>
    <row r="60" s="1" customFormat="1" ht="29.28" customHeight="1">
      <c r="B60" s="46"/>
      <c r="C60" s="189" t="s">
        <v>515</v>
      </c>
      <c r="D60" s="47"/>
      <c r="E60" s="47"/>
      <c r="F60" s="47"/>
      <c r="G60" s="47"/>
      <c r="H60" s="47"/>
      <c r="I60" s="157"/>
      <c r="J60" s="168">
        <f>J89</f>
        <v>0</v>
      </c>
      <c r="K60" s="51"/>
      <c r="AU60" s="24" t="s">
        <v>516</v>
      </c>
    </row>
    <row r="61" s="8" customFormat="1" ht="24.96" customHeight="1">
      <c r="B61" s="190"/>
      <c r="C61" s="191"/>
      <c r="D61" s="192" t="s">
        <v>517</v>
      </c>
      <c r="E61" s="193"/>
      <c r="F61" s="193"/>
      <c r="G61" s="193"/>
      <c r="H61" s="193"/>
      <c r="I61" s="194"/>
      <c r="J61" s="195">
        <f>J90</f>
        <v>0</v>
      </c>
      <c r="K61" s="196"/>
    </row>
    <row r="62" s="9" customFormat="1" ht="19.92" customHeight="1">
      <c r="B62" s="197"/>
      <c r="C62" s="198"/>
      <c r="D62" s="199" t="s">
        <v>1736</v>
      </c>
      <c r="E62" s="200"/>
      <c r="F62" s="200"/>
      <c r="G62" s="200"/>
      <c r="H62" s="200"/>
      <c r="I62" s="201"/>
      <c r="J62" s="202">
        <f>J91</f>
        <v>0</v>
      </c>
      <c r="K62" s="203"/>
    </row>
    <row r="63" s="8" customFormat="1" ht="24.96" customHeight="1">
      <c r="B63" s="190"/>
      <c r="C63" s="191"/>
      <c r="D63" s="192" t="s">
        <v>523</v>
      </c>
      <c r="E63" s="193"/>
      <c r="F63" s="193"/>
      <c r="G63" s="193"/>
      <c r="H63" s="193"/>
      <c r="I63" s="194"/>
      <c r="J63" s="195">
        <f>J100</f>
        <v>0</v>
      </c>
      <c r="K63" s="196"/>
    </row>
    <row r="64" s="9" customFormat="1" ht="19.92" customHeight="1">
      <c r="B64" s="197"/>
      <c r="C64" s="198"/>
      <c r="D64" s="199" t="s">
        <v>1089</v>
      </c>
      <c r="E64" s="200"/>
      <c r="F64" s="200"/>
      <c r="G64" s="200"/>
      <c r="H64" s="200"/>
      <c r="I64" s="201"/>
      <c r="J64" s="202">
        <f>J101</f>
        <v>0</v>
      </c>
      <c r="K64" s="203"/>
    </row>
    <row r="65" s="8" customFormat="1" ht="24.96" customHeight="1">
      <c r="B65" s="190"/>
      <c r="C65" s="191"/>
      <c r="D65" s="192" t="s">
        <v>598</v>
      </c>
      <c r="E65" s="193"/>
      <c r="F65" s="193"/>
      <c r="G65" s="193"/>
      <c r="H65" s="193"/>
      <c r="I65" s="194"/>
      <c r="J65" s="195">
        <f>J104</f>
        <v>0</v>
      </c>
      <c r="K65" s="196"/>
    </row>
    <row r="66" s="9" customFormat="1" ht="19.92" customHeight="1">
      <c r="B66" s="197"/>
      <c r="C66" s="198"/>
      <c r="D66" s="199" t="s">
        <v>668</v>
      </c>
      <c r="E66" s="200"/>
      <c r="F66" s="200"/>
      <c r="G66" s="200"/>
      <c r="H66" s="200"/>
      <c r="I66" s="201"/>
      <c r="J66" s="202">
        <f>J105</f>
        <v>0</v>
      </c>
      <c r="K66" s="203"/>
    </row>
    <row r="67" s="9" customFormat="1" ht="19.92" customHeight="1">
      <c r="B67" s="197"/>
      <c r="C67" s="198"/>
      <c r="D67" s="199" t="s">
        <v>1589</v>
      </c>
      <c r="E67" s="200"/>
      <c r="F67" s="200"/>
      <c r="G67" s="200"/>
      <c r="H67" s="200"/>
      <c r="I67" s="201"/>
      <c r="J67" s="202">
        <f>J107</f>
        <v>0</v>
      </c>
      <c r="K67" s="203"/>
    </row>
    <row r="68" s="1" customFormat="1" ht="21.84" customHeight="1">
      <c r="B68" s="46"/>
      <c r="C68" s="47"/>
      <c r="D68" s="47"/>
      <c r="E68" s="47"/>
      <c r="F68" s="47"/>
      <c r="G68" s="47"/>
      <c r="H68" s="47"/>
      <c r="I68" s="157"/>
      <c r="J68" s="47"/>
      <c r="K68" s="51"/>
    </row>
    <row r="69" s="1" customFormat="1" ht="6.96" customHeight="1">
      <c r="B69" s="67"/>
      <c r="C69" s="68"/>
      <c r="D69" s="68"/>
      <c r="E69" s="68"/>
      <c r="F69" s="68"/>
      <c r="G69" s="68"/>
      <c r="H69" s="68"/>
      <c r="I69" s="179"/>
      <c r="J69" s="68"/>
      <c r="K69" s="69"/>
    </row>
    <row r="73" s="1" customFormat="1" ht="6.96" customHeight="1">
      <c r="B73" s="70"/>
      <c r="C73" s="71"/>
      <c r="D73" s="71"/>
      <c r="E73" s="71"/>
      <c r="F73" s="71"/>
      <c r="G73" s="71"/>
      <c r="H73" s="71"/>
      <c r="I73" s="182"/>
      <c r="J73" s="71"/>
      <c r="K73" s="71"/>
      <c r="L73" s="72"/>
    </row>
    <row r="74" s="1" customFormat="1" ht="36.96" customHeight="1">
      <c r="B74" s="46"/>
      <c r="C74" s="73" t="s">
        <v>525</v>
      </c>
      <c r="D74" s="74"/>
      <c r="E74" s="74"/>
      <c r="F74" s="74"/>
      <c r="G74" s="74"/>
      <c r="H74" s="74"/>
      <c r="I74" s="204"/>
      <c r="J74" s="74"/>
      <c r="K74" s="74"/>
      <c r="L74" s="72"/>
    </row>
    <row r="75" s="1" customFormat="1" ht="6.96" customHeight="1">
      <c r="B75" s="46"/>
      <c r="C75" s="74"/>
      <c r="D75" s="74"/>
      <c r="E75" s="74"/>
      <c r="F75" s="74"/>
      <c r="G75" s="74"/>
      <c r="H75" s="74"/>
      <c r="I75" s="204"/>
      <c r="J75" s="74"/>
      <c r="K75" s="74"/>
      <c r="L75" s="72"/>
    </row>
    <row r="76" s="1" customFormat="1" ht="14.4" customHeight="1">
      <c r="B76" s="46"/>
      <c r="C76" s="76" t="s">
        <v>18</v>
      </c>
      <c r="D76" s="74"/>
      <c r="E76" s="74"/>
      <c r="F76" s="74"/>
      <c r="G76" s="74"/>
      <c r="H76" s="74"/>
      <c r="I76" s="204"/>
      <c r="J76" s="74"/>
      <c r="K76" s="74"/>
      <c r="L76" s="72"/>
    </row>
    <row r="77" s="1" customFormat="1" ht="16.5" customHeight="1">
      <c r="B77" s="46"/>
      <c r="C77" s="74"/>
      <c r="D77" s="74"/>
      <c r="E77" s="205" t="str">
        <f>E7</f>
        <v>Celkové opravy zastávek na koridorové trati Vraňany - Děčín - státní hranice_ZMĚNA č. 1</v>
      </c>
      <c r="F77" s="76"/>
      <c r="G77" s="76"/>
      <c r="H77" s="76"/>
      <c r="I77" s="204"/>
      <c r="J77" s="74"/>
      <c r="K77" s="74"/>
      <c r="L77" s="72"/>
    </row>
    <row r="78">
      <c r="B78" s="28"/>
      <c r="C78" s="76" t="s">
        <v>506</v>
      </c>
      <c r="D78" s="206"/>
      <c r="E78" s="206"/>
      <c r="F78" s="206"/>
      <c r="G78" s="206"/>
      <c r="H78" s="206"/>
      <c r="I78" s="149"/>
      <c r="J78" s="206"/>
      <c r="K78" s="206"/>
      <c r="L78" s="207"/>
    </row>
    <row r="79" s="1" customFormat="1" ht="16.5" customHeight="1">
      <c r="B79" s="46"/>
      <c r="C79" s="74"/>
      <c r="D79" s="74"/>
      <c r="E79" s="205" t="s">
        <v>1719</v>
      </c>
      <c r="F79" s="74"/>
      <c r="G79" s="74"/>
      <c r="H79" s="74"/>
      <c r="I79" s="204"/>
      <c r="J79" s="74"/>
      <c r="K79" s="74"/>
      <c r="L79" s="72"/>
    </row>
    <row r="80" s="1" customFormat="1" ht="14.4" customHeight="1">
      <c r="B80" s="46"/>
      <c r="C80" s="76" t="s">
        <v>508</v>
      </c>
      <c r="D80" s="74"/>
      <c r="E80" s="74"/>
      <c r="F80" s="74"/>
      <c r="G80" s="74"/>
      <c r="H80" s="74"/>
      <c r="I80" s="204"/>
      <c r="J80" s="74"/>
      <c r="K80" s="74"/>
      <c r="L80" s="72"/>
    </row>
    <row r="81" s="1" customFormat="1" ht="17.25" customHeight="1">
      <c r="B81" s="46"/>
      <c r="C81" s="74"/>
      <c r="D81" s="74"/>
      <c r="E81" s="82" t="str">
        <f>E11</f>
        <v>SO-31-02 - SBBH</v>
      </c>
      <c r="F81" s="74"/>
      <c r="G81" s="74"/>
      <c r="H81" s="74"/>
      <c r="I81" s="204"/>
      <c r="J81" s="74"/>
      <c r="K81" s="74"/>
      <c r="L81" s="72"/>
    </row>
    <row r="82" s="1" customFormat="1" ht="6.96" customHeight="1">
      <c r="B82" s="46"/>
      <c r="C82" s="74"/>
      <c r="D82" s="74"/>
      <c r="E82" s="74"/>
      <c r="F82" s="74"/>
      <c r="G82" s="74"/>
      <c r="H82" s="74"/>
      <c r="I82" s="204"/>
      <c r="J82" s="74"/>
      <c r="K82" s="74"/>
      <c r="L82" s="72"/>
    </row>
    <row r="83" s="1" customFormat="1" ht="18" customHeight="1">
      <c r="B83" s="46"/>
      <c r="C83" s="76" t="s">
        <v>25</v>
      </c>
      <c r="D83" s="74"/>
      <c r="E83" s="74"/>
      <c r="F83" s="209" t="str">
        <f>F14</f>
        <v xml:space="preserve"> </v>
      </c>
      <c r="G83" s="74"/>
      <c r="H83" s="74"/>
      <c r="I83" s="210" t="s">
        <v>27</v>
      </c>
      <c r="J83" s="85" t="str">
        <f>IF(J14="","",J14)</f>
        <v>19. 9. 2018</v>
      </c>
      <c r="K83" s="74"/>
      <c r="L83" s="72"/>
    </row>
    <row r="84" s="1" customFormat="1" ht="6.96" customHeight="1">
      <c r="B84" s="46"/>
      <c r="C84" s="74"/>
      <c r="D84" s="74"/>
      <c r="E84" s="74"/>
      <c r="F84" s="74"/>
      <c r="G84" s="74"/>
      <c r="H84" s="74"/>
      <c r="I84" s="204"/>
      <c r="J84" s="74"/>
      <c r="K84" s="74"/>
      <c r="L84" s="72"/>
    </row>
    <row r="85" s="1" customFormat="1">
      <c r="B85" s="46"/>
      <c r="C85" s="76" t="s">
        <v>31</v>
      </c>
      <c r="D85" s="74"/>
      <c r="E85" s="74"/>
      <c r="F85" s="209" t="str">
        <f>E17</f>
        <v>SŽDC s.o., OŘ Ústí n.L., ST Ústí n.L.</v>
      </c>
      <c r="G85" s="74"/>
      <c r="H85" s="74"/>
      <c r="I85" s="210" t="s">
        <v>39</v>
      </c>
      <c r="J85" s="209" t="str">
        <f>E23</f>
        <v xml:space="preserve"> </v>
      </c>
      <c r="K85" s="74"/>
      <c r="L85" s="72"/>
    </row>
    <row r="86" s="1" customFormat="1" ht="14.4" customHeight="1">
      <c r="B86" s="46"/>
      <c r="C86" s="76" t="s">
        <v>37</v>
      </c>
      <c r="D86" s="74"/>
      <c r="E86" s="74"/>
      <c r="F86" s="209" t="str">
        <f>IF(E20="","",E20)</f>
        <v/>
      </c>
      <c r="G86" s="74"/>
      <c r="H86" s="74"/>
      <c r="I86" s="204"/>
      <c r="J86" s="74"/>
      <c r="K86" s="74"/>
      <c r="L86" s="72"/>
    </row>
    <row r="87" s="1" customFormat="1" ht="10.32" customHeight="1">
      <c r="B87" s="46"/>
      <c r="C87" s="74"/>
      <c r="D87" s="74"/>
      <c r="E87" s="74"/>
      <c r="F87" s="74"/>
      <c r="G87" s="74"/>
      <c r="H87" s="74"/>
      <c r="I87" s="204"/>
      <c r="J87" s="74"/>
      <c r="K87" s="74"/>
      <c r="L87" s="72"/>
    </row>
    <row r="88" s="10" customFormat="1" ht="29.28" customHeight="1">
      <c r="B88" s="211"/>
      <c r="C88" s="212" t="s">
        <v>526</v>
      </c>
      <c r="D88" s="213" t="s">
        <v>62</v>
      </c>
      <c r="E88" s="213" t="s">
        <v>58</v>
      </c>
      <c r="F88" s="213" t="s">
        <v>527</v>
      </c>
      <c r="G88" s="213" t="s">
        <v>528</v>
      </c>
      <c r="H88" s="213" t="s">
        <v>529</v>
      </c>
      <c r="I88" s="214" t="s">
        <v>530</v>
      </c>
      <c r="J88" s="213" t="s">
        <v>514</v>
      </c>
      <c r="K88" s="215" t="s">
        <v>531</v>
      </c>
      <c r="L88" s="216"/>
      <c r="M88" s="102" t="s">
        <v>532</v>
      </c>
      <c r="N88" s="103" t="s">
        <v>47</v>
      </c>
      <c r="O88" s="103" t="s">
        <v>533</v>
      </c>
      <c r="P88" s="103" t="s">
        <v>534</v>
      </c>
      <c r="Q88" s="103" t="s">
        <v>535</v>
      </c>
      <c r="R88" s="103" t="s">
        <v>536</v>
      </c>
      <c r="S88" s="103" t="s">
        <v>537</v>
      </c>
      <c r="T88" s="104" t="s">
        <v>538</v>
      </c>
    </row>
    <row r="89" s="1" customFormat="1" ht="29.28" customHeight="1">
      <c r="B89" s="46"/>
      <c r="C89" s="108" t="s">
        <v>515</v>
      </c>
      <c r="D89" s="74"/>
      <c r="E89" s="74"/>
      <c r="F89" s="74"/>
      <c r="G89" s="74"/>
      <c r="H89" s="74"/>
      <c r="I89" s="204"/>
      <c r="J89" s="217">
        <f>BK89</f>
        <v>0</v>
      </c>
      <c r="K89" s="74"/>
      <c r="L89" s="72"/>
      <c r="M89" s="105"/>
      <c r="N89" s="106"/>
      <c r="O89" s="106"/>
      <c r="P89" s="218">
        <f>P90+P100+P104</f>
        <v>0</v>
      </c>
      <c r="Q89" s="106"/>
      <c r="R89" s="218">
        <f>R90+R100+R104</f>
        <v>0</v>
      </c>
      <c r="S89" s="106"/>
      <c r="T89" s="219">
        <f>T90+T100+T104</f>
        <v>2.52</v>
      </c>
      <c r="AT89" s="24" t="s">
        <v>76</v>
      </c>
      <c r="AU89" s="24" t="s">
        <v>516</v>
      </c>
      <c r="BK89" s="220">
        <f>BK90+BK100+BK104</f>
        <v>0</v>
      </c>
    </row>
    <row r="90" s="11" customFormat="1" ht="37.44" customHeight="1">
      <c r="B90" s="221"/>
      <c r="C90" s="222"/>
      <c r="D90" s="223" t="s">
        <v>76</v>
      </c>
      <c r="E90" s="224" t="s">
        <v>539</v>
      </c>
      <c r="F90" s="224" t="s">
        <v>540</v>
      </c>
      <c r="G90" s="222"/>
      <c r="H90" s="222"/>
      <c r="I90" s="225"/>
      <c r="J90" s="226">
        <f>BK90</f>
        <v>0</v>
      </c>
      <c r="K90" s="222"/>
      <c r="L90" s="227"/>
      <c r="M90" s="228"/>
      <c r="N90" s="229"/>
      <c r="O90" s="229"/>
      <c r="P90" s="230">
        <f>P91</f>
        <v>0</v>
      </c>
      <c r="Q90" s="229"/>
      <c r="R90" s="230">
        <f>R91</f>
        <v>0</v>
      </c>
      <c r="S90" s="229"/>
      <c r="T90" s="231">
        <f>T91</f>
        <v>0</v>
      </c>
      <c r="AR90" s="232" t="s">
        <v>24</v>
      </c>
      <c r="AT90" s="233" t="s">
        <v>76</v>
      </c>
      <c r="AU90" s="233" t="s">
        <v>77</v>
      </c>
      <c r="AY90" s="232" t="s">
        <v>541</v>
      </c>
      <c r="BK90" s="234">
        <f>BK91</f>
        <v>0</v>
      </c>
    </row>
    <row r="91" s="11" customFormat="1" ht="19.92" customHeight="1">
      <c r="B91" s="221"/>
      <c r="C91" s="222"/>
      <c r="D91" s="223" t="s">
        <v>76</v>
      </c>
      <c r="E91" s="235" t="s">
        <v>1737</v>
      </c>
      <c r="F91" s="235" t="s">
        <v>1738</v>
      </c>
      <c r="G91" s="222"/>
      <c r="H91" s="222"/>
      <c r="I91" s="225"/>
      <c r="J91" s="236">
        <f>BK91</f>
        <v>0</v>
      </c>
      <c r="K91" s="222"/>
      <c r="L91" s="227"/>
      <c r="M91" s="228"/>
      <c r="N91" s="229"/>
      <c r="O91" s="229"/>
      <c r="P91" s="230">
        <f>SUM(P92:P99)</f>
        <v>0</v>
      </c>
      <c r="Q91" s="229"/>
      <c r="R91" s="230">
        <f>SUM(R92:R99)</f>
        <v>0</v>
      </c>
      <c r="S91" s="229"/>
      <c r="T91" s="231">
        <f>SUM(T92:T99)</f>
        <v>0</v>
      </c>
      <c r="AR91" s="232" t="s">
        <v>24</v>
      </c>
      <c r="AT91" s="233" t="s">
        <v>76</v>
      </c>
      <c r="AU91" s="233" t="s">
        <v>24</v>
      </c>
      <c r="AY91" s="232" t="s">
        <v>541</v>
      </c>
      <c r="BK91" s="234">
        <f>SUM(BK92:BK99)</f>
        <v>0</v>
      </c>
    </row>
    <row r="92" s="1" customFormat="1" ht="25.5" customHeight="1">
      <c r="B92" s="46"/>
      <c r="C92" s="237" t="s">
        <v>24</v>
      </c>
      <c r="D92" s="237" t="s">
        <v>544</v>
      </c>
      <c r="E92" s="238" t="s">
        <v>1739</v>
      </c>
      <c r="F92" s="239" t="s">
        <v>1740</v>
      </c>
      <c r="G92" s="240" t="s">
        <v>569</v>
      </c>
      <c r="H92" s="241">
        <v>1.992</v>
      </c>
      <c r="I92" s="242"/>
      <c r="J92" s="243">
        <f>ROUND(I92*H92,2)</f>
        <v>0</v>
      </c>
      <c r="K92" s="239" t="s">
        <v>22</v>
      </c>
      <c r="L92" s="72"/>
      <c r="M92" s="244" t="s">
        <v>22</v>
      </c>
      <c r="N92" s="245" t="s">
        <v>48</v>
      </c>
      <c r="O92" s="47"/>
      <c r="P92" s="246">
        <f>O92*H92</f>
        <v>0</v>
      </c>
      <c r="Q92" s="246">
        <v>0</v>
      </c>
      <c r="R92" s="246">
        <f>Q92*H92</f>
        <v>0</v>
      </c>
      <c r="S92" s="246">
        <v>0</v>
      </c>
      <c r="T92" s="247">
        <f>S92*H92</f>
        <v>0</v>
      </c>
      <c r="AR92" s="24" t="s">
        <v>542</v>
      </c>
      <c r="AT92" s="24" t="s">
        <v>544</v>
      </c>
      <c r="AU92" s="24" t="s">
        <v>85</v>
      </c>
      <c r="AY92" s="24" t="s">
        <v>541</v>
      </c>
      <c r="BE92" s="248">
        <f>IF(N92="základní",J92,0)</f>
        <v>0</v>
      </c>
      <c r="BF92" s="248">
        <f>IF(N92="snížená",J92,0)</f>
        <v>0</v>
      </c>
      <c r="BG92" s="248">
        <f>IF(N92="zákl. přenesená",J92,0)</f>
        <v>0</v>
      </c>
      <c r="BH92" s="248">
        <f>IF(N92="sníž. přenesená",J92,0)</f>
        <v>0</v>
      </c>
      <c r="BI92" s="248">
        <f>IF(N92="nulová",J92,0)</f>
        <v>0</v>
      </c>
      <c r="BJ92" s="24" t="s">
        <v>24</v>
      </c>
      <c r="BK92" s="248">
        <f>ROUND(I92*H92,2)</f>
        <v>0</v>
      </c>
      <c r="BL92" s="24" t="s">
        <v>542</v>
      </c>
      <c r="BM92" s="24" t="s">
        <v>1741</v>
      </c>
    </row>
    <row r="93" s="13" customFormat="1">
      <c r="B93" s="282"/>
      <c r="C93" s="283"/>
      <c r="D93" s="251" t="s">
        <v>549</v>
      </c>
      <c r="E93" s="284" t="s">
        <v>22</v>
      </c>
      <c r="F93" s="285" t="s">
        <v>1742</v>
      </c>
      <c r="G93" s="283"/>
      <c r="H93" s="284" t="s">
        <v>22</v>
      </c>
      <c r="I93" s="286"/>
      <c r="J93" s="283"/>
      <c r="K93" s="283"/>
      <c r="L93" s="287"/>
      <c r="M93" s="288"/>
      <c r="N93" s="289"/>
      <c r="O93" s="289"/>
      <c r="P93" s="289"/>
      <c r="Q93" s="289"/>
      <c r="R93" s="289"/>
      <c r="S93" s="289"/>
      <c r="T93" s="290"/>
      <c r="AT93" s="291" t="s">
        <v>549</v>
      </c>
      <c r="AU93" s="291" t="s">
        <v>85</v>
      </c>
      <c r="AV93" s="13" t="s">
        <v>24</v>
      </c>
      <c r="AW93" s="13" t="s">
        <v>41</v>
      </c>
      <c r="AX93" s="13" t="s">
        <v>77</v>
      </c>
      <c r="AY93" s="291" t="s">
        <v>541</v>
      </c>
    </row>
    <row r="94" s="13" customFormat="1">
      <c r="B94" s="282"/>
      <c r="C94" s="283"/>
      <c r="D94" s="251" t="s">
        <v>549</v>
      </c>
      <c r="E94" s="284" t="s">
        <v>22</v>
      </c>
      <c r="F94" s="285" t="s">
        <v>1743</v>
      </c>
      <c r="G94" s="283"/>
      <c r="H94" s="284" t="s">
        <v>22</v>
      </c>
      <c r="I94" s="286"/>
      <c r="J94" s="283"/>
      <c r="K94" s="283"/>
      <c r="L94" s="287"/>
      <c r="M94" s="288"/>
      <c r="N94" s="289"/>
      <c r="O94" s="289"/>
      <c r="P94" s="289"/>
      <c r="Q94" s="289"/>
      <c r="R94" s="289"/>
      <c r="S94" s="289"/>
      <c r="T94" s="290"/>
      <c r="AT94" s="291" t="s">
        <v>549</v>
      </c>
      <c r="AU94" s="291" t="s">
        <v>85</v>
      </c>
      <c r="AV94" s="13" t="s">
        <v>24</v>
      </c>
      <c r="AW94" s="13" t="s">
        <v>41</v>
      </c>
      <c r="AX94" s="13" t="s">
        <v>77</v>
      </c>
      <c r="AY94" s="291" t="s">
        <v>541</v>
      </c>
    </row>
    <row r="95" s="12" customFormat="1">
      <c r="B95" s="249"/>
      <c r="C95" s="250"/>
      <c r="D95" s="251" t="s">
        <v>549</v>
      </c>
      <c r="E95" s="252" t="s">
        <v>22</v>
      </c>
      <c r="F95" s="253" t="s">
        <v>1744</v>
      </c>
      <c r="G95" s="250"/>
      <c r="H95" s="254">
        <v>1.992</v>
      </c>
      <c r="I95" s="255"/>
      <c r="J95" s="250"/>
      <c r="K95" s="250"/>
      <c r="L95" s="256"/>
      <c r="M95" s="257"/>
      <c r="N95" s="258"/>
      <c r="O95" s="258"/>
      <c r="P95" s="258"/>
      <c r="Q95" s="258"/>
      <c r="R95" s="258"/>
      <c r="S95" s="258"/>
      <c r="T95" s="259"/>
      <c r="AT95" s="260" t="s">
        <v>549</v>
      </c>
      <c r="AU95" s="260" t="s">
        <v>85</v>
      </c>
      <c r="AV95" s="12" t="s">
        <v>85</v>
      </c>
      <c r="AW95" s="12" t="s">
        <v>41</v>
      </c>
      <c r="AX95" s="12" t="s">
        <v>77</v>
      </c>
      <c r="AY95" s="260" t="s">
        <v>541</v>
      </c>
    </row>
    <row r="96" s="14" customFormat="1">
      <c r="B96" s="292"/>
      <c r="C96" s="293"/>
      <c r="D96" s="251" t="s">
        <v>549</v>
      </c>
      <c r="E96" s="294" t="s">
        <v>22</v>
      </c>
      <c r="F96" s="295" t="s">
        <v>710</v>
      </c>
      <c r="G96" s="293"/>
      <c r="H96" s="296">
        <v>1.992</v>
      </c>
      <c r="I96" s="297"/>
      <c r="J96" s="293"/>
      <c r="K96" s="293"/>
      <c r="L96" s="298"/>
      <c r="M96" s="299"/>
      <c r="N96" s="300"/>
      <c r="O96" s="300"/>
      <c r="P96" s="300"/>
      <c r="Q96" s="300"/>
      <c r="R96" s="300"/>
      <c r="S96" s="300"/>
      <c r="T96" s="301"/>
      <c r="AT96" s="302" t="s">
        <v>549</v>
      </c>
      <c r="AU96" s="302" t="s">
        <v>85</v>
      </c>
      <c r="AV96" s="14" t="s">
        <v>542</v>
      </c>
      <c r="AW96" s="14" t="s">
        <v>41</v>
      </c>
      <c r="AX96" s="14" t="s">
        <v>24</v>
      </c>
      <c r="AY96" s="302" t="s">
        <v>541</v>
      </c>
    </row>
    <row r="97" s="1" customFormat="1" ht="25.5" customHeight="1">
      <c r="B97" s="46"/>
      <c r="C97" s="237" t="s">
        <v>85</v>
      </c>
      <c r="D97" s="237" t="s">
        <v>544</v>
      </c>
      <c r="E97" s="238" t="s">
        <v>1745</v>
      </c>
      <c r="F97" s="239" t="s">
        <v>1746</v>
      </c>
      <c r="G97" s="240" t="s">
        <v>569</v>
      </c>
      <c r="H97" s="241">
        <v>29.879999999999999</v>
      </c>
      <c r="I97" s="242"/>
      <c r="J97" s="243">
        <f>ROUND(I97*H97,2)</f>
        <v>0</v>
      </c>
      <c r="K97" s="239" t="s">
        <v>22</v>
      </c>
      <c r="L97" s="72"/>
      <c r="M97" s="244" t="s">
        <v>22</v>
      </c>
      <c r="N97" s="245" t="s">
        <v>48</v>
      </c>
      <c r="O97" s="47"/>
      <c r="P97" s="246">
        <f>O97*H97</f>
        <v>0</v>
      </c>
      <c r="Q97" s="246">
        <v>0</v>
      </c>
      <c r="R97" s="246">
        <f>Q97*H97</f>
        <v>0</v>
      </c>
      <c r="S97" s="246">
        <v>0</v>
      </c>
      <c r="T97" s="247">
        <f>S97*H97</f>
        <v>0</v>
      </c>
      <c r="AR97" s="24" t="s">
        <v>542</v>
      </c>
      <c r="AT97" s="24" t="s">
        <v>544</v>
      </c>
      <c r="AU97" s="24" t="s">
        <v>85</v>
      </c>
      <c r="AY97" s="24" t="s">
        <v>541</v>
      </c>
      <c r="BE97" s="248">
        <f>IF(N97="základní",J97,0)</f>
        <v>0</v>
      </c>
      <c r="BF97" s="248">
        <f>IF(N97="snížená",J97,0)</f>
        <v>0</v>
      </c>
      <c r="BG97" s="248">
        <f>IF(N97="zákl. přenesená",J97,0)</f>
        <v>0</v>
      </c>
      <c r="BH97" s="248">
        <f>IF(N97="sníž. přenesená",J97,0)</f>
        <v>0</v>
      </c>
      <c r="BI97" s="248">
        <f>IF(N97="nulová",J97,0)</f>
        <v>0</v>
      </c>
      <c r="BJ97" s="24" t="s">
        <v>24</v>
      </c>
      <c r="BK97" s="248">
        <f>ROUND(I97*H97,2)</f>
        <v>0</v>
      </c>
      <c r="BL97" s="24" t="s">
        <v>542</v>
      </c>
      <c r="BM97" s="24" t="s">
        <v>1747</v>
      </c>
    </row>
    <row r="98" s="12" customFormat="1">
      <c r="B98" s="249"/>
      <c r="C98" s="250"/>
      <c r="D98" s="251" t="s">
        <v>549</v>
      </c>
      <c r="E98" s="252" t="s">
        <v>22</v>
      </c>
      <c r="F98" s="253" t="s">
        <v>1748</v>
      </c>
      <c r="G98" s="250"/>
      <c r="H98" s="254">
        <v>29.879999999999999</v>
      </c>
      <c r="I98" s="255"/>
      <c r="J98" s="250"/>
      <c r="K98" s="250"/>
      <c r="L98" s="256"/>
      <c r="M98" s="257"/>
      <c r="N98" s="258"/>
      <c r="O98" s="258"/>
      <c r="P98" s="258"/>
      <c r="Q98" s="258"/>
      <c r="R98" s="258"/>
      <c r="S98" s="258"/>
      <c r="T98" s="259"/>
      <c r="AT98" s="260" t="s">
        <v>549</v>
      </c>
      <c r="AU98" s="260" t="s">
        <v>85</v>
      </c>
      <c r="AV98" s="12" t="s">
        <v>85</v>
      </c>
      <c r="AW98" s="12" t="s">
        <v>41</v>
      </c>
      <c r="AX98" s="12" t="s">
        <v>77</v>
      </c>
      <c r="AY98" s="260" t="s">
        <v>541</v>
      </c>
    </row>
    <row r="99" s="14" customFormat="1">
      <c r="B99" s="292"/>
      <c r="C99" s="293"/>
      <c r="D99" s="251" t="s">
        <v>549</v>
      </c>
      <c r="E99" s="294" t="s">
        <v>22</v>
      </c>
      <c r="F99" s="295" t="s">
        <v>710</v>
      </c>
      <c r="G99" s="293"/>
      <c r="H99" s="296">
        <v>29.879999999999999</v>
      </c>
      <c r="I99" s="297"/>
      <c r="J99" s="293"/>
      <c r="K99" s="293"/>
      <c r="L99" s="298"/>
      <c r="M99" s="299"/>
      <c r="N99" s="300"/>
      <c r="O99" s="300"/>
      <c r="P99" s="300"/>
      <c r="Q99" s="300"/>
      <c r="R99" s="300"/>
      <c r="S99" s="300"/>
      <c r="T99" s="301"/>
      <c r="AT99" s="302" t="s">
        <v>549</v>
      </c>
      <c r="AU99" s="302" t="s">
        <v>85</v>
      </c>
      <c r="AV99" s="14" t="s">
        <v>542</v>
      </c>
      <c r="AW99" s="14" t="s">
        <v>41</v>
      </c>
      <c r="AX99" s="14" t="s">
        <v>24</v>
      </c>
      <c r="AY99" s="302" t="s">
        <v>541</v>
      </c>
    </row>
    <row r="100" s="11" customFormat="1" ht="37.44" customHeight="1">
      <c r="B100" s="221"/>
      <c r="C100" s="222"/>
      <c r="D100" s="223" t="s">
        <v>76</v>
      </c>
      <c r="E100" s="224" t="s">
        <v>586</v>
      </c>
      <c r="F100" s="224" t="s">
        <v>587</v>
      </c>
      <c r="G100" s="222"/>
      <c r="H100" s="222"/>
      <c r="I100" s="225"/>
      <c r="J100" s="226">
        <f>BK100</f>
        <v>0</v>
      </c>
      <c r="K100" s="222"/>
      <c r="L100" s="227"/>
      <c r="M100" s="228"/>
      <c r="N100" s="229"/>
      <c r="O100" s="229"/>
      <c r="P100" s="230">
        <f>P101</f>
        <v>0</v>
      </c>
      <c r="Q100" s="229"/>
      <c r="R100" s="230">
        <f>R101</f>
        <v>0</v>
      </c>
      <c r="S100" s="229"/>
      <c r="T100" s="231">
        <f>T101</f>
        <v>2.52</v>
      </c>
      <c r="AR100" s="232" t="s">
        <v>85</v>
      </c>
      <c r="AT100" s="233" t="s">
        <v>76</v>
      </c>
      <c r="AU100" s="233" t="s">
        <v>77</v>
      </c>
      <c r="AY100" s="232" t="s">
        <v>541</v>
      </c>
      <c r="BK100" s="234">
        <f>BK101</f>
        <v>0</v>
      </c>
    </row>
    <row r="101" s="11" customFormat="1" ht="19.92" customHeight="1">
      <c r="B101" s="221"/>
      <c r="C101" s="222"/>
      <c r="D101" s="223" t="s">
        <v>76</v>
      </c>
      <c r="E101" s="235" t="s">
        <v>1329</v>
      </c>
      <c r="F101" s="235" t="s">
        <v>1330</v>
      </c>
      <c r="G101" s="222"/>
      <c r="H101" s="222"/>
      <c r="I101" s="225"/>
      <c r="J101" s="236">
        <f>BK101</f>
        <v>0</v>
      </c>
      <c r="K101" s="222"/>
      <c r="L101" s="227"/>
      <c r="M101" s="228"/>
      <c r="N101" s="229"/>
      <c r="O101" s="229"/>
      <c r="P101" s="230">
        <f>SUM(P102:P103)</f>
        <v>0</v>
      </c>
      <c r="Q101" s="229"/>
      <c r="R101" s="230">
        <f>SUM(R102:R103)</f>
        <v>0</v>
      </c>
      <c r="S101" s="229"/>
      <c r="T101" s="231">
        <f>SUM(T102:T103)</f>
        <v>2.52</v>
      </c>
      <c r="AR101" s="232" t="s">
        <v>85</v>
      </c>
      <c r="AT101" s="233" t="s">
        <v>76</v>
      </c>
      <c r="AU101" s="233" t="s">
        <v>24</v>
      </c>
      <c r="AY101" s="232" t="s">
        <v>541</v>
      </c>
      <c r="BK101" s="234">
        <f>SUM(BK102:BK103)</f>
        <v>0</v>
      </c>
    </row>
    <row r="102" s="1" customFormat="1" ht="16.5" customHeight="1">
      <c r="B102" s="46"/>
      <c r="C102" s="237" t="s">
        <v>93</v>
      </c>
      <c r="D102" s="237" t="s">
        <v>544</v>
      </c>
      <c r="E102" s="238" t="s">
        <v>1749</v>
      </c>
      <c r="F102" s="239" t="s">
        <v>1750</v>
      </c>
      <c r="G102" s="240" t="s">
        <v>547</v>
      </c>
      <c r="H102" s="241">
        <v>90</v>
      </c>
      <c r="I102" s="242"/>
      <c r="J102" s="243">
        <f>ROUND(I102*H102,2)</f>
        <v>0</v>
      </c>
      <c r="K102" s="239" t="s">
        <v>772</v>
      </c>
      <c r="L102" s="72"/>
      <c r="M102" s="244" t="s">
        <v>22</v>
      </c>
      <c r="N102" s="245" t="s">
        <v>48</v>
      </c>
      <c r="O102" s="47"/>
      <c r="P102" s="246">
        <f>O102*H102</f>
        <v>0</v>
      </c>
      <c r="Q102" s="246">
        <v>0</v>
      </c>
      <c r="R102" s="246">
        <f>Q102*H102</f>
        <v>0</v>
      </c>
      <c r="S102" s="246">
        <v>0.017999999999999999</v>
      </c>
      <c r="T102" s="247">
        <f>S102*H102</f>
        <v>1.6199999999999999</v>
      </c>
      <c r="AR102" s="24" t="s">
        <v>577</v>
      </c>
      <c r="AT102" s="24" t="s">
        <v>544</v>
      </c>
      <c r="AU102" s="24" t="s">
        <v>85</v>
      </c>
      <c r="AY102" s="24" t="s">
        <v>541</v>
      </c>
      <c r="BE102" s="248">
        <f>IF(N102="základní",J102,0)</f>
        <v>0</v>
      </c>
      <c r="BF102" s="248">
        <f>IF(N102="snížená",J102,0)</f>
        <v>0</v>
      </c>
      <c r="BG102" s="248">
        <f>IF(N102="zákl. přenesená",J102,0)</f>
        <v>0</v>
      </c>
      <c r="BH102" s="248">
        <f>IF(N102="sníž. přenesená",J102,0)</f>
        <v>0</v>
      </c>
      <c r="BI102" s="248">
        <f>IF(N102="nulová",J102,0)</f>
        <v>0</v>
      </c>
      <c r="BJ102" s="24" t="s">
        <v>24</v>
      </c>
      <c r="BK102" s="248">
        <f>ROUND(I102*H102,2)</f>
        <v>0</v>
      </c>
      <c r="BL102" s="24" t="s">
        <v>577</v>
      </c>
      <c r="BM102" s="24" t="s">
        <v>1751</v>
      </c>
    </row>
    <row r="103" s="1" customFormat="1" ht="25.5" customHeight="1">
      <c r="B103" s="46"/>
      <c r="C103" s="237" t="s">
        <v>542</v>
      </c>
      <c r="D103" s="237" t="s">
        <v>544</v>
      </c>
      <c r="E103" s="238" t="s">
        <v>1752</v>
      </c>
      <c r="F103" s="239" t="s">
        <v>1753</v>
      </c>
      <c r="G103" s="240" t="s">
        <v>1132</v>
      </c>
      <c r="H103" s="241">
        <v>900</v>
      </c>
      <c r="I103" s="242"/>
      <c r="J103" s="243">
        <f>ROUND(I103*H103,2)</f>
        <v>0</v>
      </c>
      <c r="K103" s="239" t="s">
        <v>1754</v>
      </c>
      <c r="L103" s="72"/>
      <c r="M103" s="244" t="s">
        <v>22</v>
      </c>
      <c r="N103" s="245" t="s">
        <v>48</v>
      </c>
      <c r="O103" s="47"/>
      <c r="P103" s="246">
        <f>O103*H103</f>
        <v>0</v>
      </c>
      <c r="Q103" s="246">
        <v>0</v>
      </c>
      <c r="R103" s="246">
        <f>Q103*H103</f>
        <v>0</v>
      </c>
      <c r="S103" s="246">
        <v>0.001</v>
      </c>
      <c r="T103" s="247">
        <f>S103*H103</f>
        <v>0.90000000000000002</v>
      </c>
      <c r="AR103" s="24" t="s">
        <v>577</v>
      </c>
      <c r="AT103" s="24" t="s">
        <v>544</v>
      </c>
      <c r="AU103" s="24" t="s">
        <v>85</v>
      </c>
      <c r="AY103" s="24" t="s">
        <v>541</v>
      </c>
      <c r="BE103" s="248">
        <f>IF(N103="základní",J103,0)</f>
        <v>0</v>
      </c>
      <c r="BF103" s="248">
        <f>IF(N103="snížená",J103,0)</f>
        <v>0</v>
      </c>
      <c r="BG103" s="248">
        <f>IF(N103="zákl. přenesená",J103,0)</f>
        <v>0</v>
      </c>
      <c r="BH103" s="248">
        <f>IF(N103="sníž. přenesená",J103,0)</f>
        <v>0</v>
      </c>
      <c r="BI103" s="248">
        <f>IF(N103="nulová",J103,0)</f>
        <v>0</v>
      </c>
      <c r="BJ103" s="24" t="s">
        <v>24</v>
      </c>
      <c r="BK103" s="248">
        <f>ROUND(I103*H103,2)</f>
        <v>0</v>
      </c>
      <c r="BL103" s="24" t="s">
        <v>577</v>
      </c>
      <c r="BM103" s="24" t="s">
        <v>1755</v>
      </c>
    </row>
    <row r="104" s="11" customFormat="1" ht="37.44" customHeight="1">
      <c r="B104" s="221"/>
      <c r="C104" s="222"/>
      <c r="D104" s="223" t="s">
        <v>76</v>
      </c>
      <c r="E104" s="224" t="s">
        <v>96</v>
      </c>
      <c r="F104" s="224" t="s">
        <v>599</v>
      </c>
      <c r="G104" s="222"/>
      <c r="H104" s="222"/>
      <c r="I104" s="225"/>
      <c r="J104" s="226">
        <f>BK104</f>
        <v>0</v>
      </c>
      <c r="K104" s="222"/>
      <c r="L104" s="227"/>
      <c r="M104" s="228"/>
      <c r="N104" s="229"/>
      <c r="O104" s="229"/>
      <c r="P104" s="230">
        <f>P105+P107</f>
        <v>0</v>
      </c>
      <c r="Q104" s="229"/>
      <c r="R104" s="230">
        <f>R105+R107</f>
        <v>0</v>
      </c>
      <c r="S104" s="229"/>
      <c r="T104" s="231">
        <f>T105+T107</f>
        <v>0</v>
      </c>
      <c r="AR104" s="232" t="s">
        <v>562</v>
      </c>
      <c r="AT104" s="233" t="s">
        <v>76</v>
      </c>
      <c r="AU104" s="233" t="s">
        <v>77</v>
      </c>
      <c r="AY104" s="232" t="s">
        <v>541</v>
      </c>
      <c r="BK104" s="234">
        <f>BK105+BK107</f>
        <v>0</v>
      </c>
    </row>
    <row r="105" s="11" customFormat="1" ht="19.92" customHeight="1">
      <c r="B105" s="221"/>
      <c r="C105" s="222"/>
      <c r="D105" s="223" t="s">
        <v>76</v>
      </c>
      <c r="E105" s="235" t="s">
        <v>669</v>
      </c>
      <c r="F105" s="235" t="s">
        <v>601</v>
      </c>
      <c r="G105" s="222"/>
      <c r="H105" s="222"/>
      <c r="I105" s="225"/>
      <c r="J105" s="236">
        <f>BK105</f>
        <v>0</v>
      </c>
      <c r="K105" s="222"/>
      <c r="L105" s="227"/>
      <c r="M105" s="228"/>
      <c r="N105" s="229"/>
      <c r="O105" s="229"/>
      <c r="P105" s="230">
        <f>P106</f>
        <v>0</v>
      </c>
      <c r="Q105" s="229"/>
      <c r="R105" s="230">
        <f>R106</f>
        <v>0</v>
      </c>
      <c r="S105" s="229"/>
      <c r="T105" s="231">
        <f>T106</f>
        <v>0</v>
      </c>
      <c r="AR105" s="232" t="s">
        <v>562</v>
      </c>
      <c r="AT105" s="233" t="s">
        <v>76</v>
      </c>
      <c r="AU105" s="233" t="s">
        <v>24</v>
      </c>
      <c r="AY105" s="232" t="s">
        <v>541</v>
      </c>
      <c r="BK105" s="234">
        <f>BK106</f>
        <v>0</v>
      </c>
    </row>
    <row r="106" s="1" customFormat="1" ht="16.5" customHeight="1">
      <c r="B106" s="46"/>
      <c r="C106" s="237" t="s">
        <v>562</v>
      </c>
      <c r="D106" s="237" t="s">
        <v>544</v>
      </c>
      <c r="E106" s="238" t="s">
        <v>1371</v>
      </c>
      <c r="F106" s="239" t="s">
        <v>1642</v>
      </c>
      <c r="G106" s="240" t="s">
        <v>1643</v>
      </c>
      <c r="H106" s="241">
        <v>1</v>
      </c>
      <c r="I106" s="242"/>
      <c r="J106" s="243">
        <f>ROUND(I106*H106,2)</f>
        <v>0</v>
      </c>
      <c r="K106" s="239" t="s">
        <v>772</v>
      </c>
      <c r="L106" s="72"/>
      <c r="M106" s="244" t="s">
        <v>22</v>
      </c>
      <c r="N106" s="245" t="s">
        <v>48</v>
      </c>
      <c r="O106" s="47"/>
      <c r="P106" s="246">
        <f>O106*H106</f>
        <v>0</v>
      </c>
      <c r="Q106" s="246">
        <v>0</v>
      </c>
      <c r="R106" s="246">
        <f>Q106*H106</f>
        <v>0</v>
      </c>
      <c r="S106" s="246">
        <v>0</v>
      </c>
      <c r="T106" s="247">
        <f>S106*H106</f>
        <v>0</v>
      </c>
      <c r="AR106" s="24" t="s">
        <v>674</v>
      </c>
      <c r="AT106" s="24" t="s">
        <v>544</v>
      </c>
      <c r="AU106" s="24" t="s">
        <v>85</v>
      </c>
      <c r="AY106" s="24" t="s">
        <v>541</v>
      </c>
      <c r="BE106" s="248">
        <f>IF(N106="základní",J106,0)</f>
        <v>0</v>
      </c>
      <c r="BF106" s="248">
        <f>IF(N106="snížená",J106,0)</f>
        <v>0</v>
      </c>
      <c r="BG106" s="248">
        <f>IF(N106="zákl. přenesená",J106,0)</f>
        <v>0</v>
      </c>
      <c r="BH106" s="248">
        <f>IF(N106="sníž. přenesená",J106,0)</f>
        <v>0</v>
      </c>
      <c r="BI106" s="248">
        <f>IF(N106="nulová",J106,0)</f>
        <v>0</v>
      </c>
      <c r="BJ106" s="24" t="s">
        <v>24</v>
      </c>
      <c r="BK106" s="248">
        <f>ROUND(I106*H106,2)</f>
        <v>0</v>
      </c>
      <c r="BL106" s="24" t="s">
        <v>674</v>
      </c>
      <c r="BM106" s="24" t="s">
        <v>1756</v>
      </c>
    </row>
    <row r="107" s="11" customFormat="1" ht="29.88" customHeight="1">
      <c r="B107" s="221"/>
      <c r="C107" s="222"/>
      <c r="D107" s="223" t="s">
        <v>76</v>
      </c>
      <c r="E107" s="235" t="s">
        <v>1645</v>
      </c>
      <c r="F107" s="235" t="s">
        <v>606</v>
      </c>
      <c r="G107" s="222"/>
      <c r="H107" s="222"/>
      <c r="I107" s="225"/>
      <c r="J107" s="236">
        <f>BK107</f>
        <v>0</v>
      </c>
      <c r="K107" s="222"/>
      <c r="L107" s="227"/>
      <c r="M107" s="228"/>
      <c r="N107" s="229"/>
      <c r="O107" s="229"/>
      <c r="P107" s="230">
        <f>P108</f>
        <v>0</v>
      </c>
      <c r="Q107" s="229"/>
      <c r="R107" s="230">
        <f>R108</f>
        <v>0</v>
      </c>
      <c r="S107" s="229"/>
      <c r="T107" s="231">
        <f>T108</f>
        <v>0</v>
      </c>
      <c r="AR107" s="232" t="s">
        <v>562</v>
      </c>
      <c r="AT107" s="233" t="s">
        <v>76</v>
      </c>
      <c r="AU107" s="233" t="s">
        <v>24</v>
      </c>
      <c r="AY107" s="232" t="s">
        <v>541</v>
      </c>
      <c r="BK107" s="234">
        <f>BK108</f>
        <v>0</v>
      </c>
    </row>
    <row r="108" s="1" customFormat="1" ht="16.5" customHeight="1">
      <c r="B108" s="46"/>
      <c r="C108" s="237" t="s">
        <v>552</v>
      </c>
      <c r="D108" s="237" t="s">
        <v>544</v>
      </c>
      <c r="E108" s="238" t="s">
        <v>605</v>
      </c>
      <c r="F108" s="239" t="s">
        <v>606</v>
      </c>
      <c r="G108" s="240" t="s">
        <v>672</v>
      </c>
      <c r="H108" s="280"/>
      <c r="I108" s="242"/>
      <c r="J108" s="243">
        <f>ROUND(I108*H108,2)</f>
        <v>0</v>
      </c>
      <c r="K108" s="239" t="s">
        <v>1646</v>
      </c>
      <c r="L108" s="72"/>
      <c r="M108" s="244" t="s">
        <v>22</v>
      </c>
      <c r="N108" s="281" t="s">
        <v>48</v>
      </c>
      <c r="O108" s="277"/>
      <c r="P108" s="278">
        <f>O108*H108</f>
        <v>0</v>
      </c>
      <c r="Q108" s="278">
        <v>0</v>
      </c>
      <c r="R108" s="278">
        <f>Q108*H108</f>
        <v>0</v>
      </c>
      <c r="S108" s="278">
        <v>0</v>
      </c>
      <c r="T108" s="279">
        <f>S108*H108</f>
        <v>0</v>
      </c>
      <c r="AR108" s="24" t="s">
        <v>674</v>
      </c>
      <c r="AT108" s="24" t="s">
        <v>544</v>
      </c>
      <c r="AU108" s="24" t="s">
        <v>85</v>
      </c>
      <c r="AY108" s="24" t="s">
        <v>541</v>
      </c>
      <c r="BE108" s="248">
        <f>IF(N108="základní",J108,0)</f>
        <v>0</v>
      </c>
      <c r="BF108" s="248">
        <f>IF(N108="snížená",J108,0)</f>
        <v>0</v>
      </c>
      <c r="BG108" s="248">
        <f>IF(N108="zákl. přenesená",J108,0)</f>
        <v>0</v>
      </c>
      <c r="BH108" s="248">
        <f>IF(N108="sníž. přenesená",J108,0)</f>
        <v>0</v>
      </c>
      <c r="BI108" s="248">
        <f>IF(N108="nulová",J108,0)</f>
        <v>0</v>
      </c>
      <c r="BJ108" s="24" t="s">
        <v>24</v>
      </c>
      <c r="BK108" s="248">
        <f>ROUND(I108*H108,2)</f>
        <v>0</v>
      </c>
      <c r="BL108" s="24" t="s">
        <v>674</v>
      </c>
      <c r="BM108" s="24" t="s">
        <v>1757</v>
      </c>
    </row>
    <row r="109" s="1" customFormat="1" ht="6.96" customHeight="1">
      <c r="B109" s="67"/>
      <c r="C109" s="68"/>
      <c r="D109" s="68"/>
      <c r="E109" s="68"/>
      <c r="F109" s="68"/>
      <c r="G109" s="68"/>
      <c r="H109" s="68"/>
      <c r="I109" s="179"/>
      <c r="J109" s="68"/>
      <c r="K109" s="68"/>
      <c r="L109" s="72"/>
    </row>
  </sheetData>
  <sheetProtection sheet="1" autoFilter="0" formatColumns="0" formatRows="0" objects="1" scenarios="1" spinCount="100000" saltValue="fLXBa00V4ZKB5rslBUie3ycyoefStTk/2LLUxXROkGL8+o1fOgrxGpyrpu+j529n6rMpQZzR7pungtWw/bURUQ==" hashValue="ISlz6d3Zrj3TaZJwD9uJ7tUn2jq/jz+twu9Lne0c+Czy82iz39VFHgCc8d8c8fjyyWKTiTi3IHVV16kWJGsahg==" algorithmName="SHA-512" password="CC35"/>
  <autoFilter ref="C88:K108"/>
  <mergeCells count="13">
    <mergeCell ref="E7:H7"/>
    <mergeCell ref="E9:H9"/>
    <mergeCell ref="E11:H11"/>
    <mergeCell ref="E26:H26"/>
    <mergeCell ref="E47:H47"/>
    <mergeCell ref="E49:H49"/>
    <mergeCell ref="E51:H51"/>
    <mergeCell ref="J55:J56"/>
    <mergeCell ref="E77:H77"/>
    <mergeCell ref="E79:H79"/>
    <mergeCell ref="E81:H81"/>
    <mergeCell ref="G1:H1"/>
    <mergeCell ref="L2:V2"/>
  </mergeCells>
  <hyperlinks>
    <hyperlink ref="F1:G1" location="C2" display="1) Krycí list soupisu"/>
    <hyperlink ref="G1:H1" location="C58" display="2) Rekapitulace"/>
    <hyperlink ref="J1" location="C88"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71.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397</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ht="16.5" customHeight="1">
      <c r="B9" s="28"/>
      <c r="C9" s="29"/>
      <c r="D9" s="29"/>
      <c r="E9" s="156" t="s">
        <v>1719</v>
      </c>
      <c r="F9" s="29"/>
      <c r="G9" s="29"/>
      <c r="H9" s="29"/>
      <c r="I9" s="155"/>
      <c r="J9" s="29"/>
      <c r="K9" s="31"/>
    </row>
    <row r="10">
      <c r="B10" s="28"/>
      <c r="C10" s="29"/>
      <c r="D10" s="40" t="s">
        <v>508</v>
      </c>
      <c r="E10" s="29"/>
      <c r="F10" s="29"/>
      <c r="G10" s="29"/>
      <c r="H10" s="29"/>
      <c r="I10" s="155"/>
      <c r="J10" s="29"/>
      <c r="K10" s="31"/>
    </row>
    <row r="11" s="1" customFormat="1" ht="16.5" customHeight="1">
      <c r="B11" s="46"/>
      <c r="C11" s="47"/>
      <c r="D11" s="47"/>
      <c r="E11" s="55" t="s">
        <v>1758</v>
      </c>
      <c r="F11" s="47"/>
      <c r="G11" s="47"/>
      <c r="H11" s="47"/>
      <c r="I11" s="157"/>
      <c r="J11" s="47"/>
      <c r="K11" s="51"/>
    </row>
    <row r="12" s="1" customFormat="1">
      <c r="B12" s="46"/>
      <c r="C12" s="47"/>
      <c r="D12" s="40" t="s">
        <v>510</v>
      </c>
      <c r="E12" s="47"/>
      <c r="F12" s="47"/>
      <c r="G12" s="47"/>
      <c r="H12" s="47"/>
      <c r="I12" s="157"/>
      <c r="J12" s="47"/>
      <c r="K12" s="51"/>
    </row>
    <row r="13" s="1" customFormat="1" ht="36.96" customHeight="1">
      <c r="B13" s="46"/>
      <c r="C13" s="47"/>
      <c r="D13" s="47"/>
      <c r="E13" s="158" t="s">
        <v>1759</v>
      </c>
      <c r="F13" s="47"/>
      <c r="G13" s="47"/>
      <c r="H13" s="47"/>
      <c r="I13" s="157"/>
      <c r="J13" s="47"/>
      <c r="K13" s="51"/>
    </row>
    <row r="14" s="1" customFormat="1">
      <c r="B14" s="46"/>
      <c r="C14" s="47"/>
      <c r="D14" s="47"/>
      <c r="E14" s="47"/>
      <c r="F14" s="47"/>
      <c r="G14" s="47"/>
      <c r="H14" s="47"/>
      <c r="I14" s="157"/>
      <c r="J14" s="47"/>
      <c r="K14" s="51"/>
    </row>
    <row r="15" s="1" customFormat="1" ht="14.4" customHeight="1">
      <c r="B15" s="46"/>
      <c r="C15" s="47"/>
      <c r="D15" s="40" t="s">
        <v>21</v>
      </c>
      <c r="E15" s="47"/>
      <c r="F15" s="35" t="s">
        <v>22</v>
      </c>
      <c r="G15" s="47"/>
      <c r="H15" s="47"/>
      <c r="I15" s="159" t="s">
        <v>23</v>
      </c>
      <c r="J15" s="35" t="s">
        <v>22</v>
      </c>
      <c r="K15" s="51"/>
    </row>
    <row r="16" s="1" customFormat="1" ht="14.4" customHeight="1">
      <c r="B16" s="46"/>
      <c r="C16" s="47"/>
      <c r="D16" s="40" t="s">
        <v>25</v>
      </c>
      <c r="E16" s="47"/>
      <c r="F16" s="35" t="s">
        <v>40</v>
      </c>
      <c r="G16" s="47"/>
      <c r="H16" s="47"/>
      <c r="I16" s="159" t="s">
        <v>27</v>
      </c>
      <c r="J16" s="160" t="str">
        <f>'Rekapitulace stavby'!AN8</f>
        <v>19. 9. 2018</v>
      </c>
      <c r="K16" s="51"/>
    </row>
    <row r="17" s="1" customFormat="1" ht="10.8" customHeight="1">
      <c r="B17" s="46"/>
      <c r="C17" s="47"/>
      <c r="D17" s="47"/>
      <c r="E17" s="47"/>
      <c r="F17" s="47"/>
      <c r="G17" s="47"/>
      <c r="H17" s="47"/>
      <c r="I17" s="157"/>
      <c r="J17" s="47"/>
      <c r="K17" s="51"/>
    </row>
    <row r="18" s="1" customFormat="1" ht="14.4" customHeight="1">
      <c r="B18" s="46"/>
      <c r="C18" s="47"/>
      <c r="D18" s="40" t="s">
        <v>31</v>
      </c>
      <c r="E18" s="47"/>
      <c r="F18" s="47"/>
      <c r="G18" s="47"/>
      <c r="H18" s="47"/>
      <c r="I18" s="159" t="s">
        <v>32</v>
      </c>
      <c r="J18" s="35" t="str">
        <f>IF('Rekapitulace stavby'!AN10="","",'Rekapitulace stavby'!AN10)</f>
        <v>70994234</v>
      </c>
      <c r="K18" s="51"/>
    </row>
    <row r="19" s="1" customFormat="1" ht="18" customHeight="1">
      <c r="B19" s="46"/>
      <c r="C19" s="47"/>
      <c r="D19" s="47"/>
      <c r="E19" s="35" t="str">
        <f>IF('Rekapitulace stavby'!E11="","",'Rekapitulace stavby'!E11)</f>
        <v>SŽDC s.o., OŘ Ústí n.L., ST Ústí n.L.</v>
      </c>
      <c r="F19" s="47"/>
      <c r="G19" s="47"/>
      <c r="H19" s="47"/>
      <c r="I19" s="159" t="s">
        <v>35</v>
      </c>
      <c r="J19" s="35" t="str">
        <f>IF('Rekapitulace stavby'!AN11="","",'Rekapitulace stavby'!AN11)</f>
        <v>CZ70994234</v>
      </c>
      <c r="K19" s="51"/>
    </row>
    <row r="20" s="1" customFormat="1" ht="6.96" customHeight="1">
      <c r="B20" s="46"/>
      <c r="C20" s="47"/>
      <c r="D20" s="47"/>
      <c r="E20" s="47"/>
      <c r="F20" s="47"/>
      <c r="G20" s="47"/>
      <c r="H20" s="47"/>
      <c r="I20" s="157"/>
      <c r="J20" s="47"/>
      <c r="K20" s="51"/>
    </row>
    <row r="21" s="1" customFormat="1" ht="14.4" customHeight="1">
      <c r="B21" s="46"/>
      <c r="C21" s="47"/>
      <c r="D21" s="40" t="s">
        <v>37</v>
      </c>
      <c r="E21" s="47"/>
      <c r="F21" s="47"/>
      <c r="G21" s="47"/>
      <c r="H21" s="47"/>
      <c r="I21" s="159" t="s">
        <v>32</v>
      </c>
      <c r="J21" s="35" t="str">
        <f>IF('Rekapitulace stavby'!AN13="Vyplň údaj","",IF('Rekapitulace stavby'!AN13="","",'Rekapitulace stavby'!AN13))</f>
        <v/>
      </c>
      <c r="K21" s="51"/>
    </row>
    <row r="22" s="1" customFormat="1" ht="18" customHeight="1">
      <c r="B22" s="46"/>
      <c r="C22" s="47"/>
      <c r="D22" s="47"/>
      <c r="E22" s="35" t="str">
        <f>IF('Rekapitulace stavby'!E14="Vyplň údaj","",IF('Rekapitulace stavby'!E14="","",'Rekapitulace stavby'!E14))</f>
        <v/>
      </c>
      <c r="F22" s="47"/>
      <c r="G22" s="47"/>
      <c r="H22" s="47"/>
      <c r="I22" s="159" t="s">
        <v>35</v>
      </c>
      <c r="J22" s="35" t="str">
        <f>IF('Rekapitulace stavby'!AN14="Vyplň údaj","",IF('Rekapitulace stavby'!AN14="","",'Rekapitulace stavby'!AN14))</f>
        <v/>
      </c>
      <c r="K22" s="51"/>
    </row>
    <row r="23" s="1" customFormat="1" ht="6.96" customHeight="1">
      <c r="B23" s="46"/>
      <c r="C23" s="47"/>
      <c r="D23" s="47"/>
      <c r="E23" s="47"/>
      <c r="F23" s="47"/>
      <c r="G23" s="47"/>
      <c r="H23" s="47"/>
      <c r="I23" s="157"/>
      <c r="J23" s="47"/>
      <c r="K23" s="51"/>
    </row>
    <row r="24" s="1" customFormat="1" ht="14.4" customHeight="1">
      <c r="B24" s="46"/>
      <c r="C24" s="47"/>
      <c r="D24" s="40" t="s">
        <v>39</v>
      </c>
      <c r="E24" s="47"/>
      <c r="F24" s="47"/>
      <c r="G24" s="47"/>
      <c r="H24" s="47"/>
      <c r="I24" s="159" t="s">
        <v>32</v>
      </c>
      <c r="J24" s="35" t="str">
        <f>IF('Rekapitulace stavby'!AN16="","",'Rekapitulace stavby'!AN16)</f>
        <v/>
      </c>
      <c r="K24" s="51"/>
    </row>
    <row r="25" s="1" customFormat="1" ht="18" customHeight="1">
      <c r="B25" s="46"/>
      <c r="C25" s="47"/>
      <c r="D25" s="47"/>
      <c r="E25" s="35" t="str">
        <f>IF('Rekapitulace stavby'!E17="","",'Rekapitulace stavby'!E17)</f>
        <v xml:space="preserve"> </v>
      </c>
      <c r="F25" s="47"/>
      <c r="G25" s="47"/>
      <c r="H25" s="47"/>
      <c r="I25" s="159" t="s">
        <v>35</v>
      </c>
      <c r="J25" s="35" t="str">
        <f>IF('Rekapitulace stavby'!AN17="","",'Rekapitulace stavby'!AN17)</f>
        <v/>
      </c>
      <c r="K25" s="51"/>
    </row>
    <row r="26" s="1" customFormat="1" ht="6.96" customHeight="1">
      <c r="B26" s="46"/>
      <c r="C26" s="47"/>
      <c r="D26" s="47"/>
      <c r="E26" s="47"/>
      <c r="F26" s="47"/>
      <c r="G26" s="47"/>
      <c r="H26" s="47"/>
      <c r="I26" s="157"/>
      <c r="J26" s="47"/>
      <c r="K26" s="51"/>
    </row>
    <row r="27" s="1" customFormat="1" ht="14.4" customHeight="1">
      <c r="B27" s="46"/>
      <c r="C27" s="47"/>
      <c r="D27" s="40" t="s">
        <v>42</v>
      </c>
      <c r="E27" s="47"/>
      <c r="F27" s="47"/>
      <c r="G27" s="47"/>
      <c r="H27" s="47"/>
      <c r="I27" s="157"/>
      <c r="J27" s="47"/>
      <c r="K27" s="51"/>
    </row>
    <row r="28" s="7" customFormat="1" ht="16.5" customHeight="1">
      <c r="B28" s="161"/>
      <c r="C28" s="162"/>
      <c r="D28" s="162"/>
      <c r="E28" s="44" t="s">
        <v>22</v>
      </c>
      <c r="F28" s="44"/>
      <c r="G28" s="44"/>
      <c r="H28" s="44"/>
      <c r="I28" s="163"/>
      <c r="J28" s="162"/>
      <c r="K28" s="164"/>
    </row>
    <row r="29" s="1" customFormat="1" ht="6.96" customHeight="1">
      <c r="B29" s="46"/>
      <c r="C29" s="47"/>
      <c r="D29" s="47"/>
      <c r="E29" s="47"/>
      <c r="F29" s="47"/>
      <c r="G29" s="47"/>
      <c r="H29" s="47"/>
      <c r="I29" s="157"/>
      <c r="J29" s="47"/>
      <c r="K29" s="51"/>
    </row>
    <row r="30" s="1" customFormat="1" ht="6.96" customHeight="1">
      <c r="B30" s="46"/>
      <c r="C30" s="47"/>
      <c r="D30" s="106"/>
      <c r="E30" s="106"/>
      <c r="F30" s="106"/>
      <c r="G30" s="106"/>
      <c r="H30" s="106"/>
      <c r="I30" s="165"/>
      <c r="J30" s="106"/>
      <c r="K30" s="166"/>
    </row>
    <row r="31" s="1" customFormat="1" ht="25.44" customHeight="1">
      <c r="B31" s="46"/>
      <c r="C31" s="47"/>
      <c r="D31" s="167" t="s">
        <v>43</v>
      </c>
      <c r="E31" s="47"/>
      <c r="F31" s="47"/>
      <c r="G31" s="47"/>
      <c r="H31" s="47"/>
      <c r="I31" s="157"/>
      <c r="J31" s="168">
        <f>ROUND(J89,2)</f>
        <v>0</v>
      </c>
      <c r="K31" s="51"/>
    </row>
    <row r="32" s="1" customFormat="1" ht="6.96" customHeight="1">
      <c r="B32" s="46"/>
      <c r="C32" s="47"/>
      <c r="D32" s="106"/>
      <c r="E32" s="106"/>
      <c r="F32" s="106"/>
      <c r="G32" s="106"/>
      <c r="H32" s="106"/>
      <c r="I32" s="165"/>
      <c r="J32" s="106"/>
      <c r="K32" s="166"/>
    </row>
    <row r="33" s="1" customFormat="1" ht="14.4" customHeight="1">
      <c r="B33" s="46"/>
      <c r="C33" s="47"/>
      <c r="D33" s="47"/>
      <c r="E33" s="47"/>
      <c r="F33" s="52" t="s">
        <v>45</v>
      </c>
      <c r="G33" s="47"/>
      <c r="H33" s="47"/>
      <c r="I33" s="169" t="s">
        <v>44</v>
      </c>
      <c r="J33" s="52" t="s">
        <v>46</v>
      </c>
      <c r="K33" s="51"/>
    </row>
    <row r="34" s="1" customFormat="1" ht="14.4" customHeight="1">
      <c r="B34" s="46"/>
      <c r="C34" s="47"/>
      <c r="D34" s="55" t="s">
        <v>47</v>
      </c>
      <c r="E34" s="55" t="s">
        <v>48</v>
      </c>
      <c r="F34" s="170">
        <f>ROUND(SUM(BE89:BE105), 2)</f>
        <v>0</v>
      </c>
      <c r="G34" s="47"/>
      <c r="H34" s="47"/>
      <c r="I34" s="171">
        <v>0.20999999999999999</v>
      </c>
      <c r="J34" s="170">
        <f>ROUND(ROUND((SUM(BE89:BE105)), 2)*I34, 2)</f>
        <v>0</v>
      </c>
      <c r="K34" s="51"/>
    </row>
    <row r="35" s="1" customFormat="1" ht="14.4" customHeight="1">
      <c r="B35" s="46"/>
      <c r="C35" s="47"/>
      <c r="D35" s="47"/>
      <c r="E35" s="55" t="s">
        <v>49</v>
      </c>
      <c r="F35" s="170">
        <f>ROUND(SUM(BF89:BF105), 2)</f>
        <v>0</v>
      </c>
      <c r="G35" s="47"/>
      <c r="H35" s="47"/>
      <c r="I35" s="171">
        <v>0.14999999999999999</v>
      </c>
      <c r="J35" s="170">
        <f>ROUND(ROUND((SUM(BF89:BF105)), 2)*I35, 2)</f>
        <v>0</v>
      </c>
      <c r="K35" s="51"/>
    </row>
    <row r="36" hidden="1" s="1" customFormat="1" ht="14.4" customHeight="1">
      <c r="B36" s="46"/>
      <c r="C36" s="47"/>
      <c r="D36" s="47"/>
      <c r="E36" s="55" t="s">
        <v>50</v>
      </c>
      <c r="F36" s="170">
        <f>ROUND(SUM(BG89:BG105), 2)</f>
        <v>0</v>
      </c>
      <c r="G36" s="47"/>
      <c r="H36" s="47"/>
      <c r="I36" s="171">
        <v>0.20999999999999999</v>
      </c>
      <c r="J36" s="170">
        <v>0</v>
      </c>
      <c r="K36" s="51"/>
    </row>
    <row r="37" hidden="1" s="1" customFormat="1" ht="14.4" customHeight="1">
      <c r="B37" s="46"/>
      <c r="C37" s="47"/>
      <c r="D37" s="47"/>
      <c r="E37" s="55" t="s">
        <v>51</v>
      </c>
      <c r="F37" s="170">
        <f>ROUND(SUM(BH89:BH105), 2)</f>
        <v>0</v>
      </c>
      <c r="G37" s="47"/>
      <c r="H37" s="47"/>
      <c r="I37" s="171">
        <v>0.14999999999999999</v>
      </c>
      <c r="J37" s="170">
        <v>0</v>
      </c>
      <c r="K37" s="51"/>
    </row>
    <row r="38" hidden="1" s="1" customFormat="1" ht="14.4" customHeight="1">
      <c r="B38" s="46"/>
      <c r="C38" s="47"/>
      <c r="D38" s="47"/>
      <c r="E38" s="55" t="s">
        <v>52</v>
      </c>
      <c r="F38" s="170">
        <f>ROUND(SUM(BI89:BI105), 2)</f>
        <v>0</v>
      </c>
      <c r="G38" s="47"/>
      <c r="H38" s="47"/>
      <c r="I38" s="171">
        <v>0</v>
      </c>
      <c r="J38" s="170">
        <v>0</v>
      </c>
      <c r="K38" s="51"/>
    </row>
    <row r="39" s="1" customFormat="1" ht="6.96" customHeight="1">
      <c r="B39" s="46"/>
      <c r="C39" s="47"/>
      <c r="D39" s="47"/>
      <c r="E39" s="47"/>
      <c r="F39" s="47"/>
      <c r="G39" s="47"/>
      <c r="H39" s="47"/>
      <c r="I39" s="157"/>
      <c r="J39" s="47"/>
      <c r="K39" s="51"/>
    </row>
    <row r="40" s="1" customFormat="1" ht="25.44" customHeight="1">
      <c r="B40" s="46"/>
      <c r="C40" s="172"/>
      <c r="D40" s="173" t="s">
        <v>53</v>
      </c>
      <c r="E40" s="98"/>
      <c r="F40" s="98"/>
      <c r="G40" s="174" t="s">
        <v>54</v>
      </c>
      <c r="H40" s="175" t="s">
        <v>55</v>
      </c>
      <c r="I40" s="176"/>
      <c r="J40" s="177">
        <f>SUM(J31:J38)</f>
        <v>0</v>
      </c>
      <c r="K40" s="178"/>
    </row>
    <row r="41" s="1" customFormat="1" ht="14.4" customHeight="1">
      <c r="B41" s="67"/>
      <c r="C41" s="68"/>
      <c r="D41" s="68"/>
      <c r="E41" s="68"/>
      <c r="F41" s="68"/>
      <c r="G41" s="68"/>
      <c r="H41" s="68"/>
      <c r="I41" s="179"/>
      <c r="J41" s="68"/>
      <c r="K41" s="69"/>
    </row>
    <row r="45" s="1" customFormat="1" ht="6.96" customHeight="1">
      <c r="B45" s="180"/>
      <c r="C45" s="181"/>
      <c r="D45" s="181"/>
      <c r="E45" s="181"/>
      <c r="F45" s="181"/>
      <c r="G45" s="181"/>
      <c r="H45" s="181"/>
      <c r="I45" s="182"/>
      <c r="J45" s="181"/>
      <c r="K45" s="183"/>
    </row>
    <row r="46" s="1" customFormat="1" ht="36.96" customHeight="1">
      <c r="B46" s="46"/>
      <c r="C46" s="30" t="s">
        <v>512</v>
      </c>
      <c r="D46" s="47"/>
      <c r="E46" s="47"/>
      <c r="F46" s="47"/>
      <c r="G46" s="47"/>
      <c r="H46" s="47"/>
      <c r="I46" s="157"/>
      <c r="J46" s="47"/>
      <c r="K46" s="51"/>
    </row>
    <row r="47" s="1" customFormat="1" ht="6.96" customHeight="1">
      <c r="B47" s="46"/>
      <c r="C47" s="47"/>
      <c r="D47" s="47"/>
      <c r="E47" s="47"/>
      <c r="F47" s="47"/>
      <c r="G47" s="47"/>
      <c r="H47" s="47"/>
      <c r="I47" s="157"/>
      <c r="J47" s="47"/>
      <c r="K47" s="51"/>
    </row>
    <row r="48" s="1" customFormat="1" ht="14.4" customHeight="1">
      <c r="B48" s="46"/>
      <c r="C48" s="40" t="s">
        <v>18</v>
      </c>
      <c r="D48" s="47"/>
      <c r="E48" s="47"/>
      <c r="F48" s="47"/>
      <c r="G48" s="47"/>
      <c r="H48" s="47"/>
      <c r="I48" s="157"/>
      <c r="J48" s="47"/>
      <c r="K48" s="51"/>
    </row>
    <row r="49" s="1" customFormat="1" ht="16.5" customHeight="1">
      <c r="B49" s="46"/>
      <c r="C49" s="47"/>
      <c r="D49" s="47"/>
      <c r="E49" s="156" t="str">
        <f>E7</f>
        <v>Celkové opravy zastávek na koridorové trati Vraňany - Děčín - státní hranice_ZMĚNA č. 1</v>
      </c>
      <c r="F49" s="40"/>
      <c r="G49" s="40"/>
      <c r="H49" s="40"/>
      <c r="I49" s="157"/>
      <c r="J49" s="47"/>
      <c r="K49" s="51"/>
    </row>
    <row r="50">
      <c r="B50" s="28"/>
      <c r="C50" s="40" t="s">
        <v>506</v>
      </c>
      <c r="D50" s="29"/>
      <c r="E50" s="29"/>
      <c r="F50" s="29"/>
      <c r="G50" s="29"/>
      <c r="H50" s="29"/>
      <c r="I50" s="155"/>
      <c r="J50" s="29"/>
      <c r="K50" s="31"/>
    </row>
    <row r="51" ht="16.5" customHeight="1">
      <c r="B51" s="28"/>
      <c r="C51" s="29"/>
      <c r="D51" s="29"/>
      <c r="E51" s="156" t="s">
        <v>1719</v>
      </c>
      <c r="F51" s="29"/>
      <c r="G51" s="29"/>
      <c r="H51" s="29"/>
      <c r="I51" s="155"/>
      <c r="J51" s="29"/>
      <c r="K51" s="31"/>
    </row>
    <row r="52">
      <c r="B52" s="28"/>
      <c r="C52" s="40" t="s">
        <v>508</v>
      </c>
      <c r="D52" s="29"/>
      <c r="E52" s="29"/>
      <c r="F52" s="29"/>
      <c r="G52" s="29"/>
      <c r="H52" s="29"/>
      <c r="I52" s="155"/>
      <c r="J52" s="29"/>
      <c r="K52" s="31"/>
    </row>
    <row r="53" s="1" customFormat="1" ht="16.5" customHeight="1">
      <c r="B53" s="46"/>
      <c r="C53" s="47"/>
      <c r="D53" s="47"/>
      <c r="E53" s="55" t="s">
        <v>1758</v>
      </c>
      <c r="F53" s="47"/>
      <c r="G53" s="47"/>
      <c r="H53" s="47"/>
      <c r="I53" s="157"/>
      <c r="J53" s="47"/>
      <c r="K53" s="51"/>
    </row>
    <row r="54" s="1" customFormat="1" ht="14.4" customHeight="1">
      <c r="B54" s="46"/>
      <c r="C54" s="40" t="s">
        <v>510</v>
      </c>
      <c r="D54" s="47"/>
      <c r="E54" s="47"/>
      <c r="F54" s="47"/>
      <c r="G54" s="47"/>
      <c r="H54" s="47"/>
      <c r="I54" s="157"/>
      <c r="J54" s="47"/>
      <c r="K54" s="51"/>
    </row>
    <row r="55" s="1" customFormat="1" ht="17.25" customHeight="1">
      <c r="B55" s="46"/>
      <c r="C55" s="47"/>
      <c r="D55" s="47"/>
      <c r="E55" s="158" t="str">
        <f>E13</f>
        <v>SO-31-04.1 - elektroinstalace</v>
      </c>
      <c r="F55" s="47"/>
      <c r="G55" s="47"/>
      <c r="H55" s="47"/>
      <c r="I55" s="157"/>
      <c r="J55" s="47"/>
      <c r="K55" s="51"/>
    </row>
    <row r="56" s="1" customFormat="1" ht="6.96" customHeight="1">
      <c r="B56" s="46"/>
      <c r="C56" s="47"/>
      <c r="D56" s="47"/>
      <c r="E56" s="47"/>
      <c r="F56" s="47"/>
      <c r="G56" s="47"/>
      <c r="H56" s="47"/>
      <c r="I56" s="157"/>
      <c r="J56" s="47"/>
      <c r="K56" s="51"/>
    </row>
    <row r="57" s="1" customFormat="1" ht="18" customHeight="1">
      <c r="B57" s="46"/>
      <c r="C57" s="40" t="s">
        <v>25</v>
      </c>
      <c r="D57" s="47"/>
      <c r="E57" s="47"/>
      <c r="F57" s="35" t="str">
        <f>F16</f>
        <v xml:space="preserve"> </v>
      </c>
      <c r="G57" s="47"/>
      <c r="H57" s="47"/>
      <c r="I57" s="159" t="s">
        <v>27</v>
      </c>
      <c r="J57" s="160" t="str">
        <f>IF(J16="","",J16)</f>
        <v>19. 9. 2018</v>
      </c>
      <c r="K57" s="51"/>
    </row>
    <row r="58" s="1" customFormat="1" ht="6.96" customHeight="1">
      <c r="B58" s="46"/>
      <c r="C58" s="47"/>
      <c r="D58" s="47"/>
      <c r="E58" s="47"/>
      <c r="F58" s="47"/>
      <c r="G58" s="47"/>
      <c r="H58" s="47"/>
      <c r="I58" s="157"/>
      <c r="J58" s="47"/>
      <c r="K58" s="51"/>
    </row>
    <row r="59" s="1" customFormat="1">
      <c r="B59" s="46"/>
      <c r="C59" s="40" t="s">
        <v>31</v>
      </c>
      <c r="D59" s="47"/>
      <c r="E59" s="47"/>
      <c r="F59" s="35" t="str">
        <f>E19</f>
        <v>SŽDC s.o., OŘ Ústí n.L., ST Ústí n.L.</v>
      </c>
      <c r="G59" s="47"/>
      <c r="H59" s="47"/>
      <c r="I59" s="159" t="s">
        <v>39</v>
      </c>
      <c r="J59" s="44" t="str">
        <f>E25</f>
        <v xml:space="preserve"> </v>
      </c>
      <c r="K59" s="51"/>
    </row>
    <row r="60" s="1" customFormat="1" ht="14.4" customHeight="1">
      <c r="B60" s="46"/>
      <c r="C60" s="40" t="s">
        <v>37</v>
      </c>
      <c r="D60" s="47"/>
      <c r="E60" s="47"/>
      <c r="F60" s="35" t="str">
        <f>IF(E22="","",E22)</f>
        <v/>
      </c>
      <c r="G60" s="47"/>
      <c r="H60" s="47"/>
      <c r="I60" s="157"/>
      <c r="J60" s="184"/>
      <c r="K60" s="51"/>
    </row>
    <row r="61" s="1" customFormat="1" ht="10.32" customHeight="1">
      <c r="B61" s="46"/>
      <c r="C61" s="47"/>
      <c r="D61" s="47"/>
      <c r="E61" s="47"/>
      <c r="F61" s="47"/>
      <c r="G61" s="47"/>
      <c r="H61" s="47"/>
      <c r="I61" s="157"/>
      <c r="J61" s="47"/>
      <c r="K61" s="51"/>
    </row>
    <row r="62" s="1" customFormat="1" ht="29.28" customHeight="1">
      <c r="B62" s="46"/>
      <c r="C62" s="185" t="s">
        <v>513</v>
      </c>
      <c r="D62" s="172"/>
      <c r="E62" s="172"/>
      <c r="F62" s="172"/>
      <c r="G62" s="172"/>
      <c r="H62" s="172"/>
      <c r="I62" s="186"/>
      <c r="J62" s="187" t="s">
        <v>514</v>
      </c>
      <c r="K62" s="188"/>
    </row>
    <row r="63" s="1" customFormat="1" ht="10.32" customHeight="1">
      <c r="B63" s="46"/>
      <c r="C63" s="47"/>
      <c r="D63" s="47"/>
      <c r="E63" s="47"/>
      <c r="F63" s="47"/>
      <c r="G63" s="47"/>
      <c r="H63" s="47"/>
      <c r="I63" s="157"/>
      <c r="J63" s="47"/>
      <c r="K63" s="51"/>
    </row>
    <row r="64" s="1" customFormat="1" ht="29.28" customHeight="1">
      <c r="B64" s="46"/>
      <c r="C64" s="189" t="s">
        <v>515</v>
      </c>
      <c r="D64" s="47"/>
      <c r="E64" s="47"/>
      <c r="F64" s="47"/>
      <c r="G64" s="47"/>
      <c r="H64" s="47"/>
      <c r="I64" s="157"/>
      <c r="J64" s="168">
        <f>J89</f>
        <v>0</v>
      </c>
      <c r="K64" s="51"/>
      <c r="AU64" s="24" t="s">
        <v>516</v>
      </c>
    </row>
    <row r="65" s="8" customFormat="1" ht="24.96" customHeight="1">
      <c r="B65" s="190"/>
      <c r="C65" s="191"/>
      <c r="D65" s="192" t="s">
        <v>611</v>
      </c>
      <c r="E65" s="193"/>
      <c r="F65" s="193"/>
      <c r="G65" s="193"/>
      <c r="H65" s="193"/>
      <c r="I65" s="194"/>
      <c r="J65" s="195">
        <f>J90</f>
        <v>0</v>
      </c>
      <c r="K65" s="196"/>
    </row>
    <row r="66" s="1" customFormat="1" ht="21.84" customHeight="1">
      <c r="B66" s="46"/>
      <c r="C66" s="47"/>
      <c r="D66" s="47"/>
      <c r="E66" s="47"/>
      <c r="F66" s="47"/>
      <c r="G66" s="47"/>
      <c r="H66" s="47"/>
      <c r="I66" s="157"/>
      <c r="J66" s="47"/>
      <c r="K66" s="51"/>
    </row>
    <row r="67" s="1" customFormat="1" ht="6.96" customHeight="1">
      <c r="B67" s="67"/>
      <c r="C67" s="68"/>
      <c r="D67" s="68"/>
      <c r="E67" s="68"/>
      <c r="F67" s="68"/>
      <c r="G67" s="68"/>
      <c r="H67" s="68"/>
      <c r="I67" s="179"/>
      <c r="J67" s="68"/>
      <c r="K67" s="69"/>
    </row>
    <row r="71" s="1" customFormat="1" ht="6.96" customHeight="1">
      <c r="B71" s="70"/>
      <c r="C71" s="71"/>
      <c r="D71" s="71"/>
      <c r="E71" s="71"/>
      <c r="F71" s="71"/>
      <c r="G71" s="71"/>
      <c r="H71" s="71"/>
      <c r="I71" s="182"/>
      <c r="J71" s="71"/>
      <c r="K71" s="71"/>
      <c r="L71" s="72"/>
    </row>
    <row r="72" s="1" customFormat="1" ht="36.96" customHeight="1">
      <c r="B72" s="46"/>
      <c r="C72" s="73" t="s">
        <v>525</v>
      </c>
      <c r="D72" s="74"/>
      <c r="E72" s="74"/>
      <c r="F72" s="74"/>
      <c r="G72" s="74"/>
      <c r="H72" s="74"/>
      <c r="I72" s="204"/>
      <c r="J72" s="74"/>
      <c r="K72" s="74"/>
      <c r="L72" s="72"/>
    </row>
    <row r="73" s="1" customFormat="1" ht="6.96" customHeight="1">
      <c r="B73" s="46"/>
      <c r="C73" s="74"/>
      <c r="D73" s="74"/>
      <c r="E73" s="74"/>
      <c r="F73" s="74"/>
      <c r="G73" s="74"/>
      <c r="H73" s="74"/>
      <c r="I73" s="204"/>
      <c r="J73" s="74"/>
      <c r="K73" s="74"/>
      <c r="L73" s="72"/>
    </row>
    <row r="74" s="1" customFormat="1" ht="14.4" customHeight="1">
      <c r="B74" s="46"/>
      <c r="C74" s="76" t="s">
        <v>18</v>
      </c>
      <c r="D74" s="74"/>
      <c r="E74" s="74"/>
      <c r="F74" s="74"/>
      <c r="G74" s="74"/>
      <c r="H74" s="74"/>
      <c r="I74" s="204"/>
      <c r="J74" s="74"/>
      <c r="K74" s="74"/>
      <c r="L74" s="72"/>
    </row>
    <row r="75" s="1" customFormat="1" ht="16.5" customHeight="1">
      <c r="B75" s="46"/>
      <c r="C75" s="74"/>
      <c r="D75" s="74"/>
      <c r="E75" s="205" t="str">
        <f>E7</f>
        <v>Celkové opravy zastávek na koridorové trati Vraňany - Děčín - státní hranice_ZMĚNA č. 1</v>
      </c>
      <c r="F75" s="76"/>
      <c r="G75" s="76"/>
      <c r="H75" s="76"/>
      <c r="I75" s="204"/>
      <c r="J75" s="74"/>
      <c r="K75" s="74"/>
      <c r="L75" s="72"/>
    </row>
    <row r="76">
      <c r="B76" s="28"/>
      <c r="C76" s="76" t="s">
        <v>506</v>
      </c>
      <c r="D76" s="206"/>
      <c r="E76" s="206"/>
      <c r="F76" s="206"/>
      <c r="G76" s="206"/>
      <c r="H76" s="206"/>
      <c r="I76" s="149"/>
      <c r="J76" s="206"/>
      <c r="K76" s="206"/>
      <c r="L76" s="207"/>
    </row>
    <row r="77" ht="16.5" customHeight="1">
      <c r="B77" s="28"/>
      <c r="C77" s="206"/>
      <c r="D77" s="206"/>
      <c r="E77" s="205" t="s">
        <v>1719</v>
      </c>
      <c r="F77" s="206"/>
      <c r="G77" s="206"/>
      <c r="H77" s="206"/>
      <c r="I77" s="149"/>
      <c r="J77" s="206"/>
      <c r="K77" s="206"/>
      <c r="L77" s="207"/>
    </row>
    <row r="78">
      <c r="B78" s="28"/>
      <c r="C78" s="76" t="s">
        <v>508</v>
      </c>
      <c r="D78" s="206"/>
      <c r="E78" s="206"/>
      <c r="F78" s="206"/>
      <c r="G78" s="206"/>
      <c r="H78" s="206"/>
      <c r="I78" s="149"/>
      <c r="J78" s="206"/>
      <c r="K78" s="206"/>
      <c r="L78" s="207"/>
    </row>
    <row r="79" s="1" customFormat="1" ht="16.5" customHeight="1">
      <c r="B79" s="46"/>
      <c r="C79" s="74"/>
      <c r="D79" s="74"/>
      <c r="E79" s="208" t="s">
        <v>1758</v>
      </c>
      <c r="F79" s="74"/>
      <c r="G79" s="74"/>
      <c r="H79" s="74"/>
      <c r="I79" s="204"/>
      <c r="J79" s="74"/>
      <c r="K79" s="74"/>
      <c r="L79" s="72"/>
    </row>
    <row r="80" s="1" customFormat="1" ht="14.4" customHeight="1">
      <c r="B80" s="46"/>
      <c r="C80" s="76" t="s">
        <v>510</v>
      </c>
      <c r="D80" s="74"/>
      <c r="E80" s="74"/>
      <c r="F80" s="74"/>
      <c r="G80" s="74"/>
      <c r="H80" s="74"/>
      <c r="I80" s="204"/>
      <c r="J80" s="74"/>
      <c r="K80" s="74"/>
      <c r="L80" s="72"/>
    </row>
    <row r="81" s="1" customFormat="1" ht="17.25" customHeight="1">
      <c r="B81" s="46"/>
      <c r="C81" s="74"/>
      <c r="D81" s="74"/>
      <c r="E81" s="82" t="str">
        <f>E13</f>
        <v>SO-31-04.1 - elektroinstalace</v>
      </c>
      <c r="F81" s="74"/>
      <c r="G81" s="74"/>
      <c r="H81" s="74"/>
      <c r="I81" s="204"/>
      <c r="J81" s="74"/>
      <c r="K81" s="74"/>
      <c r="L81" s="72"/>
    </row>
    <row r="82" s="1" customFormat="1" ht="6.96" customHeight="1">
      <c r="B82" s="46"/>
      <c r="C82" s="74"/>
      <c r="D82" s="74"/>
      <c r="E82" s="74"/>
      <c r="F82" s="74"/>
      <c r="G82" s="74"/>
      <c r="H82" s="74"/>
      <c r="I82" s="204"/>
      <c r="J82" s="74"/>
      <c r="K82" s="74"/>
      <c r="L82" s="72"/>
    </row>
    <row r="83" s="1" customFormat="1" ht="18" customHeight="1">
      <c r="B83" s="46"/>
      <c r="C83" s="76" t="s">
        <v>25</v>
      </c>
      <c r="D83" s="74"/>
      <c r="E83" s="74"/>
      <c r="F83" s="209" t="str">
        <f>F16</f>
        <v xml:space="preserve"> </v>
      </c>
      <c r="G83" s="74"/>
      <c r="H83" s="74"/>
      <c r="I83" s="210" t="s">
        <v>27</v>
      </c>
      <c r="J83" s="85" t="str">
        <f>IF(J16="","",J16)</f>
        <v>19. 9. 2018</v>
      </c>
      <c r="K83" s="74"/>
      <c r="L83" s="72"/>
    </row>
    <row r="84" s="1" customFormat="1" ht="6.96" customHeight="1">
      <c r="B84" s="46"/>
      <c r="C84" s="74"/>
      <c r="D84" s="74"/>
      <c r="E84" s="74"/>
      <c r="F84" s="74"/>
      <c r="G84" s="74"/>
      <c r="H84" s="74"/>
      <c r="I84" s="204"/>
      <c r="J84" s="74"/>
      <c r="K84" s="74"/>
      <c r="L84" s="72"/>
    </row>
    <row r="85" s="1" customFormat="1">
      <c r="B85" s="46"/>
      <c r="C85" s="76" t="s">
        <v>31</v>
      </c>
      <c r="D85" s="74"/>
      <c r="E85" s="74"/>
      <c r="F85" s="209" t="str">
        <f>E19</f>
        <v>SŽDC s.o., OŘ Ústí n.L., ST Ústí n.L.</v>
      </c>
      <c r="G85" s="74"/>
      <c r="H85" s="74"/>
      <c r="I85" s="210" t="s">
        <v>39</v>
      </c>
      <c r="J85" s="209" t="str">
        <f>E25</f>
        <v xml:space="preserve"> </v>
      </c>
      <c r="K85" s="74"/>
      <c r="L85" s="72"/>
    </row>
    <row r="86" s="1" customFormat="1" ht="14.4" customHeight="1">
      <c r="B86" s="46"/>
      <c r="C86" s="76" t="s">
        <v>37</v>
      </c>
      <c r="D86" s="74"/>
      <c r="E86" s="74"/>
      <c r="F86" s="209" t="str">
        <f>IF(E22="","",E22)</f>
        <v/>
      </c>
      <c r="G86" s="74"/>
      <c r="H86" s="74"/>
      <c r="I86" s="204"/>
      <c r="J86" s="74"/>
      <c r="K86" s="74"/>
      <c r="L86" s="72"/>
    </row>
    <row r="87" s="1" customFormat="1" ht="10.32" customHeight="1">
      <c r="B87" s="46"/>
      <c r="C87" s="74"/>
      <c r="D87" s="74"/>
      <c r="E87" s="74"/>
      <c r="F87" s="74"/>
      <c r="G87" s="74"/>
      <c r="H87" s="74"/>
      <c r="I87" s="204"/>
      <c r="J87" s="74"/>
      <c r="K87" s="74"/>
      <c r="L87" s="72"/>
    </row>
    <row r="88" s="10" customFormat="1" ht="29.28" customHeight="1">
      <c r="B88" s="211"/>
      <c r="C88" s="212" t="s">
        <v>526</v>
      </c>
      <c r="D88" s="213" t="s">
        <v>62</v>
      </c>
      <c r="E88" s="213" t="s">
        <v>58</v>
      </c>
      <c r="F88" s="213" t="s">
        <v>527</v>
      </c>
      <c r="G88" s="213" t="s">
        <v>528</v>
      </c>
      <c r="H88" s="213" t="s">
        <v>529</v>
      </c>
      <c r="I88" s="214" t="s">
        <v>530</v>
      </c>
      <c r="J88" s="213" t="s">
        <v>514</v>
      </c>
      <c r="K88" s="215" t="s">
        <v>531</v>
      </c>
      <c r="L88" s="216"/>
      <c r="M88" s="102" t="s">
        <v>532</v>
      </c>
      <c r="N88" s="103" t="s">
        <v>47</v>
      </c>
      <c r="O88" s="103" t="s">
        <v>533</v>
      </c>
      <c r="P88" s="103" t="s">
        <v>534</v>
      </c>
      <c r="Q88" s="103" t="s">
        <v>535</v>
      </c>
      <c r="R88" s="103" t="s">
        <v>536</v>
      </c>
      <c r="S88" s="103" t="s">
        <v>537</v>
      </c>
      <c r="T88" s="104" t="s">
        <v>538</v>
      </c>
    </row>
    <row r="89" s="1" customFormat="1" ht="29.28" customHeight="1">
      <c r="B89" s="46"/>
      <c r="C89" s="108" t="s">
        <v>515</v>
      </c>
      <c r="D89" s="74"/>
      <c r="E89" s="74"/>
      <c r="F89" s="74"/>
      <c r="G89" s="74"/>
      <c r="H89" s="74"/>
      <c r="I89" s="204"/>
      <c r="J89" s="217">
        <f>BK89</f>
        <v>0</v>
      </c>
      <c r="K89" s="74"/>
      <c r="L89" s="72"/>
      <c r="M89" s="105"/>
      <c r="N89" s="106"/>
      <c r="O89" s="106"/>
      <c r="P89" s="218">
        <f>P90</f>
        <v>0</v>
      </c>
      <c r="Q89" s="106"/>
      <c r="R89" s="218">
        <f>R90</f>
        <v>0</v>
      </c>
      <c r="S89" s="106"/>
      <c r="T89" s="219">
        <f>T90</f>
        <v>0</v>
      </c>
      <c r="AT89" s="24" t="s">
        <v>76</v>
      </c>
      <c r="AU89" s="24" t="s">
        <v>516</v>
      </c>
      <c r="BK89" s="220">
        <f>BK90</f>
        <v>0</v>
      </c>
    </row>
    <row r="90" s="11" customFormat="1" ht="37.44" customHeight="1">
      <c r="B90" s="221"/>
      <c r="C90" s="222"/>
      <c r="D90" s="223" t="s">
        <v>76</v>
      </c>
      <c r="E90" s="224" t="s">
        <v>612</v>
      </c>
      <c r="F90" s="224" t="s">
        <v>613</v>
      </c>
      <c r="G90" s="222"/>
      <c r="H90" s="222"/>
      <c r="I90" s="225"/>
      <c r="J90" s="226">
        <f>BK90</f>
        <v>0</v>
      </c>
      <c r="K90" s="222"/>
      <c r="L90" s="227"/>
      <c r="M90" s="228"/>
      <c r="N90" s="229"/>
      <c r="O90" s="229"/>
      <c r="P90" s="230">
        <f>SUM(P91:P105)</f>
        <v>0</v>
      </c>
      <c r="Q90" s="229"/>
      <c r="R90" s="230">
        <f>SUM(R91:R105)</f>
        <v>0</v>
      </c>
      <c r="S90" s="229"/>
      <c r="T90" s="231">
        <f>SUM(T91:T105)</f>
        <v>0</v>
      </c>
      <c r="AR90" s="232" t="s">
        <v>542</v>
      </c>
      <c r="AT90" s="233" t="s">
        <v>76</v>
      </c>
      <c r="AU90" s="233" t="s">
        <v>77</v>
      </c>
      <c r="AY90" s="232" t="s">
        <v>541</v>
      </c>
      <c r="BK90" s="234">
        <f>SUM(BK91:BK105)</f>
        <v>0</v>
      </c>
    </row>
    <row r="91" s="1" customFormat="1" ht="51" customHeight="1">
      <c r="B91" s="46"/>
      <c r="C91" s="237" t="s">
        <v>24</v>
      </c>
      <c r="D91" s="237" t="s">
        <v>544</v>
      </c>
      <c r="E91" s="238" t="s">
        <v>1447</v>
      </c>
      <c r="F91" s="239" t="s">
        <v>1448</v>
      </c>
      <c r="G91" s="240" t="s">
        <v>616</v>
      </c>
      <c r="H91" s="241">
        <v>8</v>
      </c>
      <c r="I91" s="242"/>
      <c r="J91" s="243">
        <f>ROUND(I91*H91,2)</f>
        <v>0</v>
      </c>
      <c r="K91" s="239" t="s">
        <v>603</v>
      </c>
      <c r="L91" s="72"/>
      <c r="M91" s="244" t="s">
        <v>22</v>
      </c>
      <c r="N91" s="245" t="s">
        <v>48</v>
      </c>
      <c r="O91" s="47"/>
      <c r="P91" s="246">
        <f>O91*H91</f>
        <v>0</v>
      </c>
      <c r="Q91" s="246">
        <v>0</v>
      </c>
      <c r="R91" s="246">
        <f>Q91*H91</f>
        <v>0</v>
      </c>
      <c r="S91" s="246">
        <v>0</v>
      </c>
      <c r="T91" s="247">
        <f>S91*H91</f>
        <v>0</v>
      </c>
      <c r="AR91" s="24" t="s">
        <v>617</v>
      </c>
      <c r="AT91" s="24" t="s">
        <v>544</v>
      </c>
      <c r="AU91" s="24" t="s">
        <v>24</v>
      </c>
      <c r="AY91" s="24" t="s">
        <v>541</v>
      </c>
      <c r="BE91" s="248">
        <f>IF(N91="základní",J91,0)</f>
        <v>0</v>
      </c>
      <c r="BF91" s="248">
        <f>IF(N91="snížená",J91,0)</f>
        <v>0</v>
      </c>
      <c r="BG91" s="248">
        <f>IF(N91="zákl. přenesená",J91,0)</f>
        <v>0</v>
      </c>
      <c r="BH91" s="248">
        <f>IF(N91="sníž. přenesená",J91,0)</f>
        <v>0</v>
      </c>
      <c r="BI91" s="248">
        <f>IF(N91="nulová",J91,0)</f>
        <v>0</v>
      </c>
      <c r="BJ91" s="24" t="s">
        <v>24</v>
      </c>
      <c r="BK91" s="248">
        <f>ROUND(I91*H91,2)</f>
        <v>0</v>
      </c>
      <c r="BL91" s="24" t="s">
        <v>617</v>
      </c>
      <c r="BM91" s="24" t="s">
        <v>1760</v>
      </c>
    </row>
    <row r="92" s="1" customFormat="1" ht="38.25" customHeight="1">
      <c r="B92" s="46"/>
      <c r="C92" s="237" t="s">
        <v>85</v>
      </c>
      <c r="D92" s="237" t="s">
        <v>544</v>
      </c>
      <c r="E92" s="238" t="s">
        <v>619</v>
      </c>
      <c r="F92" s="239" t="s">
        <v>620</v>
      </c>
      <c r="G92" s="240" t="s">
        <v>616</v>
      </c>
      <c r="H92" s="241">
        <v>8</v>
      </c>
      <c r="I92" s="242"/>
      <c r="J92" s="243">
        <f>ROUND(I92*H92,2)</f>
        <v>0</v>
      </c>
      <c r="K92" s="239" t="s">
        <v>603</v>
      </c>
      <c r="L92" s="72"/>
      <c r="M92" s="244" t="s">
        <v>22</v>
      </c>
      <c r="N92" s="245" t="s">
        <v>48</v>
      </c>
      <c r="O92" s="47"/>
      <c r="P92" s="246">
        <f>O92*H92</f>
        <v>0</v>
      </c>
      <c r="Q92" s="246">
        <v>0</v>
      </c>
      <c r="R92" s="246">
        <f>Q92*H92</f>
        <v>0</v>
      </c>
      <c r="S92" s="246">
        <v>0</v>
      </c>
      <c r="T92" s="247">
        <f>S92*H92</f>
        <v>0</v>
      </c>
      <c r="AR92" s="24" t="s">
        <v>617</v>
      </c>
      <c r="AT92" s="24" t="s">
        <v>544</v>
      </c>
      <c r="AU92" s="24" t="s">
        <v>24</v>
      </c>
      <c r="AY92" s="24" t="s">
        <v>541</v>
      </c>
      <c r="BE92" s="248">
        <f>IF(N92="základní",J92,0)</f>
        <v>0</v>
      </c>
      <c r="BF92" s="248">
        <f>IF(N92="snížená",J92,0)</f>
        <v>0</v>
      </c>
      <c r="BG92" s="248">
        <f>IF(N92="zákl. přenesená",J92,0)</f>
        <v>0</v>
      </c>
      <c r="BH92" s="248">
        <f>IF(N92="sníž. přenesená",J92,0)</f>
        <v>0</v>
      </c>
      <c r="BI92" s="248">
        <f>IF(N92="nulová",J92,0)</f>
        <v>0</v>
      </c>
      <c r="BJ92" s="24" t="s">
        <v>24</v>
      </c>
      <c r="BK92" s="248">
        <f>ROUND(I92*H92,2)</f>
        <v>0</v>
      </c>
      <c r="BL92" s="24" t="s">
        <v>617</v>
      </c>
      <c r="BM92" s="24" t="s">
        <v>1761</v>
      </c>
    </row>
    <row r="93" s="1" customFormat="1" ht="63.75" customHeight="1">
      <c r="B93" s="46"/>
      <c r="C93" s="264" t="s">
        <v>542</v>
      </c>
      <c r="D93" s="264" t="s">
        <v>622</v>
      </c>
      <c r="E93" s="265" t="s">
        <v>1652</v>
      </c>
      <c r="F93" s="266" t="s">
        <v>1653</v>
      </c>
      <c r="G93" s="267" t="s">
        <v>616</v>
      </c>
      <c r="H93" s="268">
        <v>8</v>
      </c>
      <c r="I93" s="269"/>
      <c r="J93" s="270">
        <f>ROUND(I93*H93,2)</f>
        <v>0</v>
      </c>
      <c r="K93" s="266" t="s">
        <v>603</v>
      </c>
      <c r="L93" s="271"/>
      <c r="M93" s="272" t="s">
        <v>22</v>
      </c>
      <c r="N93" s="273" t="s">
        <v>48</v>
      </c>
      <c r="O93" s="47"/>
      <c r="P93" s="246">
        <f>O93*H93</f>
        <v>0</v>
      </c>
      <c r="Q93" s="246">
        <v>0</v>
      </c>
      <c r="R93" s="246">
        <f>Q93*H93</f>
        <v>0</v>
      </c>
      <c r="S93" s="246">
        <v>0</v>
      </c>
      <c r="T93" s="247">
        <f>S93*H93</f>
        <v>0</v>
      </c>
      <c r="AR93" s="24" t="s">
        <v>639</v>
      </c>
      <c r="AT93" s="24" t="s">
        <v>622</v>
      </c>
      <c r="AU93" s="24" t="s">
        <v>24</v>
      </c>
      <c r="AY93" s="24" t="s">
        <v>541</v>
      </c>
      <c r="BE93" s="248">
        <f>IF(N93="základní",J93,0)</f>
        <v>0</v>
      </c>
      <c r="BF93" s="248">
        <f>IF(N93="snížená",J93,0)</f>
        <v>0</v>
      </c>
      <c r="BG93" s="248">
        <f>IF(N93="zákl. přenesená",J93,0)</f>
        <v>0</v>
      </c>
      <c r="BH93" s="248">
        <f>IF(N93="sníž. přenesená",J93,0)</f>
        <v>0</v>
      </c>
      <c r="BI93" s="248">
        <f>IF(N93="nulová",J93,0)</f>
        <v>0</v>
      </c>
      <c r="BJ93" s="24" t="s">
        <v>24</v>
      </c>
      <c r="BK93" s="248">
        <f>ROUND(I93*H93,2)</f>
        <v>0</v>
      </c>
      <c r="BL93" s="24" t="s">
        <v>639</v>
      </c>
      <c r="BM93" s="24" t="s">
        <v>1762</v>
      </c>
    </row>
    <row r="94" s="1" customFormat="1">
      <c r="B94" s="46"/>
      <c r="C94" s="74"/>
      <c r="D94" s="251" t="s">
        <v>626</v>
      </c>
      <c r="E94" s="74"/>
      <c r="F94" s="274" t="s">
        <v>1655</v>
      </c>
      <c r="G94" s="74"/>
      <c r="H94" s="74"/>
      <c r="I94" s="204"/>
      <c r="J94" s="74"/>
      <c r="K94" s="74"/>
      <c r="L94" s="72"/>
      <c r="M94" s="275"/>
      <c r="N94" s="47"/>
      <c r="O94" s="47"/>
      <c r="P94" s="47"/>
      <c r="Q94" s="47"/>
      <c r="R94" s="47"/>
      <c r="S94" s="47"/>
      <c r="T94" s="95"/>
      <c r="AT94" s="24" t="s">
        <v>626</v>
      </c>
      <c r="AU94" s="24" t="s">
        <v>24</v>
      </c>
    </row>
    <row r="95" s="1" customFormat="1" ht="38.25" customHeight="1">
      <c r="B95" s="46"/>
      <c r="C95" s="264" t="s">
        <v>562</v>
      </c>
      <c r="D95" s="264" t="s">
        <v>622</v>
      </c>
      <c r="E95" s="265" t="s">
        <v>1656</v>
      </c>
      <c r="F95" s="266" t="s">
        <v>1657</v>
      </c>
      <c r="G95" s="267" t="s">
        <v>616</v>
      </c>
      <c r="H95" s="268">
        <v>8</v>
      </c>
      <c r="I95" s="269"/>
      <c r="J95" s="270">
        <f>ROUND(I95*H95,2)</f>
        <v>0</v>
      </c>
      <c r="K95" s="266" t="s">
        <v>603</v>
      </c>
      <c r="L95" s="271"/>
      <c r="M95" s="272" t="s">
        <v>22</v>
      </c>
      <c r="N95" s="273" t="s">
        <v>48</v>
      </c>
      <c r="O95" s="47"/>
      <c r="P95" s="246">
        <f>O95*H95</f>
        <v>0</v>
      </c>
      <c r="Q95" s="246">
        <v>0</v>
      </c>
      <c r="R95" s="246">
        <f>Q95*H95</f>
        <v>0</v>
      </c>
      <c r="S95" s="246">
        <v>0</v>
      </c>
      <c r="T95" s="247">
        <f>S95*H95</f>
        <v>0</v>
      </c>
      <c r="AR95" s="24" t="s">
        <v>639</v>
      </c>
      <c r="AT95" s="24" t="s">
        <v>622</v>
      </c>
      <c r="AU95" s="24" t="s">
        <v>24</v>
      </c>
      <c r="AY95" s="24" t="s">
        <v>541</v>
      </c>
      <c r="BE95" s="248">
        <f>IF(N95="základní",J95,0)</f>
        <v>0</v>
      </c>
      <c r="BF95" s="248">
        <f>IF(N95="snížená",J95,0)</f>
        <v>0</v>
      </c>
      <c r="BG95" s="248">
        <f>IF(N95="zákl. přenesená",J95,0)</f>
        <v>0</v>
      </c>
      <c r="BH95" s="248">
        <f>IF(N95="sníž. přenesená",J95,0)</f>
        <v>0</v>
      </c>
      <c r="BI95" s="248">
        <f>IF(N95="nulová",J95,0)</f>
        <v>0</v>
      </c>
      <c r="BJ95" s="24" t="s">
        <v>24</v>
      </c>
      <c r="BK95" s="248">
        <f>ROUND(I95*H95,2)</f>
        <v>0</v>
      </c>
      <c r="BL95" s="24" t="s">
        <v>639</v>
      </c>
      <c r="BM95" s="24" t="s">
        <v>1763</v>
      </c>
    </row>
    <row r="96" s="1" customFormat="1">
      <c r="B96" s="46"/>
      <c r="C96" s="74"/>
      <c r="D96" s="251" t="s">
        <v>626</v>
      </c>
      <c r="E96" s="74"/>
      <c r="F96" s="274" t="s">
        <v>627</v>
      </c>
      <c r="G96" s="74"/>
      <c r="H96" s="74"/>
      <c r="I96" s="204"/>
      <c r="J96" s="74"/>
      <c r="K96" s="74"/>
      <c r="L96" s="72"/>
      <c r="M96" s="275"/>
      <c r="N96" s="47"/>
      <c r="O96" s="47"/>
      <c r="P96" s="47"/>
      <c r="Q96" s="47"/>
      <c r="R96" s="47"/>
      <c r="S96" s="47"/>
      <c r="T96" s="95"/>
      <c r="AT96" s="24" t="s">
        <v>626</v>
      </c>
      <c r="AU96" s="24" t="s">
        <v>24</v>
      </c>
    </row>
    <row r="97" s="1" customFormat="1" ht="25.5" customHeight="1">
      <c r="B97" s="46"/>
      <c r="C97" s="237" t="s">
        <v>571</v>
      </c>
      <c r="D97" s="237" t="s">
        <v>544</v>
      </c>
      <c r="E97" s="238" t="s">
        <v>1659</v>
      </c>
      <c r="F97" s="239" t="s">
        <v>1660</v>
      </c>
      <c r="G97" s="240" t="s">
        <v>651</v>
      </c>
      <c r="H97" s="241">
        <v>270</v>
      </c>
      <c r="I97" s="242"/>
      <c r="J97" s="243">
        <f>ROUND(I97*H97,2)</f>
        <v>0</v>
      </c>
      <c r="K97" s="239" t="s">
        <v>603</v>
      </c>
      <c r="L97" s="72"/>
      <c r="M97" s="244" t="s">
        <v>22</v>
      </c>
      <c r="N97" s="245" t="s">
        <v>48</v>
      </c>
      <c r="O97" s="47"/>
      <c r="P97" s="246">
        <f>O97*H97</f>
        <v>0</v>
      </c>
      <c r="Q97" s="246">
        <v>0</v>
      </c>
      <c r="R97" s="246">
        <f>Q97*H97</f>
        <v>0</v>
      </c>
      <c r="S97" s="246">
        <v>0</v>
      </c>
      <c r="T97" s="247">
        <f>S97*H97</f>
        <v>0</v>
      </c>
      <c r="AR97" s="24" t="s">
        <v>617</v>
      </c>
      <c r="AT97" s="24" t="s">
        <v>544</v>
      </c>
      <c r="AU97" s="24" t="s">
        <v>24</v>
      </c>
      <c r="AY97" s="24" t="s">
        <v>541</v>
      </c>
      <c r="BE97" s="248">
        <f>IF(N97="základní",J97,0)</f>
        <v>0</v>
      </c>
      <c r="BF97" s="248">
        <f>IF(N97="snížená",J97,0)</f>
        <v>0</v>
      </c>
      <c r="BG97" s="248">
        <f>IF(N97="zákl. přenesená",J97,0)</f>
        <v>0</v>
      </c>
      <c r="BH97" s="248">
        <f>IF(N97="sníž. přenesená",J97,0)</f>
        <v>0</v>
      </c>
      <c r="BI97" s="248">
        <f>IF(N97="nulová",J97,0)</f>
        <v>0</v>
      </c>
      <c r="BJ97" s="24" t="s">
        <v>24</v>
      </c>
      <c r="BK97" s="248">
        <f>ROUND(I97*H97,2)</f>
        <v>0</v>
      </c>
      <c r="BL97" s="24" t="s">
        <v>617</v>
      </c>
      <c r="BM97" s="24" t="s">
        <v>1764</v>
      </c>
    </row>
    <row r="98" s="1" customFormat="1" ht="51" customHeight="1">
      <c r="B98" s="46"/>
      <c r="C98" s="237" t="s">
        <v>561</v>
      </c>
      <c r="D98" s="237" t="s">
        <v>544</v>
      </c>
      <c r="E98" s="238" t="s">
        <v>1458</v>
      </c>
      <c r="F98" s="239" t="s">
        <v>1459</v>
      </c>
      <c r="G98" s="240" t="s">
        <v>616</v>
      </c>
      <c r="H98" s="241">
        <v>16</v>
      </c>
      <c r="I98" s="242"/>
      <c r="J98" s="243">
        <f>ROUND(I98*H98,2)</f>
        <v>0</v>
      </c>
      <c r="K98" s="239" t="s">
        <v>603</v>
      </c>
      <c r="L98" s="72"/>
      <c r="M98" s="244" t="s">
        <v>22</v>
      </c>
      <c r="N98" s="245" t="s">
        <v>48</v>
      </c>
      <c r="O98" s="47"/>
      <c r="P98" s="246">
        <f>O98*H98</f>
        <v>0</v>
      </c>
      <c r="Q98" s="246">
        <v>0</v>
      </c>
      <c r="R98" s="246">
        <f>Q98*H98</f>
        <v>0</v>
      </c>
      <c r="S98" s="246">
        <v>0</v>
      </c>
      <c r="T98" s="247">
        <f>S98*H98</f>
        <v>0</v>
      </c>
      <c r="AR98" s="24" t="s">
        <v>617</v>
      </c>
      <c r="AT98" s="24" t="s">
        <v>544</v>
      </c>
      <c r="AU98" s="24" t="s">
        <v>24</v>
      </c>
      <c r="AY98" s="24" t="s">
        <v>541</v>
      </c>
      <c r="BE98" s="248">
        <f>IF(N98="základní",J98,0)</f>
        <v>0</v>
      </c>
      <c r="BF98" s="248">
        <f>IF(N98="snížená",J98,0)</f>
        <v>0</v>
      </c>
      <c r="BG98" s="248">
        <f>IF(N98="zákl. přenesená",J98,0)</f>
        <v>0</v>
      </c>
      <c r="BH98" s="248">
        <f>IF(N98="sníž. přenesená",J98,0)</f>
        <v>0</v>
      </c>
      <c r="BI98" s="248">
        <f>IF(N98="nulová",J98,0)</f>
        <v>0</v>
      </c>
      <c r="BJ98" s="24" t="s">
        <v>24</v>
      </c>
      <c r="BK98" s="248">
        <f>ROUND(I98*H98,2)</f>
        <v>0</v>
      </c>
      <c r="BL98" s="24" t="s">
        <v>617</v>
      </c>
      <c r="BM98" s="24" t="s">
        <v>1765</v>
      </c>
    </row>
    <row r="99" s="1" customFormat="1" ht="25.5" customHeight="1">
      <c r="B99" s="46"/>
      <c r="C99" s="264" t="s">
        <v>557</v>
      </c>
      <c r="D99" s="264" t="s">
        <v>622</v>
      </c>
      <c r="E99" s="265" t="s">
        <v>1663</v>
      </c>
      <c r="F99" s="266" t="s">
        <v>1664</v>
      </c>
      <c r="G99" s="267" t="s">
        <v>651</v>
      </c>
      <c r="H99" s="268">
        <v>270</v>
      </c>
      <c r="I99" s="269"/>
      <c r="J99" s="270">
        <f>ROUND(I99*H99,2)</f>
        <v>0</v>
      </c>
      <c r="K99" s="266" t="s">
        <v>603</v>
      </c>
      <c r="L99" s="271"/>
      <c r="M99" s="272" t="s">
        <v>22</v>
      </c>
      <c r="N99" s="273" t="s">
        <v>48</v>
      </c>
      <c r="O99" s="47"/>
      <c r="P99" s="246">
        <f>O99*H99</f>
        <v>0</v>
      </c>
      <c r="Q99" s="246">
        <v>0</v>
      </c>
      <c r="R99" s="246">
        <f>Q99*H99</f>
        <v>0</v>
      </c>
      <c r="S99" s="246">
        <v>0</v>
      </c>
      <c r="T99" s="247">
        <f>S99*H99</f>
        <v>0</v>
      </c>
      <c r="AR99" s="24" t="s">
        <v>617</v>
      </c>
      <c r="AT99" s="24" t="s">
        <v>622</v>
      </c>
      <c r="AU99" s="24" t="s">
        <v>24</v>
      </c>
      <c r="AY99" s="24" t="s">
        <v>541</v>
      </c>
      <c r="BE99" s="248">
        <f>IF(N99="základní",J99,0)</f>
        <v>0</v>
      </c>
      <c r="BF99" s="248">
        <f>IF(N99="snížená",J99,0)</f>
        <v>0</v>
      </c>
      <c r="BG99" s="248">
        <f>IF(N99="zákl. přenesená",J99,0)</f>
        <v>0</v>
      </c>
      <c r="BH99" s="248">
        <f>IF(N99="sníž. přenesená",J99,0)</f>
        <v>0</v>
      </c>
      <c r="BI99" s="248">
        <f>IF(N99="nulová",J99,0)</f>
        <v>0</v>
      </c>
      <c r="BJ99" s="24" t="s">
        <v>24</v>
      </c>
      <c r="BK99" s="248">
        <f>ROUND(I99*H99,2)</f>
        <v>0</v>
      </c>
      <c r="BL99" s="24" t="s">
        <v>617</v>
      </c>
      <c r="BM99" s="24" t="s">
        <v>1766</v>
      </c>
    </row>
    <row r="100" s="1" customFormat="1" ht="25.5" customHeight="1">
      <c r="B100" s="46"/>
      <c r="C100" s="264" t="s">
        <v>29</v>
      </c>
      <c r="D100" s="264" t="s">
        <v>622</v>
      </c>
      <c r="E100" s="265" t="s">
        <v>1669</v>
      </c>
      <c r="F100" s="266" t="s">
        <v>1670</v>
      </c>
      <c r="G100" s="267" t="s">
        <v>651</v>
      </c>
      <c r="H100" s="268">
        <v>260</v>
      </c>
      <c r="I100" s="269"/>
      <c r="J100" s="270">
        <f>ROUND(I100*H100,2)</f>
        <v>0</v>
      </c>
      <c r="K100" s="266" t="s">
        <v>603</v>
      </c>
      <c r="L100" s="271"/>
      <c r="M100" s="272" t="s">
        <v>22</v>
      </c>
      <c r="N100" s="273" t="s">
        <v>48</v>
      </c>
      <c r="O100" s="47"/>
      <c r="P100" s="246">
        <f>O100*H100</f>
        <v>0</v>
      </c>
      <c r="Q100" s="246">
        <v>0</v>
      </c>
      <c r="R100" s="246">
        <f>Q100*H100</f>
        <v>0</v>
      </c>
      <c r="S100" s="246">
        <v>0</v>
      </c>
      <c r="T100" s="247">
        <f>S100*H100</f>
        <v>0</v>
      </c>
      <c r="AR100" s="24" t="s">
        <v>617</v>
      </c>
      <c r="AT100" s="24" t="s">
        <v>622</v>
      </c>
      <c r="AU100" s="24" t="s">
        <v>24</v>
      </c>
      <c r="AY100" s="24" t="s">
        <v>541</v>
      </c>
      <c r="BE100" s="248">
        <f>IF(N100="základní",J100,0)</f>
        <v>0</v>
      </c>
      <c r="BF100" s="248">
        <f>IF(N100="snížená",J100,0)</f>
        <v>0</v>
      </c>
      <c r="BG100" s="248">
        <f>IF(N100="zákl. přenesená",J100,0)</f>
        <v>0</v>
      </c>
      <c r="BH100" s="248">
        <f>IF(N100="sníž. přenesená",J100,0)</f>
        <v>0</v>
      </c>
      <c r="BI100" s="248">
        <f>IF(N100="nulová",J100,0)</f>
        <v>0</v>
      </c>
      <c r="BJ100" s="24" t="s">
        <v>24</v>
      </c>
      <c r="BK100" s="248">
        <f>ROUND(I100*H100,2)</f>
        <v>0</v>
      </c>
      <c r="BL100" s="24" t="s">
        <v>617</v>
      </c>
      <c r="BM100" s="24" t="s">
        <v>1767</v>
      </c>
    </row>
    <row r="101" s="1" customFormat="1" ht="51" customHeight="1">
      <c r="B101" s="46"/>
      <c r="C101" s="237" t="s">
        <v>590</v>
      </c>
      <c r="D101" s="237" t="s">
        <v>544</v>
      </c>
      <c r="E101" s="238" t="s">
        <v>1679</v>
      </c>
      <c r="F101" s="239" t="s">
        <v>1680</v>
      </c>
      <c r="G101" s="240" t="s">
        <v>651</v>
      </c>
      <c r="H101" s="241">
        <v>130</v>
      </c>
      <c r="I101" s="242"/>
      <c r="J101" s="243">
        <f>ROUND(I101*H101,2)</f>
        <v>0</v>
      </c>
      <c r="K101" s="239" t="s">
        <v>603</v>
      </c>
      <c r="L101" s="72"/>
      <c r="M101" s="244" t="s">
        <v>22</v>
      </c>
      <c r="N101" s="245" t="s">
        <v>48</v>
      </c>
      <c r="O101" s="47"/>
      <c r="P101" s="246">
        <f>O101*H101</f>
        <v>0</v>
      </c>
      <c r="Q101" s="246">
        <v>0</v>
      </c>
      <c r="R101" s="246">
        <f>Q101*H101</f>
        <v>0</v>
      </c>
      <c r="S101" s="246">
        <v>0</v>
      </c>
      <c r="T101" s="247">
        <f>S101*H101</f>
        <v>0</v>
      </c>
      <c r="AR101" s="24" t="s">
        <v>617</v>
      </c>
      <c r="AT101" s="24" t="s">
        <v>544</v>
      </c>
      <c r="AU101" s="24" t="s">
        <v>24</v>
      </c>
      <c r="AY101" s="24" t="s">
        <v>541</v>
      </c>
      <c r="BE101" s="248">
        <f>IF(N101="základní",J101,0)</f>
        <v>0</v>
      </c>
      <c r="BF101" s="248">
        <f>IF(N101="snížená",J101,0)</f>
        <v>0</v>
      </c>
      <c r="BG101" s="248">
        <f>IF(N101="zákl. přenesená",J101,0)</f>
        <v>0</v>
      </c>
      <c r="BH101" s="248">
        <f>IF(N101="sníž. přenesená",J101,0)</f>
        <v>0</v>
      </c>
      <c r="BI101" s="248">
        <f>IF(N101="nulová",J101,0)</f>
        <v>0</v>
      </c>
      <c r="BJ101" s="24" t="s">
        <v>24</v>
      </c>
      <c r="BK101" s="248">
        <f>ROUND(I101*H101,2)</f>
        <v>0</v>
      </c>
      <c r="BL101" s="24" t="s">
        <v>617</v>
      </c>
      <c r="BM101" s="24" t="s">
        <v>1768</v>
      </c>
    </row>
    <row r="102" s="1" customFormat="1" ht="25.5" customHeight="1">
      <c r="B102" s="46"/>
      <c r="C102" s="264" t="s">
        <v>570</v>
      </c>
      <c r="D102" s="264" t="s">
        <v>622</v>
      </c>
      <c r="E102" s="265" t="s">
        <v>1682</v>
      </c>
      <c r="F102" s="266" t="s">
        <v>1683</v>
      </c>
      <c r="G102" s="267" t="s">
        <v>1132</v>
      </c>
      <c r="H102" s="268">
        <v>130</v>
      </c>
      <c r="I102" s="269"/>
      <c r="J102" s="270">
        <f>ROUND(I102*H102,2)</f>
        <v>0</v>
      </c>
      <c r="K102" s="266" t="s">
        <v>603</v>
      </c>
      <c r="L102" s="271"/>
      <c r="M102" s="272" t="s">
        <v>22</v>
      </c>
      <c r="N102" s="273" t="s">
        <v>48</v>
      </c>
      <c r="O102" s="47"/>
      <c r="P102" s="246">
        <f>O102*H102</f>
        <v>0</v>
      </c>
      <c r="Q102" s="246">
        <v>0</v>
      </c>
      <c r="R102" s="246">
        <f>Q102*H102</f>
        <v>0</v>
      </c>
      <c r="S102" s="246">
        <v>0</v>
      </c>
      <c r="T102" s="247">
        <f>S102*H102</f>
        <v>0</v>
      </c>
      <c r="AR102" s="24" t="s">
        <v>639</v>
      </c>
      <c r="AT102" s="24" t="s">
        <v>622</v>
      </c>
      <c r="AU102" s="24" t="s">
        <v>24</v>
      </c>
      <c r="AY102" s="24" t="s">
        <v>541</v>
      </c>
      <c r="BE102" s="248">
        <f>IF(N102="základní",J102,0)</f>
        <v>0</v>
      </c>
      <c r="BF102" s="248">
        <f>IF(N102="snížená",J102,0)</f>
        <v>0</v>
      </c>
      <c r="BG102" s="248">
        <f>IF(N102="zákl. přenesená",J102,0)</f>
        <v>0</v>
      </c>
      <c r="BH102" s="248">
        <f>IF(N102="sníž. přenesená",J102,0)</f>
        <v>0</v>
      </c>
      <c r="BI102" s="248">
        <f>IF(N102="nulová",J102,0)</f>
        <v>0</v>
      </c>
      <c r="BJ102" s="24" t="s">
        <v>24</v>
      </c>
      <c r="BK102" s="248">
        <f>ROUND(I102*H102,2)</f>
        <v>0</v>
      </c>
      <c r="BL102" s="24" t="s">
        <v>639</v>
      </c>
      <c r="BM102" s="24" t="s">
        <v>1769</v>
      </c>
    </row>
    <row r="103" s="1" customFormat="1" ht="25.5" customHeight="1">
      <c r="B103" s="46"/>
      <c r="C103" s="237" t="s">
        <v>653</v>
      </c>
      <c r="D103" s="237" t="s">
        <v>544</v>
      </c>
      <c r="E103" s="238" t="s">
        <v>1467</v>
      </c>
      <c r="F103" s="239" t="s">
        <v>1468</v>
      </c>
      <c r="G103" s="240" t="s">
        <v>616</v>
      </c>
      <c r="H103" s="241">
        <v>4</v>
      </c>
      <c r="I103" s="242"/>
      <c r="J103" s="243">
        <f>ROUND(I103*H103,2)</f>
        <v>0</v>
      </c>
      <c r="K103" s="239" t="s">
        <v>603</v>
      </c>
      <c r="L103" s="72"/>
      <c r="M103" s="244" t="s">
        <v>22</v>
      </c>
      <c r="N103" s="245" t="s">
        <v>48</v>
      </c>
      <c r="O103" s="47"/>
      <c r="P103" s="246">
        <f>O103*H103</f>
        <v>0</v>
      </c>
      <c r="Q103" s="246">
        <v>0</v>
      </c>
      <c r="R103" s="246">
        <f>Q103*H103</f>
        <v>0</v>
      </c>
      <c r="S103" s="246">
        <v>0</v>
      </c>
      <c r="T103" s="247">
        <f>S103*H103</f>
        <v>0</v>
      </c>
      <c r="AR103" s="24" t="s">
        <v>617</v>
      </c>
      <c r="AT103" s="24" t="s">
        <v>544</v>
      </c>
      <c r="AU103" s="24" t="s">
        <v>24</v>
      </c>
      <c r="AY103" s="24" t="s">
        <v>541</v>
      </c>
      <c r="BE103" s="248">
        <f>IF(N103="základní",J103,0)</f>
        <v>0</v>
      </c>
      <c r="BF103" s="248">
        <f>IF(N103="snížená",J103,0)</f>
        <v>0</v>
      </c>
      <c r="BG103" s="248">
        <f>IF(N103="zákl. přenesená",J103,0)</f>
        <v>0</v>
      </c>
      <c r="BH103" s="248">
        <f>IF(N103="sníž. přenesená",J103,0)</f>
        <v>0</v>
      </c>
      <c r="BI103" s="248">
        <f>IF(N103="nulová",J103,0)</f>
        <v>0</v>
      </c>
      <c r="BJ103" s="24" t="s">
        <v>24</v>
      </c>
      <c r="BK103" s="248">
        <f>ROUND(I103*H103,2)</f>
        <v>0</v>
      </c>
      <c r="BL103" s="24" t="s">
        <v>617</v>
      </c>
      <c r="BM103" s="24" t="s">
        <v>1770</v>
      </c>
    </row>
    <row r="104" s="1" customFormat="1" ht="76.5" customHeight="1">
      <c r="B104" s="46"/>
      <c r="C104" s="237" t="s">
        <v>574</v>
      </c>
      <c r="D104" s="237" t="s">
        <v>544</v>
      </c>
      <c r="E104" s="238" t="s">
        <v>1686</v>
      </c>
      <c r="F104" s="239" t="s">
        <v>1687</v>
      </c>
      <c r="G104" s="240" t="s">
        <v>616</v>
      </c>
      <c r="H104" s="241">
        <v>1</v>
      </c>
      <c r="I104" s="242"/>
      <c r="J104" s="243">
        <f>ROUND(I104*H104,2)</f>
        <v>0</v>
      </c>
      <c r="K104" s="239" t="s">
        <v>603</v>
      </c>
      <c r="L104" s="72"/>
      <c r="M104" s="244" t="s">
        <v>22</v>
      </c>
      <c r="N104" s="245" t="s">
        <v>48</v>
      </c>
      <c r="O104" s="47"/>
      <c r="P104" s="246">
        <f>O104*H104</f>
        <v>0</v>
      </c>
      <c r="Q104" s="246">
        <v>0</v>
      </c>
      <c r="R104" s="246">
        <f>Q104*H104</f>
        <v>0</v>
      </c>
      <c r="S104" s="246">
        <v>0</v>
      </c>
      <c r="T104" s="247">
        <f>S104*H104</f>
        <v>0</v>
      </c>
      <c r="AR104" s="24" t="s">
        <v>617</v>
      </c>
      <c r="AT104" s="24" t="s">
        <v>544</v>
      </c>
      <c r="AU104" s="24" t="s">
        <v>24</v>
      </c>
      <c r="AY104" s="24" t="s">
        <v>541</v>
      </c>
      <c r="BE104" s="248">
        <f>IF(N104="základní",J104,0)</f>
        <v>0</v>
      </c>
      <c r="BF104" s="248">
        <f>IF(N104="snížená",J104,0)</f>
        <v>0</v>
      </c>
      <c r="BG104" s="248">
        <f>IF(N104="zákl. přenesená",J104,0)</f>
        <v>0</v>
      </c>
      <c r="BH104" s="248">
        <f>IF(N104="sníž. přenesená",J104,0)</f>
        <v>0</v>
      </c>
      <c r="BI104" s="248">
        <f>IF(N104="nulová",J104,0)</f>
        <v>0</v>
      </c>
      <c r="BJ104" s="24" t="s">
        <v>24</v>
      </c>
      <c r="BK104" s="248">
        <f>ROUND(I104*H104,2)</f>
        <v>0</v>
      </c>
      <c r="BL104" s="24" t="s">
        <v>617</v>
      </c>
      <c r="BM104" s="24" t="s">
        <v>1771</v>
      </c>
    </row>
    <row r="105" s="1" customFormat="1" ht="25.5" customHeight="1">
      <c r="B105" s="46"/>
      <c r="C105" s="237" t="s">
        <v>10</v>
      </c>
      <c r="D105" s="237" t="s">
        <v>544</v>
      </c>
      <c r="E105" s="238" t="s">
        <v>1689</v>
      </c>
      <c r="F105" s="239" t="s">
        <v>1690</v>
      </c>
      <c r="G105" s="240" t="s">
        <v>616</v>
      </c>
      <c r="H105" s="241">
        <v>1</v>
      </c>
      <c r="I105" s="242"/>
      <c r="J105" s="243">
        <f>ROUND(I105*H105,2)</f>
        <v>0</v>
      </c>
      <c r="K105" s="239" t="s">
        <v>603</v>
      </c>
      <c r="L105" s="72"/>
      <c r="M105" s="244" t="s">
        <v>22</v>
      </c>
      <c r="N105" s="281" t="s">
        <v>48</v>
      </c>
      <c r="O105" s="277"/>
      <c r="P105" s="278">
        <f>O105*H105</f>
        <v>0</v>
      </c>
      <c r="Q105" s="278">
        <v>0</v>
      </c>
      <c r="R105" s="278">
        <f>Q105*H105</f>
        <v>0</v>
      </c>
      <c r="S105" s="278">
        <v>0</v>
      </c>
      <c r="T105" s="279">
        <f>S105*H105</f>
        <v>0</v>
      </c>
      <c r="AR105" s="24" t="s">
        <v>617</v>
      </c>
      <c r="AT105" s="24" t="s">
        <v>544</v>
      </c>
      <c r="AU105" s="24" t="s">
        <v>24</v>
      </c>
      <c r="AY105" s="24" t="s">
        <v>541</v>
      </c>
      <c r="BE105" s="248">
        <f>IF(N105="základní",J105,0)</f>
        <v>0</v>
      </c>
      <c r="BF105" s="248">
        <f>IF(N105="snížená",J105,0)</f>
        <v>0</v>
      </c>
      <c r="BG105" s="248">
        <f>IF(N105="zákl. přenesená",J105,0)</f>
        <v>0</v>
      </c>
      <c r="BH105" s="248">
        <f>IF(N105="sníž. přenesená",J105,0)</f>
        <v>0</v>
      </c>
      <c r="BI105" s="248">
        <f>IF(N105="nulová",J105,0)</f>
        <v>0</v>
      </c>
      <c r="BJ105" s="24" t="s">
        <v>24</v>
      </c>
      <c r="BK105" s="248">
        <f>ROUND(I105*H105,2)</f>
        <v>0</v>
      </c>
      <c r="BL105" s="24" t="s">
        <v>617</v>
      </c>
      <c r="BM105" s="24" t="s">
        <v>1772</v>
      </c>
    </row>
    <row r="106" s="1" customFormat="1" ht="6.96" customHeight="1">
      <c r="B106" s="67"/>
      <c r="C106" s="68"/>
      <c r="D106" s="68"/>
      <c r="E106" s="68"/>
      <c r="F106" s="68"/>
      <c r="G106" s="68"/>
      <c r="H106" s="68"/>
      <c r="I106" s="179"/>
      <c r="J106" s="68"/>
      <c r="K106" s="68"/>
      <c r="L106" s="72"/>
    </row>
  </sheetData>
  <sheetProtection sheet="1" autoFilter="0" formatColumns="0" formatRows="0" objects="1" scenarios="1" spinCount="100000" saltValue="VA7gsJ1DP74x4yl1LAF6EF8+sidGat6hKyh3dz5aTtx1Hjz+x+n5lbZyIYnRiOTwHeT+CvbD9adDRzMO6l8MqA==" hashValue="jVBv0raMpXFH9GHkEPtJVounnpmo3lfUXusJrcIT7PnVuPsxQKGFeFHTYP3qEYBxYyaCwbr3NONDuVLWoO9jXw==" algorithmName="SHA-512" password="CC35"/>
  <autoFilter ref="C88:K105"/>
  <mergeCells count="16">
    <mergeCell ref="E7:H7"/>
    <mergeCell ref="E11:H11"/>
    <mergeCell ref="E9:H9"/>
    <mergeCell ref="E13:H13"/>
    <mergeCell ref="E28:H28"/>
    <mergeCell ref="E49:H49"/>
    <mergeCell ref="E53:H53"/>
    <mergeCell ref="E51:H51"/>
    <mergeCell ref="E55:H55"/>
    <mergeCell ref="J59:J60"/>
    <mergeCell ref="E75:H75"/>
    <mergeCell ref="E79:H79"/>
    <mergeCell ref="E77:H77"/>
    <mergeCell ref="E81:H81"/>
    <mergeCell ref="G1:H1"/>
    <mergeCell ref="L2:V2"/>
  </mergeCells>
  <hyperlinks>
    <hyperlink ref="F1:G1" location="C2" display="1) Krycí list soupisu"/>
    <hyperlink ref="G1:H1" location="C62" display="2) Rekapitulace"/>
    <hyperlink ref="J1" location="C88"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72.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399</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ht="16.5" customHeight="1">
      <c r="B9" s="28"/>
      <c r="C9" s="29"/>
      <c r="D9" s="29"/>
      <c r="E9" s="156" t="s">
        <v>1719</v>
      </c>
      <c r="F9" s="29"/>
      <c r="G9" s="29"/>
      <c r="H9" s="29"/>
      <c r="I9" s="155"/>
      <c r="J9" s="29"/>
      <c r="K9" s="31"/>
    </row>
    <row r="10">
      <c r="B10" s="28"/>
      <c r="C10" s="29"/>
      <c r="D10" s="40" t="s">
        <v>508</v>
      </c>
      <c r="E10" s="29"/>
      <c r="F10" s="29"/>
      <c r="G10" s="29"/>
      <c r="H10" s="29"/>
      <c r="I10" s="155"/>
      <c r="J10" s="29"/>
      <c r="K10" s="31"/>
    </row>
    <row r="11" s="1" customFormat="1" ht="16.5" customHeight="1">
      <c r="B11" s="46"/>
      <c r="C11" s="47"/>
      <c r="D11" s="47"/>
      <c r="E11" s="55" t="s">
        <v>1758</v>
      </c>
      <c r="F11" s="47"/>
      <c r="G11" s="47"/>
      <c r="H11" s="47"/>
      <c r="I11" s="157"/>
      <c r="J11" s="47"/>
      <c r="K11" s="51"/>
    </row>
    <row r="12" s="1" customFormat="1">
      <c r="B12" s="46"/>
      <c r="C12" s="47"/>
      <c r="D12" s="40" t="s">
        <v>510</v>
      </c>
      <c r="E12" s="47"/>
      <c r="F12" s="47"/>
      <c r="G12" s="47"/>
      <c r="H12" s="47"/>
      <c r="I12" s="157"/>
      <c r="J12" s="47"/>
      <c r="K12" s="51"/>
    </row>
    <row r="13" s="1" customFormat="1" ht="36.96" customHeight="1">
      <c r="B13" s="46"/>
      <c r="C13" s="47"/>
      <c r="D13" s="47"/>
      <c r="E13" s="158" t="s">
        <v>1773</v>
      </c>
      <c r="F13" s="47"/>
      <c r="G13" s="47"/>
      <c r="H13" s="47"/>
      <c r="I13" s="157"/>
      <c r="J13" s="47"/>
      <c r="K13" s="51"/>
    </row>
    <row r="14" s="1" customFormat="1">
      <c r="B14" s="46"/>
      <c r="C14" s="47"/>
      <c r="D14" s="47"/>
      <c r="E14" s="47"/>
      <c r="F14" s="47"/>
      <c r="G14" s="47"/>
      <c r="H14" s="47"/>
      <c r="I14" s="157"/>
      <c r="J14" s="47"/>
      <c r="K14" s="51"/>
    </row>
    <row r="15" s="1" customFormat="1" ht="14.4" customHeight="1">
      <c r="B15" s="46"/>
      <c r="C15" s="47"/>
      <c r="D15" s="40" t="s">
        <v>21</v>
      </c>
      <c r="E15" s="47"/>
      <c r="F15" s="35" t="s">
        <v>22</v>
      </c>
      <c r="G15" s="47"/>
      <c r="H15" s="47"/>
      <c r="I15" s="159" t="s">
        <v>23</v>
      </c>
      <c r="J15" s="35" t="s">
        <v>22</v>
      </c>
      <c r="K15" s="51"/>
    </row>
    <row r="16" s="1" customFormat="1" ht="14.4" customHeight="1">
      <c r="B16" s="46"/>
      <c r="C16" s="47"/>
      <c r="D16" s="40" t="s">
        <v>25</v>
      </c>
      <c r="E16" s="47"/>
      <c r="F16" s="35" t="s">
        <v>40</v>
      </c>
      <c r="G16" s="47"/>
      <c r="H16" s="47"/>
      <c r="I16" s="159" t="s">
        <v>27</v>
      </c>
      <c r="J16" s="160" t="str">
        <f>'Rekapitulace stavby'!AN8</f>
        <v>19. 9. 2018</v>
      </c>
      <c r="K16" s="51"/>
    </row>
    <row r="17" s="1" customFormat="1" ht="10.8" customHeight="1">
      <c r="B17" s="46"/>
      <c r="C17" s="47"/>
      <c r="D17" s="47"/>
      <c r="E17" s="47"/>
      <c r="F17" s="47"/>
      <c r="G17" s="47"/>
      <c r="H17" s="47"/>
      <c r="I17" s="157"/>
      <c r="J17" s="47"/>
      <c r="K17" s="51"/>
    </row>
    <row r="18" s="1" customFormat="1" ht="14.4" customHeight="1">
      <c r="B18" s="46"/>
      <c r="C18" s="47"/>
      <c r="D18" s="40" t="s">
        <v>31</v>
      </c>
      <c r="E18" s="47"/>
      <c r="F18" s="47"/>
      <c r="G18" s="47"/>
      <c r="H18" s="47"/>
      <c r="I18" s="159" t="s">
        <v>32</v>
      </c>
      <c r="J18" s="35" t="str">
        <f>IF('Rekapitulace stavby'!AN10="","",'Rekapitulace stavby'!AN10)</f>
        <v>70994234</v>
      </c>
      <c r="K18" s="51"/>
    </row>
    <row r="19" s="1" customFormat="1" ht="18" customHeight="1">
      <c r="B19" s="46"/>
      <c r="C19" s="47"/>
      <c r="D19" s="47"/>
      <c r="E19" s="35" t="str">
        <f>IF('Rekapitulace stavby'!E11="","",'Rekapitulace stavby'!E11)</f>
        <v>SŽDC s.o., OŘ Ústí n.L., ST Ústí n.L.</v>
      </c>
      <c r="F19" s="47"/>
      <c r="G19" s="47"/>
      <c r="H19" s="47"/>
      <c r="I19" s="159" t="s">
        <v>35</v>
      </c>
      <c r="J19" s="35" t="str">
        <f>IF('Rekapitulace stavby'!AN11="","",'Rekapitulace stavby'!AN11)</f>
        <v>CZ70994234</v>
      </c>
      <c r="K19" s="51"/>
    </row>
    <row r="20" s="1" customFormat="1" ht="6.96" customHeight="1">
      <c r="B20" s="46"/>
      <c r="C20" s="47"/>
      <c r="D20" s="47"/>
      <c r="E20" s="47"/>
      <c r="F20" s="47"/>
      <c r="G20" s="47"/>
      <c r="H20" s="47"/>
      <c r="I20" s="157"/>
      <c r="J20" s="47"/>
      <c r="K20" s="51"/>
    </row>
    <row r="21" s="1" customFormat="1" ht="14.4" customHeight="1">
      <c r="B21" s="46"/>
      <c r="C21" s="47"/>
      <c r="D21" s="40" t="s">
        <v>37</v>
      </c>
      <c r="E21" s="47"/>
      <c r="F21" s="47"/>
      <c r="G21" s="47"/>
      <c r="H21" s="47"/>
      <c r="I21" s="159" t="s">
        <v>32</v>
      </c>
      <c r="J21" s="35" t="str">
        <f>IF('Rekapitulace stavby'!AN13="Vyplň údaj","",IF('Rekapitulace stavby'!AN13="","",'Rekapitulace stavby'!AN13))</f>
        <v/>
      </c>
      <c r="K21" s="51"/>
    </row>
    <row r="22" s="1" customFormat="1" ht="18" customHeight="1">
      <c r="B22" s="46"/>
      <c r="C22" s="47"/>
      <c r="D22" s="47"/>
      <c r="E22" s="35" t="str">
        <f>IF('Rekapitulace stavby'!E14="Vyplň údaj","",IF('Rekapitulace stavby'!E14="","",'Rekapitulace stavby'!E14))</f>
        <v/>
      </c>
      <c r="F22" s="47"/>
      <c r="G22" s="47"/>
      <c r="H22" s="47"/>
      <c r="I22" s="159" t="s">
        <v>35</v>
      </c>
      <c r="J22" s="35" t="str">
        <f>IF('Rekapitulace stavby'!AN14="Vyplň údaj","",IF('Rekapitulace stavby'!AN14="","",'Rekapitulace stavby'!AN14))</f>
        <v/>
      </c>
      <c r="K22" s="51"/>
    </row>
    <row r="23" s="1" customFormat="1" ht="6.96" customHeight="1">
      <c r="B23" s="46"/>
      <c r="C23" s="47"/>
      <c r="D23" s="47"/>
      <c r="E23" s="47"/>
      <c r="F23" s="47"/>
      <c r="G23" s="47"/>
      <c r="H23" s="47"/>
      <c r="I23" s="157"/>
      <c r="J23" s="47"/>
      <c r="K23" s="51"/>
    </row>
    <row r="24" s="1" customFormat="1" ht="14.4" customHeight="1">
      <c r="B24" s="46"/>
      <c r="C24" s="47"/>
      <c r="D24" s="40" t="s">
        <v>39</v>
      </c>
      <c r="E24" s="47"/>
      <c r="F24" s="47"/>
      <c r="G24" s="47"/>
      <c r="H24" s="47"/>
      <c r="I24" s="159" t="s">
        <v>32</v>
      </c>
      <c r="J24" s="35" t="str">
        <f>IF('Rekapitulace stavby'!AN16="","",'Rekapitulace stavby'!AN16)</f>
        <v/>
      </c>
      <c r="K24" s="51"/>
    </row>
    <row r="25" s="1" customFormat="1" ht="18" customHeight="1">
      <c r="B25" s="46"/>
      <c r="C25" s="47"/>
      <c r="D25" s="47"/>
      <c r="E25" s="35" t="str">
        <f>IF('Rekapitulace stavby'!E17="","",'Rekapitulace stavby'!E17)</f>
        <v xml:space="preserve"> </v>
      </c>
      <c r="F25" s="47"/>
      <c r="G25" s="47"/>
      <c r="H25" s="47"/>
      <c r="I25" s="159" t="s">
        <v>35</v>
      </c>
      <c r="J25" s="35" t="str">
        <f>IF('Rekapitulace stavby'!AN17="","",'Rekapitulace stavby'!AN17)</f>
        <v/>
      </c>
      <c r="K25" s="51"/>
    </row>
    <row r="26" s="1" customFormat="1" ht="6.96" customHeight="1">
      <c r="B26" s="46"/>
      <c r="C26" s="47"/>
      <c r="D26" s="47"/>
      <c r="E26" s="47"/>
      <c r="F26" s="47"/>
      <c r="G26" s="47"/>
      <c r="H26" s="47"/>
      <c r="I26" s="157"/>
      <c r="J26" s="47"/>
      <c r="K26" s="51"/>
    </row>
    <row r="27" s="1" customFormat="1" ht="14.4" customHeight="1">
      <c r="B27" s="46"/>
      <c r="C27" s="47"/>
      <c r="D27" s="40" t="s">
        <v>42</v>
      </c>
      <c r="E27" s="47"/>
      <c r="F27" s="47"/>
      <c r="G27" s="47"/>
      <c r="H27" s="47"/>
      <c r="I27" s="157"/>
      <c r="J27" s="47"/>
      <c r="K27" s="51"/>
    </row>
    <row r="28" s="7" customFormat="1" ht="16.5" customHeight="1">
      <c r="B28" s="161"/>
      <c r="C28" s="162"/>
      <c r="D28" s="162"/>
      <c r="E28" s="44" t="s">
        <v>22</v>
      </c>
      <c r="F28" s="44"/>
      <c r="G28" s="44"/>
      <c r="H28" s="44"/>
      <c r="I28" s="163"/>
      <c r="J28" s="162"/>
      <c r="K28" s="164"/>
    </row>
    <row r="29" s="1" customFormat="1" ht="6.96" customHeight="1">
      <c r="B29" s="46"/>
      <c r="C29" s="47"/>
      <c r="D29" s="47"/>
      <c r="E29" s="47"/>
      <c r="F29" s="47"/>
      <c r="G29" s="47"/>
      <c r="H29" s="47"/>
      <c r="I29" s="157"/>
      <c r="J29" s="47"/>
      <c r="K29" s="51"/>
    </row>
    <row r="30" s="1" customFormat="1" ht="6.96" customHeight="1">
      <c r="B30" s="46"/>
      <c r="C30" s="47"/>
      <c r="D30" s="106"/>
      <c r="E30" s="106"/>
      <c r="F30" s="106"/>
      <c r="G30" s="106"/>
      <c r="H30" s="106"/>
      <c r="I30" s="165"/>
      <c r="J30" s="106"/>
      <c r="K30" s="166"/>
    </row>
    <row r="31" s="1" customFormat="1" ht="25.44" customHeight="1">
      <c r="B31" s="46"/>
      <c r="C31" s="47"/>
      <c r="D31" s="167" t="s">
        <v>43</v>
      </c>
      <c r="E31" s="47"/>
      <c r="F31" s="47"/>
      <c r="G31" s="47"/>
      <c r="H31" s="47"/>
      <c r="I31" s="157"/>
      <c r="J31" s="168">
        <f>ROUND(J93,2)</f>
        <v>0</v>
      </c>
      <c r="K31" s="51"/>
    </row>
    <row r="32" s="1" customFormat="1" ht="6.96" customHeight="1">
      <c r="B32" s="46"/>
      <c r="C32" s="47"/>
      <c r="D32" s="106"/>
      <c r="E32" s="106"/>
      <c r="F32" s="106"/>
      <c r="G32" s="106"/>
      <c r="H32" s="106"/>
      <c r="I32" s="165"/>
      <c r="J32" s="106"/>
      <c r="K32" s="166"/>
    </row>
    <row r="33" s="1" customFormat="1" ht="14.4" customHeight="1">
      <c r="B33" s="46"/>
      <c r="C33" s="47"/>
      <c r="D33" s="47"/>
      <c r="E33" s="47"/>
      <c r="F33" s="52" t="s">
        <v>45</v>
      </c>
      <c r="G33" s="47"/>
      <c r="H33" s="47"/>
      <c r="I33" s="169" t="s">
        <v>44</v>
      </c>
      <c r="J33" s="52" t="s">
        <v>46</v>
      </c>
      <c r="K33" s="51"/>
    </row>
    <row r="34" s="1" customFormat="1" ht="14.4" customHeight="1">
      <c r="B34" s="46"/>
      <c r="C34" s="47"/>
      <c r="D34" s="55" t="s">
        <v>47</v>
      </c>
      <c r="E34" s="55" t="s">
        <v>48</v>
      </c>
      <c r="F34" s="170">
        <f>ROUND(SUM(BE93:BE112), 2)</f>
        <v>0</v>
      </c>
      <c r="G34" s="47"/>
      <c r="H34" s="47"/>
      <c r="I34" s="171">
        <v>0.20999999999999999</v>
      </c>
      <c r="J34" s="170">
        <f>ROUND(ROUND((SUM(BE93:BE112)), 2)*I34, 2)</f>
        <v>0</v>
      </c>
      <c r="K34" s="51"/>
    </row>
    <row r="35" s="1" customFormat="1" ht="14.4" customHeight="1">
      <c r="B35" s="46"/>
      <c r="C35" s="47"/>
      <c r="D35" s="47"/>
      <c r="E35" s="55" t="s">
        <v>49</v>
      </c>
      <c r="F35" s="170">
        <f>ROUND(SUM(BF93:BF112), 2)</f>
        <v>0</v>
      </c>
      <c r="G35" s="47"/>
      <c r="H35" s="47"/>
      <c r="I35" s="171">
        <v>0.14999999999999999</v>
      </c>
      <c r="J35" s="170">
        <f>ROUND(ROUND((SUM(BF93:BF112)), 2)*I35, 2)</f>
        <v>0</v>
      </c>
      <c r="K35" s="51"/>
    </row>
    <row r="36" hidden="1" s="1" customFormat="1" ht="14.4" customHeight="1">
      <c r="B36" s="46"/>
      <c r="C36" s="47"/>
      <c r="D36" s="47"/>
      <c r="E36" s="55" t="s">
        <v>50</v>
      </c>
      <c r="F36" s="170">
        <f>ROUND(SUM(BG93:BG112), 2)</f>
        <v>0</v>
      </c>
      <c r="G36" s="47"/>
      <c r="H36" s="47"/>
      <c r="I36" s="171">
        <v>0.20999999999999999</v>
      </c>
      <c r="J36" s="170">
        <v>0</v>
      </c>
      <c r="K36" s="51"/>
    </row>
    <row r="37" hidden="1" s="1" customFormat="1" ht="14.4" customHeight="1">
      <c r="B37" s="46"/>
      <c r="C37" s="47"/>
      <c r="D37" s="47"/>
      <c r="E37" s="55" t="s">
        <v>51</v>
      </c>
      <c r="F37" s="170">
        <f>ROUND(SUM(BH93:BH112), 2)</f>
        <v>0</v>
      </c>
      <c r="G37" s="47"/>
      <c r="H37" s="47"/>
      <c r="I37" s="171">
        <v>0.14999999999999999</v>
      </c>
      <c r="J37" s="170">
        <v>0</v>
      </c>
      <c r="K37" s="51"/>
    </row>
    <row r="38" hidden="1" s="1" customFormat="1" ht="14.4" customHeight="1">
      <c r="B38" s="46"/>
      <c r="C38" s="47"/>
      <c r="D38" s="47"/>
      <c r="E38" s="55" t="s">
        <v>52</v>
      </c>
      <c r="F38" s="170">
        <f>ROUND(SUM(BI93:BI112), 2)</f>
        <v>0</v>
      </c>
      <c r="G38" s="47"/>
      <c r="H38" s="47"/>
      <c r="I38" s="171">
        <v>0</v>
      </c>
      <c r="J38" s="170">
        <v>0</v>
      </c>
      <c r="K38" s="51"/>
    </row>
    <row r="39" s="1" customFormat="1" ht="6.96" customHeight="1">
      <c r="B39" s="46"/>
      <c r="C39" s="47"/>
      <c r="D39" s="47"/>
      <c r="E39" s="47"/>
      <c r="F39" s="47"/>
      <c r="G39" s="47"/>
      <c r="H39" s="47"/>
      <c r="I39" s="157"/>
      <c r="J39" s="47"/>
      <c r="K39" s="51"/>
    </row>
    <row r="40" s="1" customFormat="1" ht="25.44" customHeight="1">
      <c r="B40" s="46"/>
      <c r="C40" s="172"/>
      <c r="D40" s="173" t="s">
        <v>53</v>
      </c>
      <c r="E40" s="98"/>
      <c r="F40" s="98"/>
      <c r="G40" s="174" t="s">
        <v>54</v>
      </c>
      <c r="H40" s="175" t="s">
        <v>55</v>
      </c>
      <c r="I40" s="176"/>
      <c r="J40" s="177">
        <f>SUM(J31:J38)</f>
        <v>0</v>
      </c>
      <c r="K40" s="178"/>
    </row>
    <row r="41" s="1" customFormat="1" ht="14.4" customHeight="1">
      <c r="B41" s="67"/>
      <c r="C41" s="68"/>
      <c r="D41" s="68"/>
      <c r="E41" s="68"/>
      <c r="F41" s="68"/>
      <c r="G41" s="68"/>
      <c r="H41" s="68"/>
      <c r="I41" s="179"/>
      <c r="J41" s="68"/>
      <c r="K41" s="69"/>
    </row>
    <row r="45" s="1" customFormat="1" ht="6.96" customHeight="1">
      <c r="B45" s="180"/>
      <c r="C45" s="181"/>
      <c r="D45" s="181"/>
      <c r="E45" s="181"/>
      <c r="F45" s="181"/>
      <c r="G45" s="181"/>
      <c r="H45" s="181"/>
      <c r="I45" s="182"/>
      <c r="J45" s="181"/>
      <c r="K45" s="183"/>
    </row>
    <row r="46" s="1" customFormat="1" ht="36.96" customHeight="1">
      <c r="B46" s="46"/>
      <c r="C46" s="30" t="s">
        <v>512</v>
      </c>
      <c r="D46" s="47"/>
      <c r="E46" s="47"/>
      <c r="F46" s="47"/>
      <c r="G46" s="47"/>
      <c r="H46" s="47"/>
      <c r="I46" s="157"/>
      <c r="J46" s="47"/>
      <c r="K46" s="51"/>
    </row>
    <row r="47" s="1" customFormat="1" ht="6.96" customHeight="1">
      <c r="B47" s="46"/>
      <c r="C47" s="47"/>
      <c r="D47" s="47"/>
      <c r="E47" s="47"/>
      <c r="F47" s="47"/>
      <c r="G47" s="47"/>
      <c r="H47" s="47"/>
      <c r="I47" s="157"/>
      <c r="J47" s="47"/>
      <c r="K47" s="51"/>
    </row>
    <row r="48" s="1" customFormat="1" ht="14.4" customHeight="1">
      <c r="B48" s="46"/>
      <c r="C48" s="40" t="s">
        <v>18</v>
      </c>
      <c r="D48" s="47"/>
      <c r="E48" s="47"/>
      <c r="F48" s="47"/>
      <c r="G48" s="47"/>
      <c r="H48" s="47"/>
      <c r="I48" s="157"/>
      <c r="J48" s="47"/>
      <c r="K48" s="51"/>
    </row>
    <row r="49" s="1" customFormat="1" ht="16.5" customHeight="1">
      <c r="B49" s="46"/>
      <c r="C49" s="47"/>
      <c r="D49" s="47"/>
      <c r="E49" s="156" t="str">
        <f>E7</f>
        <v>Celkové opravy zastávek na koridorové trati Vraňany - Děčín - státní hranice_ZMĚNA č. 1</v>
      </c>
      <c r="F49" s="40"/>
      <c r="G49" s="40"/>
      <c r="H49" s="40"/>
      <c r="I49" s="157"/>
      <c r="J49" s="47"/>
      <c r="K49" s="51"/>
    </row>
    <row r="50">
      <c r="B50" s="28"/>
      <c r="C50" s="40" t="s">
        <v>506</v>
      </c>
      <c r="D50" s="29"/>
      <c r="E50" s="29"/>
      <c r="F50" s="29"/>
      <c r="G50" s="29"/>
      <c r="H50" s="29"/>
      <c r="I50" s="155"/>
      <c r="J50" s="29"/>
      <c r="K50" s="31"/>
    </row>
    <row r="51" ht="16.5" customHeight="1">
      <c r="B51" s="28"/>
      <c r="C51" s="29"/>
      <c r="D51" s="29"/>
      <c r="E51" s="156" t="s">
        <v>1719</v>
      </c>
      <c r="F51" s="29"/>
      <c r="G51" s="29"/>
      <c r="H51" s="29"/>
      <c r="I51" s="155"/>
      <c r="J51" s="29"/>
      <c r="K51" s="31"/>
    </row>
    <row r="52">
      <c r="B52" s="28"/>
      <c r="C52" s="40" t="s">
        <v>508</v>
      </c>
      <c r="D52" s="29"/>
      <c r="E52" s="29"/>
      <c r="F52" s="29"/>
      <c r="G52" s="29"/>
      <c r="H52" s="29"/>
      <c r="I52" s="155"/>
      <c r="J52" s="29"/>
      <c r="K52" s="31"/>
    </row>
    <row r="53" s="1" customFormat="1" ht="16.5" customHeight="1">
      <c r="B53" s="46"/>
      <c r="C53" s="47"/>
      <c r="D53" s="47"/>
      <c r="E53" s="55" t="s">
        <v>1758</v>
      </c>
      <c r="F53" s="47"/>
      <c r="G53" s="47"/>
      <c r="H53" s="47"/>
      <c r="I53" s="157"/>
      <c r="J53" s="47"/>
      <c r="K53" s="51"/>
    </row>
    <row r="54" s="1" customFormat="1" ht="14.4" customHeight="1">
      <c r="B54" s="46"/>
      <c r="C54" s="40" t="s">
        <v>510</v>
      </c>
      <c r="D54" s="47"/>
      <c r="E54" s="47"/>
      <c r="F54" s="47"/>
      <c r="G54" s="47"/>
      <c r="H54" s="47"/>
      <c r="I54" s="157"/>
      <c r="J54" s="47"/>
      <c r="K54" s="51"/>
    </row>
    <row r="55" s="1" customFormat="1" ht="17.25" customHeight="1">
      <c r="B55" s="46"/>
      <c r="C55" s="47"/>
      <c r="D55" s="47"/>
      <c r="E55" s="158" t="str">
        <f>E13</f>
        <v>SO-31-04.2 - zemní práce</v>
      </c>
      <c r="F55" s="47"/>
      <c r="G55" s="47"/>
      <c r="H55" s="47"/>
      <c r="I55" s="157"/>
      <c r="J55" s="47"/>
      <c r="K55" s="51"/>
    </row>
    <row r="56" s="1" customFormat="1" ht="6.96" customHeight="1">
      <c r="B56" s="46"/>
      <c r="C56" s="47"/>
      <c r="D56" s="47"/>
      <c r="E56" s="47"/>
      <c r="F56" s="47"/>
      <c r="G56" s="47"/>
      <c r="H56" s="47"/>
      <c r="I56" s="157"/>
      <c r="J56" s="47"/>
      <c r="K56" s="51"/>
    </row>
    <row r="57" s="1" customFormat="1" ht="18" customHeight="1">
      <c r="B57" s="46"/>
      <c r="C57" s="40" t="s">
        <v>25</v>
      </c>
      <c r="D57" s="47"/>
      <c r="E57" s="47"/>
      <c r="F57" s="35" t="str">
        <f>F16</f>
        <v xml:space="preserve"> </v>
      </c>
      <c r="G57" s="47"/>
      <c r="H57" s="47"/>
      <c r="I57" s="159" t="s">
        <v>27</v>
      </c>
      <c r="J57" s="160" t="str">
        <f>IF(J16="","",J16)</f>
        <v>19. 9. 2018</v>
      </c>
      <c r="K57" s="51"/>
    </row>
    <row r="58" s="1" customFormat="1" ht="6.96" customHeight="1">
      <c r="B58" s="46"/>
      <c r="C58" s="47"/>
      <c r="D58" s="47"/>
      <c r="E58" s="47"/>
      <c r="F58" s="47"/>
      <c r="G58" s="47"/>
      <c r="H58" s="47"/>
      <c r="I58" s="157"/>
      <c r="J58" s="47"/>
      <c r="K58" s="51"/>
    </row>
    <row r="59" s="1" customFormat="1">
      <c r="B59" s="46"/>
      <c r="C59" s="40" t="s">
        <v>31</v>
      </c>
      <c r="D59" s="47"/>
      <c r="E59" s="47"/>
      <c r="F59" s="35" t="str">
        <f>E19</f>
        <v>SŽDC s.o., OŘ Ústí n.L., ST Ústí n.L.</v>
      </c>
      <c r="G59" s="47"/>
      <c r="H59" s="47"/>
      <c r="I59" s="159" t="s">
        <v>39</v>
      </c>
      <c r="J59" s="44" t="str">
        <f>E25</f>
        <v xml:space="preserve"> </v>
      </c>
      <c r="K59" s="51"/>
    </row>
    <row r="60" s="1" customFormat="1" ht="14.4" customHeight="1">
      <c r="B60" s="46"/>
      <c r="C60" s="40" t="s">
        <v>37</v>
      </c>
      <c r="D60" s="47"/>
      <c r="E60" s="47"/>
      <c r="F60" s="35" t="str">
        <f>IF(E22="","",E22)</f>
        <v/>
      </c>
      <c r="G60" s="47"/>
      <c r="H60" s="47"/>
      <c r="I60" s="157"/>
      <c r="J60" s="184"/>
      <c r="K60" s="51"/>
    </row>
    <row r="61" s="1" customFormat="1" ht="10.32" customHeight="1">
      <c r="B61" s="46"/>
      <c r="C61" s="47"/>
      <c r="D61" s="47"/>
      <c r="E61" s="47"/>
      <c r="F61" s="47"/>
      <c r="G61" s="47"/>
      <c r="H61" s="47"/>
      <c r="I61" s="157"/>
      <c r="J61" s="47"/>
      <c r="K61" s="51"/>
    </row>
    <row r="62" s="1" customFormat="1" ht="29.28" customHeight="1">
      <c r="B62" s="46"/>
      <c r="C62" s="185" t="s">
        <v>513</v>
      </c>
      <c r="D62" s="172"/>
      <c r="E62" s="172"/>
      <c r="F62" s="172"/>
      <c r="G62" s="172"/>
      <c r="H62" s="172"/>
      <c r="I62" s="186"/>
      <c r="J62" s="187" t="s">
        <v>514</v>
      </c>
      <c r="K62" s="188"/>
    </row>
    <row r="63" s="1" customFormat="1" ht="10.32" customHeight="1">
      <c r="B63" s="46"/>
      <c r="C63" s="47"/>
      <c r="D63" s="47"/>
      <c r="E63" s="47"/>
      <c r="F63" s="47"/>
      <c r="G63" s="47"/>
      <c r="H63" s="47"/>
      <c r="I63" s="157"/>
      <c r="J63" s="47"/>
      <c r="K63" s="51"/>
    </row>
    <row r="64" s="1" customFormat="1" ht="29.28" customHeight="1">
      <c r="B64" s="46"/>
      <c r="C64" s="189" t="s">
        <v>515</v>
      </c>
      <c r="D64" s="47"/>
      <c r="E64" s="47"/>
      <c r="F64" s="47"/>
      <c r="G64" s="47"/>
      <c r="H64" s="47"/>
      <c r="I64" s="157"/>
      <c r="J64" s="168">
        <f>J93</f>
        <v>0</v>
      </c>
      <c r="K64" s="51"/>
      <c r="AU64" s="24" t="s">
        <v>516</v>
      </c>
    </row>
    <row r="65" s="8" customFormat="1" ht="24.96" customHeight="1">
      <c r="B65" s="190"/>
      <c r="C65" s="191"/>
      <c r="D65" s="192" t="s">
        <v>517</v>
      </c>
      <c r="E65" s="193"/>
      <c r="F65" s="193"/>
      <c r="G65" s="193"/>
      <c r="H65" s="193"/>
      <c r="I65" s="194"/>
      <c r="J65" s="195">
        <f>J94</f>
        <v>0</v>
      </c>
      <c r="K65" s="196"/>
    </row>
    <row r="66" s="9" customFormat="1" ht="19.92" customHeight="1">
      <c r="B66" s="197"/>
      <c r="C66" s="198"/>
      <c r="D66" s="199" t="s">
        <v>1087</v>
      </c>
      <c r="E66" s="200"/>
      <c r="F66" s="200"/>
      <c r="G66" s="200"/>
      <c r="H66" s="200"/>
      <c r="I66" s="201"/>
      <c r="J66" s="202">
        <f>J95</f>
        <v>0</v>
      </c>
      <c r="K66" s="203"/>
    </row>
    <row r="67" s="9" customFormat="1" ht="19.92" customHeight="1">
      <c r="B67" s="197"/>
      <c r="C67" s="198"/>
      <c r="D67" s="199" t="s">
        <v>1693</v>
      </c>
      <c r="E67" s="200"/>
      <c r="F67" s="200"/>
      <c r="G67" s="200"/>
      <c r="H67" s="200"/>
      <c r="I67" s="201"/>
      <c r="J67" s="202">
        <f>J103</f>
        <v>0</v>
      </c>
      <c r="K67" s="203"/>
    </row>
    <row r="68" s="8" customFormat="1" ht="24.96" customHeight="1">
      <c r="B68" s="190"/>
      <c r="C68" s="191"/>
      <c r="D68" s="192" t="s">
        <v>1471</v>
      </c>
      <c r="E68" s="193"/>
      <c r="F68" s="193"/>
      <c r="G68" s="193"/>
      <c r="H68" s="193"/>
      <c r="I68" s="194"/>
      <c r="J68" s="195">
        <f>J105</f>
        <v>0</v>
      </c>
      <c r="K68" s="196"/>
    </row>
    <row r="69" s="9" customFormat="1" ht="19.92" customHeight="1">
      <c r="B69" s="197"/>
      <c r="C69" s="198"/>
      <c r="D69" s="199" t="s">
        <v>1472</v>
      </c>
      <c r="E69" s="200"/>
      <c r="F69" s="200"/>
      <c r="G69" s="200"/>
      <c r="H69" s="200"/>
      <c r="I69" s="201"/>
      <c r="J69" s="202">
        <f>J106</f>
        <v>0</v>
      </c>
      <c r="K69" s="203"/>
    </row>
    <row r="70" s="1" customFormat="1" ht="21.84" customHeight="1">
      <c r="B70" s="46"/>
      <c r="C70" s="47"/>
      <c r="D70" s="47"/>
      <c r="E70" s="47"/>
      <c r="F70" s="47"/>
      <c r="G70" s="47"/>
      <c r="H70" s="47"/>
      <c r="I70" s="157"/>
      <c r="J70" s="47"/>
      <c r="K70" s="51"/>
    </row>
    <row r="71" s="1" customFormat="1" ht="6.96" customHeight="1">
      <c r="B71" s="67"/>
      <c r="C71" s="68"/>
      <c r="D71" s="68"/>
      <c r="E71" s="68"/>
      <c r="F71" s="68"/>
      <c r="G71" s="68"/>
      <c r="H71" s="68"/>
      <c r="I71" s="179"/>
      <c r="J71" s="68"/>
      <c r="K71" s="69"/>
    </row>
    <row r="75" s="1" customFormat="1" ht="6.96" customHeight="1">
      <c r="B75" s="70"/>
      <c r="C75" s="71"/>
      <c r="D75" s="71"/>
      <c r="E75" s="71"/>
      <c r="F75" s="71"/>
      <c r="G75" s="71"/>
      <c r="H75" s="71"/>
      <c r="I75" s="182"/>
      <c r="J75" s="71"/>
      <c r="K75" s="71"/>
      <c r="L75" s="72"/>
    </row>
    <row r="76" s="1" customFormat="1" ht="36.96" customHeight="1">
      <c r="B76" s="46"/>
      <c r="C76" s="73" t="s">
        <v>525</v>
      </c>
      <c r="D76" s="74"/>
      <c r="E76" s="74"/>
      <c r="F76" s="74"/>
      <c r="G76" s="74"/>
      <c r="H76" s="74"/>
      <c r="I76" s="204"/>
      <c r="J76" s="74"/>
      <c r="K76" s="74"/>
      <c r="L76" s="72"/>
    </row>
    <row r="77" s="1" customFormat="1" ht="6.96" customHeight="1">
      <c r="B77" s="46"/>
      <c r="C77" s="74"/>
      <c r="D77" s="74"/>
      <c r="E77" s="74"/>
      <c r="F77" s="74"/>
      <c r="G77" s="74"/>
      <c r="H77" s="74"/>
      <c r="I77" s="204"/>
      <c r="J77" s="74"/>
      <c r="K77" s="74"/>
      <c r="L77" s="72"/>
    </row>
    <row r="78" s="1" customFormat="1" ht="14.4" customHeight="1">
      <c r="B78" s="46"/>
      <c r="C78" s="76" t="s">
        <v>18</v>
      </c>
      <c r="D78" s="74"/>
      <c r="E78" s="74"/>
      <c r="F78" s="74"/>
      <c r="G78" s="74"/>
      <c r="H78" s="74"/>
      <c r="I78" s="204"/>
      <c r="J78" s="74"/>
      <c r="K78" s="74"/>
      <c r="L78" s="72"/>
    </row>
    <row r="79" s="1" customFormat="1" ht="16.5" customHeight="1">
      <c r="B79" s="46"/>
      <c r="C79" s="74"/>
      <c r="D79" s="74"/>
      <c r="E79" s="205" t="str">
        <f>E7</f>
        <v>Celkové opravy zastávek na koridorové trati Vraňany - Děčín - státní hranice_ZMĚNA č. 1</v>
      </c>
      <c r="F79" s="76"/>
      <c r="G79" s="76"/>
      <c r="H79" s="76"/>
      <c r="I79" s="204"/>
      <c r="J79" s="74"/>
      <c r="K79" s="74"/>
      <c r="L79" s="72"/>
    </row>
    <row r="80">
      <c r="B80" s="28"/>
      <c r="C80" s="76" t="s">
        <v>506</v>
      </c>
      <c r="D80" s="206"/>
      <c r="E80" s="206"/>
      <c r="F80" s="206"/>
      <c r="G80" s="206"/>
      <c r="H80" s="206"/>
      <c r="I80" s="149"/>
      <c r="J80" s="206"/>
      <c r="K80" s="206"/>
      <c r="L80" s="207"/>
    </row>
    <row r="81" ht="16.5" customHeight="1">
      <c r="B81" s="28"/>
      <c r="C81" s="206"/>
      <c r="D81" s="206"/>
      <c r="E81" s="205" t="s">
        <v>1719</v>
      </c>
      <c r="F81" s="206"/>
      <c r="G81" s="206"/>
      <c r="H81" s="206"/>
      <c r="I81" s="149"/>
      <c r="J81" s="206"/>
      <c r="K81" s="206"/>
      <c r="L81" s="207"/>
    </row>
    <row r="82">
      <c r="B82" s="28"/>
      <c r="C82" s="76" t="s">
        <v>508</v>
      </c>
      <c r="D82" s="206"/>
      <c r="E82" s="206"/>
      <c r="F82" s="206"/>
      <c r="G82" s="206"/>
      <c r="H82" s="206"/>
      <c r="I82" s="149"/>
      <c r="J82" s="206"/>
      <c r="K82" s="206"/>
      <c r="L82" s="207"/>
    </row>
    <row r="83" s="1" customFormat="1" ht="16.5" customHeight="1">
      <c r="B83" s="46"/>
      <c r="C83" s="74"/>
      <c r="D83" s="74"/>
      <c r="E83" s="208" t="s">
        <v>1758</v>
      </c>
      <c r="F83" s="74"/>
      <c r="G83" s="74"/>
      <c r="H83" s="74"/>
      <c r="I83" s="204"/>
      <c r="J83" s="74"/>
      <c r="K83" s="74"/>
      <c r="L83" s="72"/>
    </row>
    <row r="84" s="1" customFormat="1" ht="14.4" customHeight="1">
      <c r="B84" s="46"/>
      <c r="C84" s="76" t="s">
        <v>510</v>
      </c>
      <c r="D84" s="74"/>
      <c r="E84" s="74"/>
      <c r="F84" s="74"/>
      <c r="G84" s="74"/>
      <c r="H84" s="74"/>
      <c r="I84" s="204"/>
      <c r="J84" s="74"/>
      <c r="K84" s="74"/>
      <c r="L84" s="72"/>
    </row>
    <row r="85" s="1" customFormat="1" ht="17.25" customHeight="1">
      <c r="B85" s="46"/>
      <c r="C85" s="74"/>
      <c r="D85" s="74"/>
      <c r="E85" s="82" t="str">
        <f>E13</f>
        <v>SO-31-04.2 - zemní práce</v>
      </c>
      <c r="F85" s="74"/>
      <c r="G85" s="74"/>
      <c r="H85" s="74"/>
      <c r="I85" s="204"/>
      <c r="J85" s="74"/>
      <c r="K85" s="74"/>
      <c r="L85" s="72"/>
    </row>
    <row r="86" s="1" customFormat="1" ht="6.96" customHeight="1">
      <c r="B86" s="46"/>
      <c r="C86" s="74"/>
      <c r="D86" s="74"/>
      <c r="E86" s="74"/>
      <c r="F86" s="74"/>
      <c r="G86" s="74"/>
      <c r="H86" s="74"/>
      <c r="I86" s="204"/>
      <c r="J86" s="74"/>
      <c r="K86" s="74"/>
      <c r="L86" s="72"/>
    </row>
    <row r="87" s="1" customFormat="1" ht="18" customHeight="1">
      <c r="B87" s="46"/>
      <c r="C87" s="76" t="s">
        <v>25</v>
      </c>
      <c r="D87" s="74"/>
      <c r="E87" s="74"/>
      <c r="F87" s="209" t="str">
        <f>F16</f>
        <v xml:space="preserve"> </v>
      </c>
      <c r="G87" s="74"/>
      <c r="H87" s="74"/>
      <c r="I87" s="210" t="s">
        <v>27</v>
      </c>
      <c r="J87" s="85" t="str">
        <f>IF(J16="","",J16)</f>
        <v>19. 9. 2018</v>
      </c>
      <c r="K87" s="74"/>
      <c r="L87" s="72"/>
    </row>
    <row r="88" s="1" customFormat="1" ht="6.96" customHeight="1">
      <c r="B88" s="46"/>
      <c r="C88" s="74"/>
      <c r="D88" s="74"/>
      <c r="E88" s="74"/>
      <c r="F88" s="74"/>
      <c r="G88" s="74"/>
      <c r="H88" s="74"/>
      <c r="I88" s="204"/>
      <c r="J88" s="74"/>
      <c r="K88" s="74"/>
      <c r="L88" s="72"/>
    </row>
    <row r="89" s="1" customFormat="1">
      <c r="B89" s="46"/>
      <c r="C89" s="76" t="s">
        <v>31</v>
      </c>
      <c r="D89" s="74"/>
      <c r="E89" s="74"/>
      <c r="F89" s="209" t="str">
        <f>E19</f>
        <v>SŽDC s.o., OŘ Ústí n.L., ST Ústí n.L.</v>
      </c>
      <c r="G89" s="74"/>
      <c r="H89" s="74"/>
      <c r="I89" s="210" t="s">
        <v>39</v>
      </c>
      <c r="J89" s="209" t="str">
        <f>E25</f>
        <v xml:space="preserve"> </v>
      </c>
      <c r="K89" s="74"/>
      <c r="L89" s="72"/>
    </row>
    <row r="90" s="1" customFormat="1" ht="14.4" customHeight="1">
      <c r="B90" s="46"/>
      <c r="C90" s="76" t="s">
        <v>37</v>
      </c>
      <c r="D90" s="74"/>
      <c r="E90" s="74"/>
      <c r="F90" s="209" t="str">
        <f>IF(E22="","",E22)</f>
        <v/>
      </c>
      <c r="G90" s="74"/>
      <c r="H90" s="74"/>
      <c r="I90" s="204"/>
      <c r="J90" s="74"/>
      <c r="K90" s="74"/>
      <c r="L90" s="72"/>
    </row>
    <row r="91" s="1" customFormat="1" ht="10.32" customHeight="1">
      <c r="B91" s="46"/>
      <c r="C91" s="74"/>
      <c r="D91" s="74"/>
      <c r="E91" s="74"/>
      <c r="F91" s="74"/>
      <c r="G91" s="74"/>
      <c r="H91" s="74"/>
      <c r="I91" s="204"/>
      <c r="J91" s="74"/>
      <c r="K91" s="74"/>
      <c r="L91" s="72"/>
    </row>
    <row r="92" s="10" customFormat="1" ht="29.28" customHeight="1">
      <c r="B92" s="211"/>
      <c r="C92" s="212" t="s">
        <v>526</v>
      </c>
      <c r="D92" s="213" t="s">
        <v>62</v>
      </c>
      <c r="E92" s="213" t="s">
        <v>58</v>
      </c>
      <c r="F92" s="213" t="s">
        <v>527</v>
      </c>
      <c r="G92" s="213" t="s">
        <v>528</v>
      </c>
      <c r="H92" s="213" t="s">
        <v>529</v>
      </c>
      <c r="I92" s="214" t="s">
        <v>530</v>
      </c>
      <c r="J92" s="213" t="s">
        <v>514</v>
      </c>
      <c r="K92" s="215" t="s">
        <v>531</v>
      </c>
      <c r="L92" s="216"/>
      <c r="M92" s="102" t="s">
        <v>532</v>
      </c>
      <c r="N92" s="103" t="s">
        <v>47</v>
      </c>
      <c r="O92" s="103" t="s">
        <v>533</v>
      </c>
      <c r="P92" s="103" t="s">
        <v>534</v>
      </c>
      <c r="Q92" s="103" t="s">
        <v>535</v>
      </c>
      <c r="R92" s="103" t="s">
        <v>536</v>
      </c>
      <c r="S92" s="103" t="s">
        <v>537</v>
      </c>
      <c r="T92" s="104" t="s">
        <v>538</v>
      </c>
    </row>
    <row r="93" s="1" customFormat="1" ht="29.28" customHeight="1">
      <c r="B93" s="46"/>
      <c r="C93" s="108" t="s">
        <v>515</v>
      </c>
      <c r="D93" s="74"/>
      <c r="E93" s="74"/>
      <c r="F93" s="74"/>
      <c r="G93" s="74"/>
      <c r="H93" s="74"/>
      <c r="I93" s="204"/>
      <c r="J93" s="217">
        <f>BK93</f>
        <v>0</v>
      </c>
      <c r="K93" s="74"/>
      <c r="L93" s="72"/>
      <c r="M93" s="105"/>
      <c r="N93" s="106"/>
      <c r="O93" s="106"/>
      <c r="P93" s="218">
        <f>P94+P105</f>
        <v>0</v>
      </c>
      <c r="Q93" s="106"/>
      <c r="R93" s="218">
        <f>R94+R105</f>
        <v>7.8720362000000002</v>
      </c>
      <c r="S93" s="106"/>
      <c r="T93" s="219">
        <f>T94+T105</f>
        <v>0</v>
      </c>
      <c r="AT93" s="24" t="s">
        <v>76</v>
      </c>
      <c r="AU93" s="24" t="s">
        <v>516</v>
      </c>
      <c r="BK93" s="220">
        <f>BK94+BK105</f>
        <v>0</v>
      </c>
    </row>
    <row r="94" s="11" customFormat="1" ht="37.44" customHeight="1">
      <c r="B94" s="221"/>
      <c r="C94" s="222"/>
      <c r="D94" s="223" t="s">
        <v>76</v>
      </c>
      <c r="E94" s="224" t="s">
        <v>539</v>
      </c>
      <c r="F94" s="224" t="s">
        <v>540</v>
      </c>
      <c r="G94" s="222"/>
      <c r="H94" s="222"/>
      <c r="I94" s="225"/>
      <c r="J94" s="226">
        <f>BK94</f>
        <v>0</v>
      </c>
      <c r="K94" s="222"/>
      <c r="L94" s="227"/>
      <c r="M94" s="228"/>
      <c r="N94" s="229"/>
      <c r="O94" s="229"/>
      <c r="P94" s="230">
        <f>P95+P103</f>
        <v>0</v>
      </c>
      <c r="Q94" s="229"/>
      <c r="R94" s="230">
        <f>R95+R103</f>
        <v>3.1402112</v>
      </c>
      <c r="S94" s="229"/>
      <c r="T94" s="231">
        <f>T95+T103</f>
        <v>0</v>
      </c>
      <c r="AR94" s="232" t="s">
        <v>24</v>
      </c>
      <c r="AT94" s="233" t="s">
        <v>76</v>
      </c>
      <c r="AU94" s="233" t="s">
        <v>77</v>
      </c>
      <c r="AY94" s="232" t="s">
        <v>541</v>
      </c>
      <c r="BK94" s="234">
        <f>BK95+BK103</f>
        <v>0</v>
      </c>
    </row>
    <row r="95" s="11" customFormat="1" ht="19.92" customHeight="1">
      <c r="B95" s="221"/>
      <c r="C95" s="222"/>
      <c r="D95" s="223" t="s">
        <v>76</v>
      </c>
      <c r="E95" s="235" t="s">
        <v>24</v>
      </c>
      <c r="F95" s="235" t="s">
        <v>1090</v>
      </c>
      <c r="G95" s="222"/>
      <c r="H95" s="222"/>
      <c r="I95" s="225"/>
      <c r="J95" s="236">
        <f>BK95</f>
        <v>0</v>
      </c>
      <c r="K95" s="222"/>
      <c r="L95" s="227"/>
      <c r="M95" s="228"/>
      <c r="N95" s="229"/>
      <c r="O95" s="229"/>
      <c r="P95" s="230">
        <f>SUM(P96:P102)</f>
        <v>0</v>
      </c>
      <c r="Q95" s="229"/>
      <c r="R95" s="230">
        <f>SUM(R96:R102)</f>
        <v>0</v>
      </c>
      <c r="S95" s="229"/>
      <c r="T95" s="231">
        <f>SUM(T96:T102)</f>
        <v>0</v>
      </c>
      <c r="AR95" s="232" t="s">
        <v>24</v>
      </c>
      <c r="AT95" s="233" t="s">
        <v>76</v>
      </c>
      <c r="AU95" s="233" t="s">
        <v>24</v>
      </c>
      <c r="AY95" s="232" t="s">
        <v>541</v>
      </c>
      <c r="BK95" s="234">
        <f>SUM(BK96:BK102)</f>
        <v>0</v>
      </c>
    </row>
    <row r="96" s="1" customFormat="1" ht="38.25" customHeight="1">
      <c r="B96" s="46"/>
      <c r="C96" s="237" t="s">
        <v>24</v>
      </c>
      <c r="D96" s="237" t="s">
        <v>544</v>
      </c>
      <c r="E96" s="238" t="s">
        <v>1473</v>
      </c>
      <c r="F96" s="239" t="s">
        <v>1474</v>
      </c>
      <c r="G96" s="240" t="s">
        <v>1093</v>
      </c>
      <c r="H96" s="241">
        <v>1.28</v>
      </c>
      <c r="I96" s="242"/>
      <c r="J96" s="243">
        <f>ROUND(I96*H96,2)</f>
        <v>0</v>
      </c>
      <c r="K96" s="239" t="s">
        <v>684</v>
      </c>
      <c r="L96" s="72"/>
      <c r="M96" s="244" t="s">
        <v>22</v>
      </c>
      <c r="N96" s="245" t="s">
        <v>48</v>
      </c>
      <c r="O96" s="47"/>
      <c r="P96" s="246">
        <f>O96*H96</f>
        <v>0</v>
      </c>
      <c r="Q96" s="246">
        <v>0</v>
      </c>
      <c r="R96" s="246">
        <f>Q96*H96</f>
        <v>0</v>
      </c>
      <c r="S96" s="246">
        <v>0</v>
      </c>
      <c r="T96" s="247">
        <f>S96*H96</f>
        <v>0</v>
      </c>
      <c r="AR96" s="24" t="s">
        <v>542</v>
      </c>
      <c r="AT96" s="24" t="s">
        <v>544</v>
      </c>
      <c r="AU96" s="24" t="s">
        <v>85</v>
      </c>
      <c r="AY96" s="24" t="s">
        <v>541</v>
      </c>
      <c r="BE96" s="248">
        <f>IF(N96="základní",J96,0)</f>
        <v>0</v>
      </c>
      <c r="BF96" s="248">
        <f>IF(N96="snížená",J96,0)</f>
        <v>0</v>
      </c>
      <c r="BG96" s="248">
        <f>IF(N96="zákl. přenesená",J96,0)</f>
        <v>0</v>
      </c>
      <c r="BH96" s="248">
        <f>IF(N96="sníž. přenesená",J96,0)</f>
        <v>0</v>
      </c>
      <c r="BI96" s="248">
        <f>IF(N96="nulová",J96,0)</f>
        <v>0</v>
      </c>
      <c r="BJ96" s="24" t="s">
        <v>24</v>
      </c>
      <c r="BK96" s="248">
        <f>ROUND(I96*H96,2)</f>
        <v>0</v>
      </c>
      <c r="BL96" s="24" t="s">
        <v>542</v>
      </c>
      <c r="BM96" s="24" t="s">
        <v>1774</v>
      </c>
    </row>
    <row r="97" s="12" customFormat="1">
      <c r="B97" s="249"/>
      <c r="C97" s="250"/>
      <c r="D97" s="251" t="s">
        <v>549</v>
      </c>
      <c r="E97" s="252" t="s">
        <v>22</v>
      </c>
      <c r="F97" s="253" t="s">
        <v>1775</v>
      </c>
      <c r="G97" s="250"/>
      <c r="H97" s="254">
        <v>1.28</v>
      </c>
      <c r="I97" s="255"/>
      <c r="J97" s="250"/>
      <c r="K97" s="250"/>
      <c r="L97" s="256"/>
      <c r="M97" s="257"/>
      <c r="N97" s="258"/>
      <c r="O97" s="258"/>
      <c r="P97" s="258"/>
      <c r="Q97" s="258"/>
      <c r="R97" s="258"/>
      <c r="S97" s="258"/>
      <c r="T97" s="259"/>
      <c r="AT97" s="260" t="s">
        <v>549</v>
      </c>
      <c r="AU97" s="260" t="s">
        <v>85</v>
      </c>
      <c r="AV97" s="12" t="s">
        <v>85</v>
      </c>
      <c r="AW97" s="12" t="s">
        <v>41</v>
      </c>
      <c r="AX97" s="12" t="s">
        <v>24</v>
      </c>
      <c r="AY97" s="260" t="s">
        <v>541</v>
      </c>
    </row>
    <row r="98" s="1" customFormat="1" ht="38.25" customHeight="1">
      <c r="B98" s="46"/>
      <c r="C98" s="237" t="s">
        <v>85</v>
      </c>
      <c r="D98" s="237" t="s">
        <v>544</v>
      </c>
      <c r="E98" s="238" t="s">
        <v>1477</v>
      </c>
      <c r="F98" s="239" t="s">
        <v>1478</v>
      </c>
      <c r="G98" s="240" t="s">
        <v>1093</v>
      </c>
      <c r="H98" s="241">
        <v>70</v>
      </c>
      <c r="I98" s="242"/>
      <c r="J98" s="243">
        <f>ROUND(I98*H98,2)</f>
        <v>0</v>
      </c>
      <c r="K98" s="239" t="s">
        <v>684</v>
      </c>
      <c r="L98" s="72"/>
      <c r="M98" s="244" t="s">
        <v>22</v>
      </c>
      <c r="N98" s="245" t="s">
        <v>48</v>
      </c>
      <c r="O98" s="47"/>
      <c r="P98" s="246">
        <f>O98*H98</f>
        <v>0</v>
      </c>
      <c r="Q98" s="246">
        <v>0</v>
      </c>
      <c r="R98" s="246">
        <f>Q98*H98</f>
        <v>0</v>
      </c>
      <c r="S98" s="246">
        <v>0</v>
      </c>
      <c r="T98" s="247">
        <f>S98*H98</f>
        <v>0</v>
      </c>
      <c r="AR98" s="24" t="s">
        <v>542</v>
      </c>
      <c r="AT98" s="24" t="s">
        <v>544</v>
      </c>
      <c r="AU98" s="24" t="s">
        <v>85</v>
      </c>
      <c r="AY98" s="24" t="s">
        <v>541</v>
      </c>
      <c r="BE98" s="248">
        <f>IF(N98="základní",J98,0)</f>
        <v>0</v>
      </c>
      <c r="BF98" s="248">
        <f>IF(N98="snížená",J98,0)</f>
        <v>0</v>
      </c>
      <c r="BG98" s="248">
        <f>IF(N98="zákl. přenesená",J98,0)</f>
        <v>0</v>
      </c>
      <c r="BH98" s="248">
        <f>IF(N98="sníž. přenesená",J98,0)</f>
        <v>0</v>
      </c>
      <c r="BI98" s="248">
        <f>IF(N98="nulová",J98,0)</f>
        <v>0</v>
      </c>
      <c r="BJ98" s="24" t="s">
        <v>24</v>
      </c>
      <c r="BK98" s="248">
        <f>ROUND(I98*H98,2)</f>
        <v>0</v>
      </c>
      <c r="BL98" s="24" t="s">
        <v>542</v>
      </c>
      <c r="BM98" s="24" t="s">
        <v>1776</v>
      </c>
    </row>
    <row r="99" s="12" customFormat="1">
      <c r="B99" s="249"/>
      <c r="C99" s="250"/>
      <c r="D99" s="251" t="s">
        <v>549</v>
      </c>
      <c r="E99" s="252" t="s">
        <v>22</v>
      </c>
      <c r="F99" s="253" t="s">
        <v>1777</v>
      </c>
      <c r="G99" s="250"/>
      <c r="H99" s="254">
        <v>70</v>
      </c>
      <c r="I99" s="255"/>
      <c r="J99" s="250"/>
      <c r="K99" s="250"/>
      <c r="L99" s="256"/>
      <c r="M99" s="257"/>
      <c r="N99" s="258"/>
      <c r="O99" s="258"/>
      <c r="P99" s="258"/>
      <c r="Q99" s="258"/>
      <c r="R99" s="258"/>
      <c r="S99" s="258"/>
      <c r="T99" s="259"/>
      <c r="AT99" s="260" t="s">
        <v>549</v>
      </c>
      <c r="AU99" s="260" t="s">
        <v>85</v>
      </c>
      <c r="AV99" s="12" t="s">
        <v>85</v>
      </c>
      <c r="AW99" s="12" t="s">
        <v>41</v>
      </c>
      <c r="AX99" s="12" t="s">
        <v>24</v>
      </c>
      <c r="AY99" s="260" t="s">
        <v>541</v>
      </c>
    </row>
    <row r="100" s="1" customFormat="1" ht="25.5" customHeight="1">
      <c r="B100" s="46"/>
      <c r="C100" s="237" t="s">
        <v>93</v>
      </c>
      <c r="D100" s="237" t="s">
        <v>544</v>
      </c>
      <c r="E100" s="238" t="s">
        <v>1481</v>
      </c>
      <c r="F100" s="239" t="s">
        <v>1482</v>
      </c>
      <c r="G100" s="240" t="s">
        <v>1093</v>
      </c>
      <c r="H100" s="241">
        <v>70</v>
      </c>
      <c r="I100" s="242"/>
      <c r="J100" s="243">
        <f>ROUND(I100*H100,2)</f>
        <v>0</v>
      </c>
      <c r="K100" s="239" t="s">
        <v>684</v>
      </c>
      <c r="L100" s="72"/>
      <c r="M100" s="244" t="s">
        <v>22</v>
      </c>
      <c r="N100" s="245" t="s">
        <v>48</v>
      </c>
      <c r="O100" s="47"/>
      <c r="P100" s="246">
        <f>O100*H100</f>
        <v>0</v>
      </c>
      <c r="Q100" s="246">
        <v>0</v>
      </c>
      <c r="R100" s="246">
        <f>Q100*H100</f>
        <v>0</v>
      </c>
      <c r="S100" s="246">
        <v>0</v>
      </c>
      <c r="T100" s="247">
        <f>S100*H100</f>
        <v>0</v>
      </c>
      <c r="AR100" s="24" t="s">
        <v>542</v>
      </c>
      <c r="AT100" s="24" t="s">
        <v>544</v>
      </c>
      <c r="AU100" s="24" t="s">
        <v>85</v>
      </c>
      <c r="AY100" s="24" t="s">
        <v>541</v>
      </c>
      <c r="BE100" s="248">
        <f>IF(N100="základní",J100,0)</f>
        <v>0</v>
      </c>
      <c r="BF100" s="248">
        <f>IF(N100="snížená",J100,0)</f>
        <v>0</v>
      </c>
      <c r="BG100" s="248">
        <f>IF(N100="zákl. přenesená",J100,0)</f>
        <v>0</v>
      </c>
      <c r="BH100" s="248">
        <f>IF(N100="sníž. přenesená",J100,0)</f>
        <v>0</v>
      </c>
      <c r="BI100" s="248">
        <f>IF(N100="nulová",J100,0)</f>
        <v>0</v>
      </c>
      <c r="BJ100" s="24" t="s">
        <v>24</v>
      </c>
      <c r="BK100" s="248">
        <f>ROUND(I100*H100,2)</f>
        <v>0</v>
      </c>
      <c r="BL100" s="24" t="s">
        <v>542</v>
      </c>
      <c r="BM100" s="24" t="s">
        <v>1778</v>
      </c>
    </row>
    <row r="101" s="1" customFormat="1" ht="25.5" customHeight="1">
      <c r="B101" s="46"/>
      <c r="C101" s="237" t="s">
        <v>542</v>
      </c>
      <c r="D101" s="237" t="s">
        <v>544</v>
      </c>
      <c r="E101" s="238" t="s">
        <v>1484</v>
      </c>
      <c r="F101" s="239" t="s">
        <v>1485</v>
      </c>
      <c r="G101" s="240" t="s">
        <v>547</v>
      </c>
      <c r="H101" s="241">
        <v>100</v>
      </c>
      <c r="I101" s="242"/>
      <c r="J101" s="243">
        <f>ROUND(I101*H101,2)</f>
        <v>0</v>
      </c>
      <c r="K101" s="239" t="s">
        <v>684</v>
      </c>
      <c r="L101" s="72"/>
      <c r="M101" s="244" t="s">
        <v>22</v>
      </c>
      <c r="N101" s="245" t="s">
        <v>48</v>
      </c>
      <c r="O101" s="47"/>
      <c r="P101" s="246">
        <f>O101*H101</f>
        <v>0</v>
      </c>
      <c r="Q101" s="246">
        <v>0</v>
      </c>
      <c r="R101" s="246">
        <f>Q101*H101</f>
        <v>0</v>
      </c>
      <c r="S101" s="246">
        <v>0</v>
      </c>
      <c r="T101" s="247">
        <f>S101*H101</f>
        <v>0</v>
      </c>
      <c r="AR101" s="24" t="s">
        <v>542</v>
      </c>
      <c r="AT101" s="24" t="s">
        <v>544</v>
      </c>
      <c r="AU101" s="24" t="s">
        <v>85</v>
      </c>
      <c r="AY101" s="24" t="s">
        <v>541</v>
      </c>
      <c r="BE101" s="248">
        <f>IF(N101="základní",J101,0)</f>
        <v>0</v>
      </c>
      <c r="BF101" s="248">
        <f>IF(N101="snížená",J101,0)</f>
        <v>0</v>
      </c>
      <c r="BG101" s="248">
        <f>IF(N101="zákl. přenesená",J101,0)</f>
        <v>0</v>
      </c>
      <c r="BH101" s="248">
        <f>IF(N101="sníž. přenesená",J101,0)</f>
        <v>0</v>
      </c>
      <c r="BI101" s="248">
        <f>IF(N101="nulová",J101,0)</f>
        <v>0</v>
      </c>
      <c r="BJ101" s="24" t="s">
        <v>24</v>
      </c>
      <c r="BK101" s="248">
        <f>ROUND(I101*H101,2)</f>
        <v>0</v>
      </c>
      <c r="BL101" s="24" t="s">
        <v>542</v>
      </c>
      <c r="BM101" s="24" t="s">
        <v>1779</v>
      </c>
    </row>
    <row r="102" s="12" customFormat="1">
      <c r="B102" s="249"/>
      <c r="C102" s="250"/>
      <c r="D102" s="251" t="s">
        <v>549</v>
      </c>
      <c r="E102" s="252" t="s">
        <v>22</v>
      </c>
      <c r="F102" s="253" t="s">
        <v>1780</v>
      </c>
      <c r="G102" s="250"/>
      <c r="H102" s="254">
        <v>100</v>
      </c>
      <c r="I102" s="255"/>
      <c r="J102" s="250"/>
      <c r="K102" s="250"/>
      <c r="L102" s="256"/>
      <c r="M102" s="257"/>
      <c r="N102" s="258"/>
      <c r="O102" s="258"/>
      <c r="P102" s="258"/>
      <c r="Q102" s="258"/>
      <c r="R102" s="258"/>
      <c r="S102" s="258"/>
      <c r="T102" s="259"/>
      <c r="AT102" s="260" t="s">
        <v>549</v>
      </c>
      <c r="AU102" s="260" t="s">
        <v>85</v>
      </c>
      <c r="AV102" s="12" t="s">
        <v>85</v>
      </c>
      <c r="AW102" s="12" t="s">
        <v>41</v>
      </c>
      <c r="AX102" s="12" t="s">
        <v>24</v>
      </c>
      <c r="AY102" s="260" t="s">
        <v>541</v>
      </c>
    </row>
    <row r="103" s="11" customFormat="1" ht="29.88" customHeight="1">
      <c r="B103" s="221"/>
      <c r="C103" s="222"/>
      <c r="D103" s="223" t="s">
        <v>76</v>
      </c>
      <c r="E103" s="235" t="s">
        <v>85</v>
      </c>
      <c r="F103" s="235" t="s">
        <v>1700</v>
      </c>
      <c r="G103" s="222"/>
      <c r="H103" s="222"/>
      <c r="I103" s="225"/>
      <c r="J103" s="236">
        <f>BK103</f>
        <v>0</v>
      </c>
      <c r="K103" s="222"/>
      <c r="L103" s="227"/>
      <c r="M103" s="228"/>
      <c r="N103" s="229"/>
      <c r="O103" s="229"/>
      <c r="P103" s="230">
        <f>P104</f>
        <v>0</v>
      </c>
      <c r="Q103" s="229"/>
      <c r="R103" s="230">
        <f>R104</f>
        <v>3.1402112</v>
      </c>
      <c r="S103" s="229"/>
      <c r="T103" s="231">
        <f>T104</f>
        <v>0</v>
      </c>
      <c r="AR103" s="232" t="s">
        <v>24</v>
      </c>
      <c r="AT103" s="233" t="s">
        <v>76</v>
      </c>
      <c r="AU103" s="233" t="s">
        <v>24</v>
      </c>
      <c r="AY103" s="232" t="s">
        <v>541</v>
      </c>
      <c r="BK103" s="234">
        <f>BK104</f>
        <v>0</v>
      </c>
    </row>
    <row r="104" s="1" customFormat="1" ht="25.5" customHeight="1">
      <c r="B104" s="46"/>
      <c r="C104" s="237" t="s">
        <v>562</v>
      </c>
      <c r="D104" s="237" t="s">
        <v>544</v>
      </c>
      <c r="E104" s="238" t="s">
        <v>1487</v>
      </c>
      <c r="F104" s="239" t="s">
        <v>1488</v>
      </c>
      <c r="G104" s="240" t="s">
        <v>1093</v>
      </c>
      <c r="H104" s="241">
        <v>1.28</v>
      </c>
      <c r="I104" s="242"/>
      <c r="J104" s="243">
        <f>ROUND(I104*H104,2)</f>
        <v>0</v>
      </c>
      <c r="K104" s="239" t="s">
        <v>684</v>
      </c>
      <c r="L104" s="72"/>
      <c r="M104" s="244" t="s">
        <v>22</v>
      </c>
      <c r="N104" s="245" t="s">
        <v>48</v>
      </c>
      <c r="O104" s="47"/>
      <c r="P104" s="246">
        <f>O104*H104</f>
        <v>0</v>
      </c>
      <c r="Q104" s="246">
        <v>2.45329</v>
      </c>
      <c r="R104" s="246">
        <f>Q104*H104</f>
        <v>3.1402112</v>
      </c>
      <c r="S104" s="246">
        <v>0</v>
      </c>
      <c r="T104" s="247">
        <f>S104*H104</f>
        <v>0</v>
      </c>
      <c r="AR104" s="24" t="s">
        <v>542</v>
      </c>
      <c r="AT104" s="24" t="s">
        <v>544</v>
      </c>
      <c r="AU104" s="24" t="s">
        <v>85</v>
      </c>
      <c r="AY104" s="24" t="s">
        <v>541</v>
      </c>
      <c r="BE104" s="248">
        <f>IF(N104="základní",J104,0)</f>
        <v>0</v>
      </c>
      <c r="BF104" s="248">
        <f>IF(N104="snížená",J104,0)</f>
        <v>0</v>
      </c>
      <c r="BG104" s="248">
        <f>IF(N104="zákl. přenesená",J104,0)</f>
        <v>0</v>
      </c>
      <c r="BH104" s="248">
        <f>IF(N104="sníž. přenesená",J104,0)</f>
        <v>0</v>
      </c>
      <c r="BI104" s="248">
        <f>IF(N104="nulová",J104,0)</f>
        <v>0</v>
      </c>
      <c r="BJ104" s="24" t="s">
        <v>24</v>
      </c>
      <c r="BK104" s="248">
        <f>ROUND(I104*H104,2)</f>
        <v>0</v>
      </c>
      <c r="BL104" s="24" t="s">
        <v>542</v>
      </c>
      <c r="BM104" s="24" t="s">
        <v>1781</v>
      </c>
    </row>
    <row r="105" s="11" customFormat="1" ht="37.44" customHeight="1">
      <c r="B105" s="221"/>
      <c r="C105" s="222"/>
      <c r="D105" s="223" t="s">
        <v>76</v>
      </c>
      <c r="E105" s="224" t="s">
        <v>622</v>
      </c>
      <c r="F105" s="224" t="s">
        <v>1490</v>
      </c>
      <c r="G105" s="222"/>
      <c r="H105" s="222"/>
      <c r="I105" s="225"/>
      <c r="J105" s="226">
        <f>BK105</f>
        <v>0</v>
      </c>
      <c r="K105" s="222"/>
      <c r="L105" s="227"/>
      <c r="M105" s="228"/>
      <c r="N105" s="229"/>
      <c r="O105" s="229"/>
      <c r="P105" s="230">
        <f>P106</f>
        <v>0</v>
      </c>
      <c r="Q105" s="229"/>
      <c r="R105" s="230">
        <f>R106</f>
        <v>4.7318249999999997</v>
      </c>
      <c r="S105" s="229"/>
      <c r="T105" s="231">
        <f>T106</f>
        <v>0</v>
      </c>
      <c r="AR105" s="232" t="s">
        <v>93</v>
      </c>
      <c r="AT105" s="233" t="s">
        <v>76</v>
      </c>
      <c r="AU105" s="233" t="s">
        <v>77</v>
      </c>
      <c r="AY105" s="232" t="s">
        <v>541</v>
      </c>
      <c r="BK105" s="234">
        <f>BK106</f>
        <v>0</v>
      </c>
    </row>
    <row r="106" s="11" customFormat="1" ht="19.92" customHeight="1">
      <c r="B106" s="221"/>
      <c r="C106" s="222"/>
      <c r="D106" s="223" t="s">
        <v>76</v>
      </c>
      <c r="E106" s="235" t="s">
        <v>1491</v>
      </c>
      <c r="F106" s="235" t="s">
        <v>1492</v>
      </c>
      <c r="G106" s="222"/>
      <c r="H106" s="222"/>
      <c r="I106" s="225"/>
      <c r="J106" s="236">
        <f>BK106</f>
        <v>0</v>
      </c>
      <c r="K106" s="222"/>
      <c r="L106" s="227"/>
      <c r="M106" s="228"/>
      <c r="N106" s="229"/>
      <c r="O106" s="229"/>
      <c r="P106" s="230">
        <f>SUM(P107:P112)</f>
        <v>0</v>
      </c>
      <c r="Q106" s="229"/>
      <c r="R106" s="230">
        <f>SUM(R107:R112)</f>
        <v>4.7318249999999997</v>
      </c>
      <c r="S106" s="229"/>
      <c r="T106" s="231">
        <f>SUM(T107:T112)</f>
        <v>0</v>
      </c>
      <c r="AR106" s="232" t="s">
        <v>93</v>
      </c>
      <c r="AT106" s="233" t="s">
        <v>76</v>
      </c>
      <c r="AU106" s="233" t="s">
        <v>24</v>
      </c>
      <c r="AY106" s="232" t="s">
        <v>541</v>
      </c>
      <c r="BK106" s="234">
        <f>SUM(BK107:BK112)</f>
        <v>0</v>
      </c>
    </row>
    <row r="107" s="1" customFormat="1" ht="25.5" customHeight="1">
      <c r="B107" s="46"/>
      <c r="C107" s="237" t="s">
        <v>552</v>
      </c>
      <c r="D107" s="237" t="s">
        <v>544</v>
      </c>
      <c r="E107" s="238" t="s">
        <v>1493</v>
      </c>
      <c r="F107" s="239" t="s">
        <v>1494</v>
      </c>
      <c r="G107" s="240" t="s">
        <v>1093</v>
      </c>
      <c r="H107" s="241">
        <v>0.20000000000000001</v>
      </c>
      <c r="I107" s="242"/>
      <c r="J107" s="243">
        <f>ROUND(I107*H107,2)</f>
        <v>0</v>
      </c>
      <c r="K107" s="239" t="s">
        <v>684</v>
      </c>
      <c r="L107" s="72"/>
      <c r="M107" s="244" t="s">
        <v>22</v>
      </c>
      <c r="N107" s="245" t="s">
        <v>48</v>
      </c>
      <c r="O107" s="47"/>
      <c r="P107" s="246">
        <f>O107*H107</f>
        <v>0</v>
      </c>
      <c r="Q107" s="246">
        <v>0</v>
      </c>
      <c r="R107" s="246">
        <f>Q107*H107</f>
        <v>0</v>
      </c>
      <c r="S107" s="246">
        <v>0</v>
      </c>
      <c r="T107" s="247">
        <f>S107*H107</f>
        <v>0</v>
      </c>
      <c r="AR107" s="24" t="s">
        <v>1495</v>
      </c>
      <c r="AT107" s="24" t="s">
        <v>544</v>
      </c>
      <c r="AU107" s="24" t="s">
        <v>85</v>
      </c>
      <c r="AY107" s="24" t="s">
        <v>541</v>
      </c>
      <c r="BE107" s="248">
        <f>IF(N107="základní",J107,0)</f>
        <v>0</v>
      </c>
      <c r="BF107" s="248">
        <f>IF(N107="snížená",J107,0)</f>
        <v>0</v>
      </c>
      <c r="BG107" s="248">
        <f>IF(N107="zákl. přenesená",J107,0)</f>
        <v>0</v>
      </c>
      <c r="BH107" s="248">
        <f>IF(N107="sníž. přenesená",J107,0)</f>
        <v>0</v>
      </c>
      <c r="BI107" s="248">
        <f>IF(N107="nulová",J107,0)</f>
        <v>0</v>
      </c>
      <c r="BJ107" s="24" t="s">
        <v>24</v>
      </c>
      <c r="BK107" s="248">
        <f>ROUND(I107*H107,2)</f>
        <v>0</v>
      </c>
      <c r="BL107" s="24" t="s">
        <v>1495</v>
      </c>
      <c r="BM107" s="24" t="s">
        <v>1782</v>
      </c>
    </row>
    <row r="108" s="12" customFormat="1">
      <c r="B108" s="249"/>
      <c r="C108" s="250"/>
      <c r="D108" s="251" t="s">
        <v>549</v>
      </c>
      <c r="E108" s="252" t="s">
        <v>22</v>
      </c>
      <c r="F108" s="253" t="s">
        <v>1783</v>
      </c>
      <c r="G108" s="250"/>
      <c r="H108" s="254">
        <v>0.20000000000000001</v>
      </c>
      <c r="I108" s="255"/>
      <c r="J108" s="250"/>
      <c r="K108" s="250"/>
      <c r="L108" s="256"/>
      <c r="M108" s="257"/>
      <c r="N108" s="258"/>
      <c r="O108" s="258"/>
      <c r="P108" s="258"/>
      <c r="Q108" s="258"/>
      <c r="R108" s="258"/>
      <c r="S108" s="258"/>
      <c r="T108" s="259"/>
      <c r="AT108" s="260" t="s">
        <v>549</v>
      </c>
      <c r="AU108" s="260" t="s">
        <v>85</v>
      </c>
      <c r="AV108" s="12" t="s">
        <v>85</v>
      </c>
      <c r="AW108" s="12" t="s">
        <v>41</v>
      </c>
      <c r="AX108" s="12" t="s">
        <v>24</v>
      </c>
      <c r="AY108" s="260" t="s">
        <v>541</v>
      </c>
    </row>
    <row r="109" s="1" customFormat="1" ht="25.5" customHeight="1">
      <c r="B109" s="46"/>
      <c r="C109" s="237" t="s">
        <v>571</v>
      </c>
      <c r="D109" s="237" t="s">
        <v>544</v>
      </c>
      <c r="E109" s="238" t="s">
        <v>1498</v>
      </c>
      <c r="F109" s="239" t="s">
        <v>1499</v>
      </c>
      <c r="G109" s="240" t="s">
        <v>651</v>
      </c>
      <c r="H109" s="241">
        <v>260</v>
      </c>
      <c r="I109" s="242"/>
      <c r="J109" s="243">
        <f>ROUND(I109*H109,2)</f>
        <v>0</v>
      </c>
      <c r="K109" s="239" t="s">
        <v>684</v>
      </c>
      <c r="L109" s="72"/>
      <c r="M109" s="244" t="s">
        <v>22</v>
      </c>
      <c r="N109" s="245" t="s">
        <v>48</v>
      </c>
      <c r="O109" s="47"/>
      <c r="P109" s="246">
        <f>O109*H109</f>
        <v>0</v>
      </c>
      <c r="Q109" s="246">
        <v>0</v>
      </c>
      <c r="R109" s="246">
        <f>Q109*H109</f>
        <v>0</v>
      </c>
      <c r="S109" s="246">
        <v>0</v>
      </c>
      <c r="T109" s="247">
        <f>S109*H109</f>
        <v>0</v>
      </c>
      <c r="AR109" s="24" t="s">
        <v>1495</v>
      </c>
      <c r="AT109" s="24" t="s">
        <v>544</v>
      </c>
      <c r="AU109" s="24" t="s">
        <v>85</v>
      </c>
      <c r="AY109" s="24" t="s">
        <v>541</v>
      </c>
      <c r="BE109" s="248">
        <f>IF(N109="základní",J109,0)</f>
        <v>0</v>
      </c>
      <c r="BF109" s="248">
        <f>IF(N109="snížená",J109,0)</f>
        <v>0</v>
      </c>
      <c r="BG109" s="248">
        <f>IF(N109="zákl. přenesená",J109,0)</f>
        <v>0</v>
      </c>
      <c r="BH109" s="248">
        <f>IF(N109="sníž. přenesená",J109,0)</f>
        <v>0</v>
      </c>
      <c r="BI109" s="248">
        <f>IF(N109="nulová",J109,0)</f>
        <v>0</v>
      </c>
      <c r="BJ109" s="24" t="s">
        <v>24</v>
      </c>
      <c r="BK109" s="248">
        <f>ROUND(I109*H109,2)</f>
        <v>0</v>
      </c>
      <c r="BL109" s="24" t="s">
        <v>1495</v>
      </c>
      <c r="BM109" s="24" t="s">
        <v>1784</v>
      </c>
    </row>
    <row r="110" s="1" customFormat="1" ht="25.5" customHeight="1">
      <c r="B110" s="46"/>
      <c r="C110" s="237" t="s">
        <v>561</v>
      </c>
      <c r="D110" s="237" t="s">
        <v>544</v>
      </c>
      <c r="E110" s="238" t="s">
        <v>1785</v>
      </c>
      <c r="F110" s="239" t="s">
        <v>1786</v>
      </c>
      <c r="G110" s="240" t="s">
        <v>547</v>
      </c>
      <c r="H110" s="241">
        <v>52.5</v>
      </c>
      <c r="I110" s="242"/>
      <c r="J110" s="243">
        <f>ROUND(I110*H110,2)</f>
        <v>0</v>
      </c>
      <c r="K110" s="239" t="s">
        <v>684</v>
      </c>
      <c r="L110" s="72"/>
      <c r="M110" s="244" t="s">
        <v>22</v>
      </c>
      <c r="N110" s="245" t="s">
        <v>48</v>
      </c>
      <c r="O110" s="47"/>
      <c r="P110" s="246">
        <f>O110*H110</f>
        <v>0</v>
      </c>
      <c r="Q110" s="246">
        <v>0</v>
      </c>
      <c r="R110" s="246">
        <f>Q110*H110</f>
        <v>0</v>
      </c>
      <c r="S110" s="246">
        <v>0</v>
      </c>
      <c r="T110" s="247">
        <f>S110*H110</f>
        <v>0</v>
      </c>
      <c r="AR110" s="24" t="s">
        <v>1495</v>
      </c>
      <c r="AT110" s="24" t="s">
        <v>544</v>
      </c>
      <c r="AU110" s="24" t="s">
        <v>85</v>
      </c>
      <c r="AY110" s="24" t="s">
        <v>541</v>
      </c>
      <c r="BE110" s="248">
        <f>IF(N110="základní",J110,0)</f>
        <v>0</v>
      </c>
      <c r="BF110" s="248">
        <f>IF(N110="snížená",J110,0)</f>
        <v>0</v>
      </c>
      <c r="BG110" s="248">
        <f>IF(N110="zákl. přenesená",J110,0)</f>
        <v>0</v>
      </c>
      <c r="BH110" s="248">
        <f>IF(N110="sníž. přenesená",J110,0)</f>
        <v>0</v>
      </c>
      <c r="BI110" s="248">
        <f>IF(N110="nulová",J110,0)</f>
        <v>0</v>
      </c>
      <c r="BJ110" s="24" t="s">
        <v>24</v>
      </c>
      <c r="BK110" s="248">
        <f>ROUND(I110*H110,2)</f>
        <v>0</v>
      </c>
      <c r="BL110" s="24" t="s">
        <v>1495</v>
      </c>
      <c r="BM110" s="24" t="s">
        <v>1787</v>
      </c>
    </row>
    <row r="111" s="12" customFormat="1">
      <c r="B111" s="249"/>
      <c r="C111" s="250"/>
      <c r="D111" s="251" t="s">
        <v>549</v>
      </c>
      <c r="E111" s="252" t="s">
        <v>22</v>
      </c>
      <c r="F111" s="253" t="s">
        <v>1788</v>
      </c>
      <c r="G111" s="250"/>
      <c r="H111" s="254">
        <v>52.5</v>
      </c>
      <c r="I111" s="255"/>
      <c r="J111" s="250"/>
      <c r="K111" s="250"/>
      <c r="L111" s="256"/>
      <c r="M111" s="257"/>
      <c r="N111" s="258"/>
      <c r="O111" s="258"/>
      <c r="P111" s="258"/>
      <c r="Q111" s="258"/>
      <c r="R111" s="258"/>
      <c r="S111" s="258"/>
      <c r="T111" s="259"/>
      <c r="AT111" s="260" t="s">
        <v>549</v>
      </c>
      <c r="AU111" s="260" t="s">
        <v>85</v>
      </c>
      <c r="AV111" s="12" t="s">
        <v>85</v>
      </c>
      <c r="AW111" s="12" t="s">
        <v>41</v>
      </c>
      <c r="AX111" s="12" t="s">
        <v>24</v>
      </c>
      <c r="AY111" s="260" t="s">
        <v>541</v>
      </c>
    </row>
    <row r="112" s="1" customFormat="1" ht="25.5" customHeight="1">
      <c r="B112" s="46"/>
      <c r="C112" s="237" t="s">
        <v>557</v>
      </c>
      <c r="D112" s="237" t="s">
        <v>544</v>
      </c>
      <c r="E112" s="238" t="s">
        <v>1789</v>
      </c>
      <c r="F112" s="239" t="s">
        <v>1790</v>
      </c>
      <c r="G112" s="240" t="s">
        <v>547</v>
      </c>
      <c r="H112" s="241">
        <v>52.5</v>
      </c>
      <c r="I112" s="242"/>
      <c r="J112" s="243">
        <f>ROUND(I112*H112,2)</f>
        <v>0</v>
      </c>
      <c r="K112" s="239" t="s">
        <v>684</v>
      </c>
      <c r="L112" s="72"/>
      <c r="M112" s="244" t="s">
        <v>22</v>
      </c>
      <c r="N112" s="281" t="s">
        <v>48</v>
      </c>
      <c r="O112" s="277"/>
      <c r="P112" s="278">
        <f>O112*H112</f>
        <v>0</v>
      </c>
      <c r="Q112" s="278">
        <v>0.090130000000000002</v>
      </c>
      <c r="R112" s="278">
        <f>Q112*H112</f>
        <v>4.7318249999999997</v>
      </c>
      <c r="S112" s="278">
        <v>0</v>
      </c>
      <c r="T112" s="279">
        <f>S112*H112</f>
        <v>0</v>
      </c>
      <c r="AR112" s="24" t="s">
        <v>1495</v>
      </c>
      <c r="AT112" s="24" t="s">
        <v>544</v>
      </c>
      <c r="AU112" s="24" t="s">
        <v>85</v>
      </c>
      <c r="AY112" s="24" t="s">
        <v>541</v>
      </c>
      <c r="BE112" s="248">
        <f>IF(N112="základní",J112,0)</f>
        <v>0</v>
      </c>
      <c r="BF112" s="248">
        <f>IF(N112="snížená",J112,0)</f>
        <v>0</v>
      </c>
      <c r="BG112" s="248">
        <f>IF(N112="zákl. přenesená",J112,0)</f>
        <v>0</v>
      </c>
      <c r="BH112" s="248">
        <f>IF(N112="sníž. přenesená",J112,0)</f>
        <v>0</v>
      </c>
      <c r="BI112" s="248">
        <f>IF(N112="nulová",J112,0)</f>
        <v>0</v>
      </c>
      <c r="BJ112" s="24" t="s">
        <v>24</v>
      </c>
      <c r="BK112" s="248">
        <f>ROUND(I112*H112,2)</f>
        <v>0</v>
      </c>
      <c r="BL112" s="24" t="s">
        <v>1495</v>
      </c>
      <c r="BM112" s="24" t="s">
        <v>1791</v>
      </c>
    </row>
    <row r="113" s="1" customFormat="1" ht="6.96" customHeight="1">
      <c r="B113" s="67"/>
      <c r="C113" s="68"/>
      <c r="D113" s="68"/>
      <c r="E113" s="68"/>
      <c r="F113" s="68"/>
      <c r="G113" s="68"/>
      <c r="H113" s="68"/>
      <c r="I113" s="179"/>
      <c r="J113" s="68"/>
      <c r="K113" s="68"/>
      <c r="L113" s="72"/>
    </row>
  </sheetData>
  <sheetProtection sheet="1" autoFilter="0" formatColumns="0" formatRows="0" objects="1" scenarios="1" spinCount="100000" saltValue="jAfAgdf6UpcEKHPrUSS3FdGR6AGiuV+ioD2txOheai3Fatr5RrggFvO4SIDLkZ+nBoxtj6JRXBjnNkQqXGb1EA==" hashValue="bYBMr8+/0g0an5aX0MXcmOpIlkFEVpAOKqaBZBmtlG6Lo9CoX8/Wrga1jMn1hq6MbsLwkufrJgvQm/aCQ1+2og==" algorithmName="SHA-512" password="CC35"/>
  <autoFilter ref="C92:K112"/>
  <mergeCells count="16">
    <mergeCell ref="E7:H7"/>
    <mergeCell ref="E11:H11"/>
    <mergeCell ref="E9:H9"/>
    <mergeCell ref="E13:H13"/>
    <mergeCell ref="E28:H28"/>
    <mergeCell ref="E49:H49"/>
    <mergeCell ref="E53:H53"/>
    <mergeCell ref="E51:H51"/>
    <mergeCell ref="E55:H55"/>
    <mergeCell ref="J59:J60"/>
    <mergeCell ref="E79:H79"/>
    <mergeCell ref="E83:H83"/>
    <mergeCell ref="E81:H81"/>
    <mergeCell ref="E85:H85"/>
    <mergeCell ref="G1:H1"/>
    <mergeCell ref="L2:V2"/>
  </mergeCells>
  <hyperlinks>
    <hyperlink ref="F1:G1" location="C2" display="1) Krycí list soupisu"/>
    <hyperlink ref="G1:H1" location="C62" display="2) Rekapitulace"/>
    <hyperlink ref="J1" location="C92"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73.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401</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ht="16.5" customHeight="1">
      <c r="B9" s="28"/>
      <c r="C9" s="29"/>
      <c r="D9" s="29"/>
      <c r="E9" s="156" t="s">
        <v>1719</v>
      </c>
      <c r="F9" s="29"/>
      <c r="G9" s="29"/>
      <c r="H9" s="29"/>
      <c r="I9" s="155"/>
      <c r="J9" s="29"/>
      <c r="K9" s="31"/>
    </row>
    <row r="10">
      <c r="B10" s="28"/>
      <c r="C10" s="29"/>
      <c r="D10" s="40" t="s">
        <v>508</v>
      </c>
      <c r="E10" s="29"/>
      <c r="F10" s="29"/>
      <c r="G10" s="29"/>
      <c r="H10" s="29"/>
      <c r="I10" s="155"/>
      <c r="J10" s="29"/>
      <c r="K10" s="31"/>
    </row>
    <row r="11" s="1" customFormat="1" ht="16.5" customHeight="1">
      <c r="B11" s="46"/>
      <c r="C11" s="47"/>
      <c r="D11" s="47"/>
      <c r="E11" s="55" t="s">
        <v>1758</v>
      </c>
      <c r="F11" s="47"/>
      <c r="G11" s="47"/>
      <c r="H11" s="47"/>
      <c r="I11" s="157"/>
      <c r="J11" s="47"/>
      <c r="K11" s="51"/>
    </row>
    <row r="12" s="1" customFormat="1">
      <c r="B12" s="46"/>
      <c r="C12" s="47"/>
      <c r="D12" s="40" t="s">
        <v>510</v>
      </c>
      <c r="E12" s="47"/>
      <c r="F12" s="47"/>
      <c r="G12" s="47"/>
      <c r="H12" s="47"/>
      <c r="I12" s="157"/>
      <c r="J12" s="47"/>
      <c r="K12" s="51"/>
    </row>
    <row r="13" s="1" customFormat="1" ht="36.96" customHeight="1">
      <c r="B13" s="46"/>
      <c r="C13" s="47"/>
      <c r="D13" s="47"/>
      <c r="E13" s="158" t="s">
        <v>1792</v>
      </c>
      <c r="F13" s="47"/>
      <c r="G13" s="47"/>
      <c r="H13" s="47"/>
      <c r="I13" s="157"/>
      <c r="J13" s="47"/>
      <c r="K13" s="51"/>
    </row>
    <row r="14" s="1" customFormat="1">
      <c r="B14" s="46"/>
      <c r="C14" s="47"/>
      <c r="D14" s="47"/>
      <c r="E14" s="47"/>
      <c r="F14" s="47"/>
      <c r="G14" s="47"/>
      <c r="H14" s="47"/>
      <c r="I14" s="157"/>
      <c r="J14" s="47"/>
      <c r="K14" s="51"/>
    </row>
    <row r="15" s="1" customFormat="1" ht="14.4" customHeight="1">
      <c r="B15" s="46"/>
      <c r="C15" s="47"/>
      <c r="D15" s="40" t="s">
        <v>21</v>
      </c>
      <c r="E15" s="47"/>
      <c r="F15" s="35" t="s">
        <v>22</v>
      </c>
      <c r="G15" s="47"/>
      <c r="H15" s="47"/>
      <c r="I15" s="159" t="s">
        <v>23</v>
      </c>
      <c r="J15" s="35" t="s">
        <v>22</v>
      </c>
      <c r="K15" s="51"/>
    </row>
    <row r="16" s="1" customFormat="1" ht="14.4" customHeight="1">
      <c r="B16" s="46"/>
      <c r="C16" s="47"/>
      <c r="D16" s="40" t="s">
        <v>25</v>
      </c>
      <c r="E16" s="47"/>
      <c r="F16" s="35" t="s">
        <v>40</v>
      </c>
      <c r="G16" s="47"/>
      <c r="H16" s="47"/>
      <c r="I16" s="159" t="s">
        <v>27</v>
      </c>
      <c r="J16" s="160" t="str">
        <f>'Rekapitulace stavby'!AN8</f>
        <v>19. 9. 2018</v>
      </c>
      <c r="K16" s="51"/>
    </row>
    <row r="17" s="1" customFormat="1" ht="10.8" customHeight="1">
      <c r="B17" s="46"/>
      <c r="C17" s="47"/>
      <c r="D17" s="47"/>
      <c r="E17" s="47"/>
      <c r="F17" s="47"/>
      <c r="G17" s="47"/>
      <c r="H17" s="47"/>
      <c r="I17" s="157"/>
      <c r="J17" s="47"/>
      <c r="K17" s="51"/>
    </row>
    <row r="18" s="1" customFormat="1" ht="14.4" customHeight="1">
      <c r="B18" s="46"/>
      <c r="C18" s="47"/>
      <c r="D18" s="40" t="s">
        <v>31</v>
      </c>
      <c r="E18" s="47"/>
      <c r="F18" s="47"/>
      <c r="G18" s="47"/>
      <c r="H18" s="47"/>
      <c r="I18" s="159" t="s">
        <v>32</v>
      </c>
      <c r="J18" s="35" t="str">
        <f>IF('Rekapitulace stavby'!AN10="","",'Rekapitulace stavby'!AN10)</f>
        <v>70994234</v>
      </c>
      <c r="K18" s="51"/>
    </row>
    <row r="19" s="1" customFormat="1" ht="18" customHeight="1">
      <c r="B19" s="46"/>
      <c r="C19" s="47"/>
      <c r="D19" s="47"/>
      <c r="E19" s="35" t="str">
        <f>IF('Rekapitulace stavby'!E11="","",'Rekapitulace stavby'!E11)</f>
        <v>SŽDC s.o., OŘ Ústí n.L., ST Ústí n.L.</v>
      </c>
      <c r="F19" s="47"/>
      <c r="G19" s="47"/>
      <c r="H19" s="47"/>
      <c r="I19" s="159" t="s">
        <v>35</v>
      </c>
      <c r="J19" s="35" t="str">
        <f>IF('Rekapitulace stavby'!AN11="","",'Rekapitulace stavby'!AN11)</f>
        <v>CZ70994234</v>
      </c>
      <c r="K19" s="51"/>
    </row>
    <row r="20" s="1" customFormat="1" ht="6.96" customHeight="1">
      <c r="B20" s="46"/>
      <c r="C20" s="47"/>
      <c r="D20" s="47"/>
      <c r="E20" s="47"/>
      <c r="F20" s="47"/>
      <c r="G20" s="47"/>
      <c r="H20" s="47"/>
      <c r="I20" s="157"/>
      <c r="J20" s="47"/>
      <c r="K20" s="51"/>
    </row>
    <row r="21" s="1" customFormat="1" ht="14.4" customHeight="1">
      <c r="B21" s="46"/>
      <c r="C21" s="47"/>
      <c r="D21" s="40" t="s">
        <v>37</v>
      </c>
      <c r="E21" s="47"/>
      <c r="F21" s="47"/>
      <c r="G21" s="47"/>
      <c r="H21" s="47"/>
      <c r="I21" s="159" t="s">
        <v>32</v>
      </c>
      <c r="J21" s="35" t="str">
        <f>IF('Rekapitulace stavby'!AN13="Vyplň údaj","",IF('Rekapitulace stavby'!AN13="","",'Rekapitulace stavby'!AN13))</f>
        <v/>
      </c>
      <c r="K21" s="51"/>
    </row>
    <row r="22" s="1" customFormat="1" ht="18" customHeight="1">
      <c r="B22" s="46"/>
      <c r="C22" s="47"/>
      <c r="D22" s="47"/>
      <c r="E22" s="35" t="str">
        <f>IF('Rekapitulace stavby'!E14="Vyplň údaj","",IF('Rekapitulace stavby'!E14="","",'Rekapitulace stavby'!E14))</f>
        <v/>
      </c>
      <c r="F22" s="47"/>
      <c r="G22" s="47"/>
      <c r="H22" s="47"/>
      <c r="I22" s="159" t="s">
        <v>35</v>
      </c>
      <c r="J22" s="35" t="str">
        <f>IF('Rekapitulace stavby'!AN14="Vyplň údaj","",IF('Rekapitulace stavby'!AN14="","",'Rekapitulace stavby'!AN14))</f>
        <v/>
      </c>
      <c r="K22" s="51"/>
    </row>
    <row r="23" s="1" customFormat="1" ht="6.96" customHeight="1">
      <c r="B23" s="46"/>
      <c r="C23" s="47"/>
      <c r="D23" s="47"/>
      <c r="E23" s="47"/>
      <c r="F23" s="47"/>
      <c r="G23" s="47"/>
      <c r="H23" s="47"/>
      <c r="I23" s="157"/>
      <c r="J23" s="47"/>
      <c r="K23" s="51"/>
    </row>
    <row r="24" s="1" customFormat="1" ht="14.4" customHeight="1">
      <c r="B24" s="46"/>
      <c r="C24" s="47"/>
      <c r="D24" s="40" t="s">
        <v>39</v>
      </c>
      <c r="E24" s="47"/>
      <c r="F24" s="47"/>
      <c r="G24" s="47"/>
      <c r="H24" s="47"/>
      <c r="I24" s="159" t="s">
        <v>32</v>
      </c>
      <c r="J24" s="35" t="str">
        <f>IF('Rekapitulace stavby'!AN16="","",'Rekapitulace stavby'!AN16)</f>
        <v/>
      </c>
      <c r="K24" s="51"/>
    </row>
    <row r="25" s="1" customFormat="1" ht="18" customHeight="1">
      <c r="B25" s="46"/>
      <c r="C25" s="47"/>
      <c r="D25" s="47"/>
      <c r="E25" s="35" t="str">
        <f>IF('Rekapitulace stavby'!E17="","",'Rekapitulace stavby'!E17)</f>
        <v xml:space="preserve"> </v>
      </c>
      <c r="F25" s="47"/>
      <c r="G25" s="47"/>
      <c r="H25" s="47"/>
      <c r="I25" s="159" t="s">
        <v>35</v>
      </c>
      <c r="J25" s="35" t="str">
        <f>IF('Rekapitulace stavby'!AN17="","",'Rekapitulace stavby'!AN17)</f>
        <v/>
      </c>
      <c r="K25" s="51"/>
    </row>
    <row r="26" s="1" customFormat="1" ht="6.96" customHeight="1">
      <c r="B26" s="46"/>
      <c r="C26" s="47"/>
      <c r="D26" s="47"/>
      <c r="E26" s="47"/>
      <c r="F26" s="47"/>
      <c r="G26" s="47"/>
      <c r="H26" s="47"/>
      <c r="I26" s="157"/>
      <c r="J26" s="47"/>
      <c r="K26" s="51"/>
    </row>
    <row r="27" s="1" customFormat="1" ht="14.4" customHeight="1">
      <c r="B27" s="46"/>
      <c r="C27" s="47"/>
      <c r="D27" s="40" t="s">
        <v>42</v>
      </c>
      <c r="E27" s="47"/>
      <c r="F27" s="47"/>
      <c r="G27" s="47"/>
      <c r="H27" s="47"/>
      <c r="I27" s="157"/>
      <c r="J27" s="47"/>
      <c r="K27" s="51"/>
    </row>
    <row r="28" s="7" customFormat="1" ht="16.5" customHeight="1">
      <c r="B28" s="161"/>
      <c r="C28" s="162"/>
      <c r="D28" s="162"/>
      <c r="E28" s="44" t="s">
        <v>22</v>
      </c>
      <c r="F28" s="44"/>
      <c r="G28" s="44"/>
      <c r="H28" s="44"/>
      <c r="I28" s="163"/>
      <c r="J28" s="162"/>
      <c r="K28" s="164"/>
    </row>
    <row r="29" s="1" customFormat="1" ht="6.96" customHeight="1">
      <c r="B29" s="46"/>
      <c r="C29" s="47"/>
      <c r="D29" s="47"/>
      <c r="E29" s="47"/>
      <c r="F29" s="47"/>
      <c r="G29" s="47"/>
      <c r="H29" s="47"/>
      <c r="I29" s="157"/>
      <c r="J29" s="47"/>
      <c r="K29" s="51"/>
    </row>
    <row r="30" s="1" customFormat="1" ht="6.96" customHeight="1">
      <c r="B30" s="46"/>
      <c r="C30" s="47"/>
      <c r="D30" s="106"/>
      <c r="E30" s="106"/>
      <c r="F30" s="106"/>
      <c r="G30" s="106"/>
      <c r="H30" s="106"/>
      <c r="I30" s="165"/>
      <c r="J30" s="106"/>
      <c r="K30" s="166"/>
    </row>
    <row r="31" s="1" customFormat="1" ht="25.44" customHeight="1">
      <c r="B31" s="46"/>
      <c r="C31" s="47"/>
      <c r="D31" s="167" t="s">
        <v>43</v>
      </c>
      <c r="E31" s="47"/>
      <c r="F31" s="47"/>
      <c r="G31" s="47"/>
      <c r="H31" s="47"/>
      <c r="I31" s="157"/>
      <c r="J31" s="168">
        <f>ROUND(J92,2)</f>
        <v>0</v>
      </c>
      <c r="K31" s="51"/>
    </row>
    <row r="32" s="1" customFormat="1" ht="6.96" customHeight="1">
      <c r="B32" s="46"/>
      <c r="C32" s="47"/>
      <c r="D32" s="106"/>
      <c r="E32" s="106"/>
      <c r="F32" s="106"/>
      <c r="G32" s="106"/>
      <c r="H32" s="106"/>
      <c r="I32" s="165"/>
      <c r="J32" s="106"/>
      <c r="K32" s="166"/>
    </row>
    <row r="33" s="1" customFormat="1" ht="14.4" customHeight="1">
      <c r="B33" s="46"/>
      <c r="C33" s="47"/>
      <c r="D33" s="47"/>
      <c r="E33" s="47"/>
      <c r="F33" s="52" t="s">
        <v>45</v>
      </c>
      <c r="G33" s="47"/>
      <c r="H33" s="47"/>
      <c r="I33" s="169" t="s">
        <v>44</v>
      </c>
      <c r="J33" s="52" t="s">
        <v>46</v>
      </c>
      <c r="K33" s="51"/>
    </row>
    <row r="34" s="1" customFormat="1" ht="14.4" customHeight="1">
      <c r="B34" s="46"/>
      <c r="C34" s="47"/>
      <c r="D34" s="55" t="s">
        <v>47</v>
      </c>
      <c r="E34" s="55" t="s">
        <v>48</v>
      </c>
      <c r="F34" s="170">
        <f>ROUND(SUM(BE92:BE100), 2)</f>
        <v>0</v>
      </c>
      <c r="G34" s="47"/>
      <c r="H34" s="47"/>
      <c r="I34" s="171">
        <v>0.20999999999999999</v>
      </c>
      <c r="J34" s="170">
        <f>ROUND(ROUND((SUM(BE92:BE100)), 2)*I34, 2)</f>
        <v>0</v>
      </c>
      <c r="K34" s="51"/>
    </row>
    <row r="35" s="1" customFormat="1" ht="14.4" customHeight="1">
      <c r="B35" s="46"/>
      <c r="C35" s="47"/>
      <c r="D35" s="47"/>
      <c r="E35" s="55" t="s">
        <v>49</v>
      </c>
      <c r="F35" s="170">
        <f>ROUND(SUM(BF92:BF100), 2)</f>
        <v>0</v>
      </c>
      <c r="G35" s="47"/>
      <c r="H35" s="47"/>
      <c r="I35" s="171">
        <v>0.14999999999999999</v>
      </c>
      <c r="J35" s="170">
        <f>ROUND(ROUND((SUM(BF92:BF100)), 2)*I35, 2)</f>
        <v>0</v>
      </c>
      <c r="K35" s="51"/>
    </row>
    <row r="36" hidden="1" s="1" customFormat="1" ht="14.4" customHeight="1">
      <c r="B36" s="46"/>
      <c r="C36" s="47"/>
      <c r="D36" s="47"/>
      <c r="E36" s="55" t="s">
        <v>50</v>
      </c>
      <c r="F36" s="170">
        <f>ROUND(SUM(BG92:BG100), 2)</f>
        <v>0</v>
      </c>
      <c r="G36" s="47"/>
      <c r="H36" s="47"/>
      <c r="I36" s="171">
        <v>0.20999999999999999</v>
      </c>
      <c r="J36" s="170">
        <v>0</v>
      </c>
      <c r="K36" s="51"/>
    </row>
    <row r="37" hidden="1" s="1" customFormat="1" ht="14.4" customHeight="1">
      <c r="B37" s="46"/>
      <c r="C37" s="47"/>
      <c r="D37" s="47"/>
      <c r="E37" s="55" t="s">
        <v>51</v>
      </c>
      <c r="F37" s="170">
        <f>ROUND(SUM(BH92:BH100), 2)</f>
        <v>0</v>
      </c>
      <c r="G37" s="47"/>
      <c r="H37" s="47"/>
      <c r="I37" s="171">
        <v>0.14999999999999999</v>
      </c>
      <c r="J37" s="170">
        <v>0</v>
      </c>
      <c r="K37" s="51"/>
    </row>
    <row r="38" hidden="1" s="1" customFormat="1" ht="14.4" customHeight="1">
      <c r="B38" s="46"/>
      <c r="C38" s="47"/>
      <c r="D38" s="47"/>
      <c r="E38" s="55" t="s">
        <v>52</v>
      </c>
      <c r="F38" s="170">
        <f>ROUND(SUM(BI92:BI100), 2)</f>
        <v>0</v>
      </c>
      <c r="G38" s="47"/>
      <c r="H38" s="47"/>
      <c r="I38" s="171">
        <v>0</v>
      </c>
      <c r="J38" s="170">
        <v>0</v>
      </c>
      <c r="K38" s="51"/>
    </row>
    <row r="39" s="1" customFormat="1" ht="6.96" customHeight="1">
      <c r="B39" s="46"/>
      <c r="C39" s="47"/>
      <c r="D39" s="47"/>
      <c r="E39" s="47"/>
      <c r="F39" s="47"/>
      <c r="G39" s="47"/>
      <c r="H39" s="47"/>
      <c r="I39" s="157"/>
      <c r="J39" s="47"/>
      <c r="K39" s="51"/>
    </row>
    <row r="40" s="1" customFormat="1" ht="25.44" customHeight="1">
      <c r="B40" s="46"/>
      <c r="C40" s="172"/>
      <c r="D40" s="173" t="s">
        <v>53</v>
      </c>
      <c r="E40" s="98"/>
      <c r="F40" s="98"/>
      <c r="G40" s="174" t="s">
        <v>54</v>
      </c>
      <c r="H40" s="175" t="s">
        <v>55</v>
      </c>
      <c r="I40" s="176"/>
      <c r="J40" s="177">
        <f>SUM(J31:J38)</f>
        <v>0</v>
      </c>
      <c r="K40" s="178"/>
    </row>
    <row r="41" s="1" customFormat="1" ht="14.4" customHeight="1">
      <c r="B41" s="67"/>
      <c r="C41" s="68"/>
      <c r="D41" s="68"/>
      <c r="E41" s="68"/>
      <c r="F41" s="68"/>
      <c r="G41" s="68"/>
      <c r="H41" s="68"/>
      <c r="I41" s="179"/>
      <c r="J41" s="68"/>
      <c r="K41" s="69"/>
    </row>
    <row r="45" s="1" customFormat="1" ht="6.96" customHeight="1">
      <c r="B45" s="180"/>
      <c r="C45" s="181"/>
      <c r="D45" s="181"/>
      <c r="E45" s="181"/>
      <c r="F45" s="181"/>
      <c r="G45" s="181"/>
      <c r="H45" s="181"/>
      <c r="I45" s="182"/>
      <c r="J45" s="181"/>
      <c r="K45" s="183"/>
    </row>
    <row r="46" s="1" customFormat="1" ht="36.96" customHeight="1">
      <c r="B46" s="46"/>
      <c r="C46" s="30" t="s">
        <v>512</v>
      </c>
      <c r="D46" s="47"/>
      <c r="E46" s="47"/>
      <c r="F46" s="47"/>
      <c r="G46" s="47"/>
      <c r="H46" s="47"/>
      <c r="I46" s="157"/>
      <c r="J46" s="47"/>
      <c r="K46" s="51"/>
    </row>
    <row r="47" s="1" customFormat="1" ht="6.96" customHeight="1">
      <c r="B47" s="46"/>
      <c r="C47" s="47"/>
      <c r="D47" s="47"/>
      <c r="E47" s="47"/>
      <c r="F47" s="47"/>
      <c r="G47" s="47"/>
      <c r="H47" s="47"/>
      <c r="I47" s="157"/>
      <c r="J47" s="47"/>
      <c r="K47" s="51"/>
    </row>
    <row r="48" s="1" customFormat="1" ht="14.4" customHeight="1">
      <c r="B48" s="46"/>
      <c r="C48" s="40" t="s">
        <v>18</v>
      </c>
      <c r="D48" s="47"/>
      <c r="E48" s="47"/>
      <c r="F48" s="47"/>
      <c r="G48" s="47"/>
      <c r="H48" s="47"/>
      <c r="I48" s="157"/>
      <c r="J48" s="47"/>
      <c r="K48" s="51"/>
    </row>
    <row r="49" s="1" customFormat="1" ht="16.5" customHeight="1">
      <c r="B49" s="46"/>
      <c r="C49" s="47"/>
      <c r="D49" s="47"/>
      <c r="E49" s="156" t="str">
        <f>E7</f>
        <v>Celkové opravy zastávek na koridorové trati Vraňany - Děčín - státní hranice_ZMĚNA č. 1</v>
      </c>
      <c r="F49" s="40"/>
      <c r="G49" s="40"/>
      <c r="H49" s="40"/>
      <c r="I49" s="157"/>
      <c r="J49" s="47"/>
      <c r="K49" s="51"/>
    </row>
    <row r="50">
      <c r="B50" s="28"/>
      <c r="C50" s="40" t="s">
        <v>506</v>
      </c>
      <c r="D50" s="29"/>
      <c r="E50" s="29"/>
      <c r="F50" s="29"/>
      <c r="G50" s="29"/>
      <c r="H50" s="29"/>
      <c r="I50" s="155"/>
      <c r="J50" s="29"/>
      <c r="K50" s="31"/>
    </row>
    <row r="51" ht="16.5" customHeight="1">
      <c r="B51" s="28"/>
      <c r="C51" s="29"/>
      <c r="D51" s="29"/>
      <c r="E51" s="156" t="s">
        <v>1719</v>
      </c>
      <c r="F51" s="29"/>
      <c r="G51" s="29"/>
      <c r="H51" s="29"/>
      <c r="I51" s="155"/>
      <c r="J51" s="29"/>
      <c r="K51" s="31"/>
    </row>
    <row r="52">
      <c r="B52" s="28"/>
      <c r="C52" s="40" t="s">
        <v>508</v>
      </c>
      <c r="D52" s="29"/>
      <c r="E52" s="29"/>
      <c r="F52" s="29"/>
      <c r="G52" s="29"/>
      <c r="H52" s="29"/>
      <c r="I52" s="155"/>
      <c r="J52" s="29"/>
      <c r="K52" s="31"/>
    </row>
    <row r="53" s="1" customFormat="1" ht="16.5" customHeight="1">
      <c r="B53" s="46"/>
      <c r="C53" s="47"/>
      <c r="D53" s="47"/>
      <c r="E53" s="55" t="s">
        <v>1758</v>
      </c>
      <c r="F53" s="47"/>
      <c r="G53" s="47"/>
      <c r="H53" s="47"/>
      <c r="I53" s="157"/>
      <c r="J53" s="47"/>
      <c r="K53" s="51"/>
    </row>
    <row r="54" s="1" customFormat="1" ht="14.4" customHeight="1">
      <c r="B54" s="46"/>
      <c r="C54" s="40" t="s">
        <v>510</v>
      </c>
      <c r="D54" s="47"/>
      <c r="E54" s="47"/>
      <c r="F54" s="47"/>
      <c r="G54" s="47"/>
      <c r="H54" s="47"/>
      <c r="I54" s="157"/>
      <c r="J54" s="47"/>
      <c r="K54" s="51"/>
    </row>
    <row r="55" s="1" customFormat="1" ht="17.25" customHeight="1">
      <c r="B55" s="46"/>
      <c r="C55" s="47"/>
      <c r="D55" s="47"/>
      <c r="E55" s="158" t="str">
        <f>E13</f>
        <v>SO-31-04.3 - VRN</v>
      </c>
      <c r="F55" s="47"/>
      <c r="G55" s="47"/>
      <c r="H55" s="47"/>
      <c r="I55" s="157"/>
      <c r="J55" s="47"/>
      <c r="K55" s="51"/>
    </row>
    <row r="56" s="1" customFormat="1" ht="6.96" customHeight="1">
      <c r="B56" s="46"/>
      <c r="C56" s="47"/>
      <c r="D56" s="47"/>
      <c r="E56" s="47"/>
      <c r="F56" s="47"/>
      <c r="G56" s="47"/>
      <c r="H56" s="47"/>
      <c r="I56" s="157"/>
      <c r="J56" s="47"/>
      <c r="K56" s="51"/>
    </row>
    <row r="57" s="1" customFormat="1" ht="18" customHeight="1">
      <c r="B57" s="46"/>
      <c r="C57" s="40" t="s">
        <v>25</v>
      </c>
      <c r="D57" s="47"/>
      <c r="E57" s="47"/>
      <c r="F57" s="35" t="str">
        <f>F16</f>
        <v xml:space="preserve"> </v>
      </c>
      <c r="G57" s="47"/>
      <c r="H57" s="47"/>
      <c r="I57" s="159" t="s">
        <v>27</v>
      </c>
      <c r="J57" s="160" t="str">
        <f>IF(J16="","",J16)</f>
        <v>19. 9. 2018</v>
      </c>
      <c r="K57" s="51"/>
    </row>
    <row r="58" s="1" customFormat="1" ht="6.96" customHeight="1">
      <c r="B58" s="46"/>
      <c r="C58" s="47"/>
      <c r="D58" s="47"/>
      <c r="E58" s="47"/>
      <c r="F58" s="47"/>
      <c r="G58" s="47"/>
      <c r="H58" s="47"/>
      <c r="I58" s="157"/>
      <c r="J58" s="47"/>
      <c r="K58" s="51"/>
    </row>
    <row r="59" s="1" customFormat="1">
      <c r="B59" s="46"/>
      <c r="C59" s="40" t="s">
        <v>31</v>
      </c>
      <c r="D59" s="47"/>
      <c r="E59" s="47"/>
      <c r="F59" s="35" t="str">
        <f>E19</f>
        <v>SŽDC s.o., OŘ Ústí n.L., ST Ústí n.L.</v>
      </c>
      <c r="G59" s="47"/>
      <c r="H59" s="47"/>
      <c r="I59" s="159" t="s">
        <v>39</v>
      </c>
      <c r="J59" s="44" t="str">
        <f>E25</f>
        <v xml:space="preserve"> </v>
      </c>
      <c r="K59" s="51"/>
    </row>
    <row r="60" s="1" customFormat="1" ht="14.4" customHeight="1">
      <c r="B60" s="46"/>
      <c r="C60" s="40" t="s">
        <v>37</v>
      </c>
      <c r="D60" s="47"/>
      <c r="E60" s="47"/>
      <c r="F60" s="35" t="str">
        <f>IF(E22="","",E22)</f>
        <v/>
      </c>
      <c r="G60" s="47"/>
      <c r="H60" s="47"/>
      <c r="I60" s="157"/>
      <c r="J60" s="184"/>
      <c r="K60" s="51"/>
    </row>
    <row r="61" s="1" customFormat="1" ht="10.32" customHeight="1">
      <c r="B61" s="46"/>
      <c r="C61" s="47"/>
      <c r="D61" s="47"/>
      <c r="E61" s="47"/>
      <c r="F61" s="47"/>
      <c r="G61" s="47"/>
      <c r="H61" s="47"/>
      <c r="I61" s="157"/>
      <c r="J61" s="47"/>
      <c r="K61" s="51"/>
    </row>
    <row r="62" s="1" customFormat="1" ht="29.28" customHeight="1">
      <c r="B62" s="46"/>
      <c r="C62" s="185" t="s">
        <v>513</v>
      </c>
      <c r="D62" s="172"/>
      <c r="E62" s="172"/>
      <c r="F62" s="172"/>
      <c r="G62" s="172"/>
      <c r="H62" s="172"/>
      <c r="I62" s="186"/>
      <c r="J62" s="187" t="s">
        <v>514</v>
      </c>
      <c r="K62" s="188"/>
    </row>
    <row r="63" s="1" customFormat="1" ht="10.32" customHeight="1">
      <c r="B63" s="46"/>
      <c r="C63" s="47"/>
      <c r="D63" s="47"/>
      <c r="E63" s="47"/>
      <c r="F63" s="47"/>
      <c r="G63" s="47"/>
      <c r="H63" s="47"/>
      <c r="I63" s="157"/>
      <c r="J63" s="47"/>
      <c r="K63" s="51"/>
    </row>
    <row r="64" s="1" customFormat="1" ht="29.28" customHeight="1">
      <c r="B64" s="46"/>
      <c r="C64" s="189" t="s">
        <v>515</v>
      </c>
      <c r="D64" s="47"/>
      <c r="E64" s="47"/>
      <c r="F64" s="47"/>
      <c r="G64" s="47"/>
      <c r="H64" s="47"/>
      <c r="I64" s="157"/>
      <c r="J64" s="168">
        <f>J92</f>
        <v>0</v>
      </c>
      <c r="K64" s="51"/>
      <c r="AU64" s="24" t="s">
        <v>516</v>
      </c>
    </row>
    <row r="65" s="8" customFormat="1" ht="24.96" customHeight="1">
      <c r="B65" s="190"/>
      <c r="C65" s="191"/>
      <c r="D65" s="192" t="s">
        <v>598</v>
      </c>
      <c r="E65" s="193"/>
      <c r="F65" s="193"/>
      <c r="G65" s="193"/>
      <c r="H65" s="193"/>
      <c r="I65" s="194"/>
      <c r="J65" s="195">
        <f>J93</f>
        <v>0</v>
      </c>
      <c r="K65" s="196"/>
    </row>
    <row r="66" s="9" customFormat="1" ht="19.92" customHeight="1">
      <c r="B66" s="197"/>
      <c r="C66" s="198"/>
      <c r="D66" s="199" t="s">
        <v>1358</v>
      </c>
      <c r="E66" s="200"/>
      <c r="F66" s="200"/>
      <c r="G66" s="200"/>
      <c r="H66" s="200"/>
      <c r="I66" s="201"/>
      <c r="J66" s="202">
        <f>J94</f>
        <v>0</v>
      </c>
      <c r="K66" s="203"/>
    </row>
    <row r="67" s="9" customFormat="1" ht="19.92" customHeight="1">
      <c r="B67" s="197"/>
      <c r="C67" s="198"/>
      <c r="D67" s="199" t="s">
        <v>668</v>
      </c>
      <c r="E67" s="200"/>
      <c r="F67" s="200"/>
      <c r="G67" s="200"/>
      <c r="H67" s="200"/>
      <c r="I67" s="201"/>
      <c r="J67" s="202">
        <f>J97</f>
        <v>0</v>
      </c>
      <c r="K67" s="203"/>
    </row>
    <row r="68" s="9" customFormat="1" ht="19.92" customHeight="1">
      <c r="B68" s="197"/>
      <c r="C68" s="198"/>
      <c r="D68" s="199" t="s">
        <v>1589</v>
      </c>
      <c r="E68" s="200"/>
      <c r="F68" s="200"/>
      <c r="G68" s="200"/>
      <c r="H68" s="200"/>
      <c r="I68" s="201"/>
      <c r="J68" s="202">
        <f>J99</f>
        <v>0</v>
      </c>
      <c r="K68" s="203"/>
    </row>
    <row r="69" s="1" customFormat="1" ht="21.84" customHeight="1">
      <c r="B69" s="46"/>
      <c r="C69" s="47"/>
      <c r="D69" s="47"/>
      <c r="E69" s="47"/>
      <c r="F69" s="47"/>
      <c r="G69" s="47"/>
      <c r="H69" s="47"/>
      <c r="I69" s="157"/>
      <c r="J69" s="47"/>
      <c r="K69" s="51"/>
    </row>
    <row r="70" s="1" customFormat="1" ht="6.96" customHeight="1">
      <c r="B70" s="67"/>
      <c r="C70" s="68"/>
      <c r="D70" s="68"/>
      <c r="E70" s="68"/>
      <c r="F70" s="68"/>
      <c r="G70" s="68"/>
      <c r="H70" s="68"/>
      <c r="I70" s="179"/>
      <c r="J70" s="68"/>
      <c r="K70" s="69"/>
    </row>
    <row r="74" s="1" customFormat="1" ht="6.96" customHeight="1">
      <c r="B74" s="70"/>
      <c r="C74" s="71"/>
      <c r="D74" s="71"/>
      <c r="E74" s="71"/>
      <c r="F74" s="71"/>
      <c r="G74" s="71"/>
      <c r="H74" s="71"/>
      <c r="I74" s="182"/>
      <c r="J74" s="71"/>
      <c r="K74" s="71"/>
      <c r="L74" s="72"/>
    </row>
    <row r="75" s="1" customFormat="1" ht="36.96" customHeight="1">
      <c r="B75" s="46"/>
      <c r="C75" s="73" t="s">
        <v>525</v>
      </c>
      <c r="D75" s="74"/>
      <c r="E75" s="74"/>
      <c r="F75" s="74"/>
      <c r="G75" s="74"/>
      <c r="H75" s="74"/>
      <c r="I75" s="204"/>
      <c r="J75" s="74"/>
      <c r="K75" s="74"/>
      <c r="L75" s="72"/>
    </row>
    <row r="76" s="1" customFormat="1" ht="6.96" customHeight="1">
      <c r="B76" s="46"/>
      <c r="C76" s="74"/>
      <c r="D76" s="74"/>
      <c r="E76" s="74"/>
      <c r="F76" s="74"/>
      <c r="G76" s="74"/>
      <c r="H76" s="74"/>
      <c r="I76" s="204"/>
      <c r="J76" s="74"/>
      <c r="K76" s="74"/>
      <c r="L76" s="72"/>
    </row>
    <row r="77" s="1" customFormat="1" ht="14.4" customHeight="1">
      <c r="B77" s="46"/>
      <c r="C77" s="76" t="s">
        <v>18</v>
      </c>
      <c r="D77" s="74"/>
      <c r="E77" s="74"/>
      <c r="F77" s="74"/>
      <c r="G77" s="74"/>
      <c r="H77" s="74"/>
      <c r="I77" s="204"/>
      <c r="J77" s="74"/>
      <c r="K77" s="74"/>
      <c r="L77" s="72"/>
    </row>
    <row r="78" s="1" customFormat="1" ht="16.5" customHeight="1">
      <c r="B78" s="46"/>
      <c r="C78" s="74"/>
      <c r="D78" s="74"/>
      <c r="E78" s="205" t="str">
        <f>E7</f>
        <v>Celkové opravy zastávek na koridorové trati Vraňany - Děčín - státní hranice_ZMĚNA č. 1</v>
      </c>
      <c r="F78" s="76"/>
      <c r="G78" s="76"/>
      <c r="H78" s="76"/>
      <c r="I78" s="204"/>
      <c r="J78" s="74"/>
      <c r="K78" s="74"/>
      <c r="L78" s="72"/>
    </row>
    <row r="79">
      <c r="B79" s="28"/>
      <c r="C79" s="76" t="s">
        <v>506</v>
      </c>
      <c r="D79" s="206"/>
      <c r="E79" s="206"/>
      <c r="F79" s="206"/>
      <c r="G79" s="206"/>
      <c r="H79" s="206"/>
      <c r="I79" s="149"/>
      <c r="J79" s="206"/>
      <c r="K79" s="206"/>
      <c r="L79" s="207"/>
    </row>
    <row r="80" ht="16.5" customHeight="1">
      <c r="B80" s="28"/>
      <c r="C80" s="206"/>
      <c r="D80" s="206"/>
      <c r="E80" s="205" t="s">
        <v>1719</v>
      </c>
      <c r="F80" s="206"/>
      <c r="G80" s="206"/>
      <c r="H80" s="206"/>
      <c r="I80" s="149"/>
      <c r="J80" s="206"/>
      <c r="K80" s="206"/>
      <c r="L80" s="207"/>
    </row>
    <row r="81">
      <c r="B81" s="28"/>
      <c r="C81" s="76" t="s">
        <v>508</v>
      </c>
      <c r="D81" s="206"/>
      <c r="E81" s="206"/>
      <c r="F81" s="206"/>
      <c r="G81" s="206"/>
      <c r="H81" s="206"/>
      <c r="I81" s="149"/>
      <c r="J81" s="206"/>
      <c r="K81" s="206"/>
      <c r="L81" s="207"/>
    </row>
    <row r="82" s="1" customFormat="1" ht="16.5" customHeight="1">
      <c r="B82" s="46"/>
      <c r="C82" s="74"/>
      <c r="D82" s="74"/>
      <c r="E82" s="208" t="s">
        <v>1758</v>
      </c>
      <c r="F82" s="74"/>
      <c r="G82" s="74"/>
      <c r="H82" s="74"/>
      <c r="I82" s="204"/>
      <c r="J82" s="74"/>
      <c r="K82" s="74"/>
      <c r="L82" s="72"/>
    </row>
    <row r="83" s="1" customFormat="1" ht="14.4" customHeight="1">
      <c r="B83" s="46"/>
      <c r="C83" s="76" t="s">
        <v>510</v>
      </c>
      <c r="D83" s="74"/>
      <c r="E83" s="74"/>
      <c r="F83" s="74"/>
      <c r="G83" s="74"/>
      <c r="H83" s="74"/>
      <c r="I83" s="204"/>
      <c r="J83" s="74"/>
      <c r="K83" s="74"/>
      <c r="L83" s="72"/>
    </row>
    <row r="84" s="1" customFormat="1" ht="17.25" customHeight="1">
      <c r="B84" s="46"/>
      <c r="C84" s="74"/>
      <c r="D84" s="74"/>
      <c r="E84" s="82" t="str">
        <f>E13</f>
        <v>SO-31-04.3 - VRN</v>
      </c>
      <c r="F84" s="74"/>
      <c r="G84" s="74"/>
      <c r="H84" s="74"/>
      <c r="I84" s="204"/>
      <c r="J84" s="74"/>
      <c r="K84" s="74"/>
      <c r="L84" s="72"/>
    </row>
    <row r="85" s="1" customFormat="1" ht="6.96" customHeight="1">
      <c r="B85" s="46"/>
      <c r="C85" s="74"/>
      <c r="D85" s="74"/>
      <c r="E85" s="74"/>
      <c r="F85" s="74"/>
      <c r="G85" s="74"/>
      <c r="H85" s="74"/>
      <c r="I85" s="204"/>
      <c r="J85" s="74"/>
      <c r="K85" s="74"/>
      <c r="L85" s="72"/>
    </row>
    <row r="86" s="1" customFormat="1" ht="18" customHeight="1">
      <c r="B86" s="46"/>
      <c r="C86" s="76" t="s">
        <v>25</v>
      </c>
      <c r="D86" s="74"/>
      <c r="E86" s="74"/>
      <c r="F86" s="209" t="str">
        <f>F16</f>
        <v xml:space="preserve"> </v>
      </c>
      <c r="G86" s="74"/>
      <c r="H86" s="74"/>
      <c r="I86" s="210" t="s">
        <v>27</v>
      </c>
      <c r="J86" s="85" t="str">
        <f>IF(J16="","",J16)</f>
        <v>19. 9. 2018</v>
      </c>
      <c r="K86" s="74"/>
      <c r="L86" s="72"/>
    </row>
    <row r="87" s="1" customFormat="1" ht="6.96" customHeight="1">
      <c r="B87" s="46"/>
      <c r="C87" s="74"/>
      <c r="D87" s="74"/>
      <c r="E87" s="74"/>
      <c r="F87" s="74"/>
      <c r="G87" s="74"/>
      <c r="H87" s="74"/>
      <c r="I87" s="204"/>
      <c r="J87" s="74"/>
      <c r="K87" s="74"/>
      <c r="L87" s="72"/>
    </row>
    <row r="88" s="1" customFormat="1">
      <c r="B88" s="46"/>
      <c r="C88" s="76" t="s">
        <v>31</v>
      </c>
      <c r="D88" s="74"/>
      <c r="E88" s="74"/>
      <c r="F88" s="209" t="str">
        <f>E19</f>
        <v>SŽDC s.o., OŘ Ústí n.L., ST Ústí n.L.</v>
      </c>
      <c r="G88" s="74"/>
      <c r="H88" s="74"/>
      <c r="I88" s="210" t="s">
        <v>39</v>
      </c>
      <c r="J88" s="209" t="str">
        <f>E25</f>
        <v xml:space="preserve"> </v>
      </c>
      <c r="K88" s="74"/>
      <c r="L88" s="72"/>
    </row>
    <row r="89" s="1" customFormat="1" ht="14.4" customHeight="1">
      <c r="B89" s="46"/>
      <c r="C89" s="76" t="s">
        <v>37</v>
      </c>
      <c r="D89" s="74"/>
      <c r="E89" s="74"/>
      <c r="F89" s="209" t="str">
        <f>IF(E22="","",E22)</f>
        <v/>
      </c>
      <c r="G89" s="74"/>
      <c r="H89" s="74"/>
      <c r="I89" s="204"/>
      <c r="J89" s="74"/>
      <c r="K89" s="74"/>
      <c r="L89" s="72"/>
    </row>
    <row r="90" s="1" customFormat="1" ht="10.32" customHeight="1">
      <c r="B90" s="46"/>
      <c r="C90" s="74"/>
      <c r="D90" s="74"/>
      <c r="E90" s="74"/>
      <c r="F90" s="74"/>
      <c r="G90" s="74"/>
      <c r="H90" s="74"/>
      <c r="I90" s="204"/>
      <c r="J90" s="74"/>
      <c r="K90" s="74"/>
      <c r="L90" s="72"/>
    </row>
    <row r="91" s="10" customFormat="1" ht="29.28" customHeight="1">
      <c r="B91" s="211"/>
      <c r="C91" s="212" t="s">
        <v>526</v>
      </c>
      <c r="D91" s="213" t="s">
        <v>62</v>
      </c>
      <c r="E91" s="213" t="s">
        <v>58</v>
      </c>
      <c r="F91" s="213" t="s">
        <v>527</v>
      </c>
      <c r="G91" s="213" t="s">
        <v>528</v>
      </c>
      <c r="H91" s="213" t="s">
        <v>529</v>
      </c>
      <c r="I91" s="214" t="s">
        <v>530</v>
      </c>
      <c r="J91" s="213" t="s">
        <v>514</v>
      </c>
      <c r="K91" s="215" t="s">
        <v>531</v>
      </c>
      <c r="L91" s="216"/>
      <c r="M91" s="102" t="s">
        <v>532</v>
      </c>
      <c r="N91" s="103" t="s">
        <v>47</v>
      </c>
      <c r="O91" s="103" t="s">
        <v>533</v>
      </c>
      <c r="P91" s="103" t="s">
        <v>534</v>
      </c>
      <c r="Q91" s="103" t="s">
        <v>535</v>
      </c>
      <c r="R91" s="103" t="s">
        <v>536</v>
      </c>
      <c r="S91" s="103" t="s">
        <v>537</v>
      </c>
      <c r="T91" s="104" t="s">
        <v>538</v>
      </c>
    </row>
    <row r="92" s="1" customFormat="1" ht="29.28" customHeight="1">
      <c r="B92" s="46"/>
      <c r="C92" s="108" t="s">
        <v>515</v>
      </c>
      <c r="D92" s="74"/>
      <c r="E92" s="74"/>
      <c r="F92" s="74"/>
      <c r="G92" s="74"/>
      <c r="H92" s="74"/>
      <c r="I92" s="204"/>
      <c r="J92" s="217">
        <f>BK92</f>
        <v>0</v>
      </c>
      <c r="K92" s="74"/>
      <c r="L92" s="72"/>
      <c r="M92" s="105"/>
      <c r="N92" s="106"/>
      <c r="O92" s="106"/>
      <c r="P92" s="218">
        <f>P93</f>
        <v>0</v>
      </c>
      <c r="Q92" s="106"/>
      <c r="R92" s="218">
        <f>R93</f>
        <v>0</v>
      </c>
      <c r="S92" s="106"/>
      <c r="T92" s="219">
        <f>T93</f>
        <v>0</v>
      </c>
      <c r="AT92" s="24" t="s">
        <v>76</v>
      </c>
      <c r="AU92" s="24" t="s">
        <v>516</v>
      </c>
      <c r="BK92" s="220">
        <f>BK93</f>
        <v>0</v>
      </c>
    </row>
    <row r="93" s="11" customFormat="1" ht="37.44" customHeight="1">
      <c r="B93" s="221"/>
      <c r="C93" s="222"/>
      <c r="D93" s="223" t="s">
        <v>76</v>
      </c>
      <c r="E93" s="224" t="s">
        <v>96</v>
      </c>
      <c r="F93" s="224" t="s">
        <v>599</v>
      </c>
      <c r="G93" s="222"/>
      <c r="H93" s="222"/>
      <c r="I93" s="225"/>
      <c r="J93" s="226">
        <f>BK93</f>
        <v>0</v>
      </c>
      <c r="K93" s="222"/>
      <c r="L93" s="227"/>
      <c r="M93" s="228"/>
      <c r="N93" s="229"/>
      <c r="O93" s="229"/>
      <c r="P93" s="230">
        <f>P94+P97+P99</f>
        <v>0</v>
      </c>
      <c r="Q93" s="229"/>
      <c r="R93" s="230">
        <f>R94+R97+R99</f>
        <v>0</v>
      </c>
      <c r="S93" s="229"/>
      <c r="T93" s="231">
        <f>T94+T97+T99</f>
        <v>0</v>
      </c>
      <c r="AR93" s="232" t="s">
        <v>562</v>
      </c>
      <c r="AT93" s="233" t="s">
        <v>76</v>
      </c>
      <c r="AU93" s="233" t="s">
        <v>77</v>
      </c>
      <c r="AY93" s="232" t="s">
        <v>541</v>
      </c>
      <c r="BK93" s="234">
        <f>BK94+BK97+BK99</f>
        <v>0</v>
      </c>
    </row>
    <row r="94" s="11" customFormat="1" ht="19.92" customHeight="1">
      <c r="B94" s="221"/>
      <c r="C94" s="222"/>
      <c r="D94" s="223" t="s">
        <v>76</v>
      </c>
      <c r="E94" s="235" t="s">
        <v>1359</v>
      </c>
      <c r="F94" s="235" t="s">
        <v>1360</v>
      </c>
      <c r="G94" s="222"/>
      <c r="H94" s="222"/>
      <c r="I94" s="225"/>
      <c r="J94" s="236">
        <f>BK94</f>
        <v>0</v>
      </c>
      <c r="K94" s="222"/>
      <c r="L94" s="227"/>
      <c r="M94" s="228"/>
      <c r="N94" s="229"/>
      <c r="O94" s="229"/>
      <c r="P94" s="230">
        <f>SUM(P95:P96)</f>
        <v>0</v>
      </c>
      <c r="Q94" s="229"/>
      <c r="R94" s="230">
        <f>SUM(R95:R96)</f>
        <v>0</v>
      </c>
      <c r="S94" s="229"/>
      <c r="T94" s="231">
        <f>SUM(T95:T96)</f>
        <v>0</v>
      </c>
      <c r="AR94" s="232" t="s">
        <v>562</v>
      </c>
      <c r="AT94" s="233" t="s">
        <v>76</v>
      </c>
      <c r="AU94" s="233" t="s">
        <v>24</v>
      </c>
      <c r="AY94" s="232" t="s">
        <v>541</v>
      </c>
      <c r="BK94" s="234">
        <f>SUM(BK95:BK96)</f>
        <v>0</v>
      </c>
    </row>
    <row r="95" s="1" customFormat="1" ht="16.5" customHeight="1">
      <c r="B95" s="46"/>
      <c r="C95" s="237" t="s">
        <v>24</v>
      </c>
      <c r="D95" s="237" t="s">
        <v>544</v>
      </c>
      <c r="E95" s="238" t="s">
        <v>1502</v>
      </c>
      <c r="F95" s="239" t="s">
        <v>1503</v>
      </c>
      <c r="G95" s="240" t="s">
        <v>672</v>
      </c>
      <c r="H95" s="280"/>
      <c r="I95" s="242"/>
      <c r="J95" s="243">
        <f>ROUND(I95*H95,2)</f>
        <v>0</v>
      </c>
      <c r="K95" s="239" t="s">
        <v>603</v>
      </c>
      <c r="L95" s="72"/>
      <c r="M95" s="244" t="s">
        <v>22</v>
      </c>
      <c r="N95" s="245" t="s">
        <v>48</v>
      </c>
      <c r="O95" s="47"/>
      <c r="P95" s="246">
        <f>O95*H95</f>
        <v>0</v>
      </c>
      <c r="Q95" s="246">
        <v>0</v>
      </c>
      <c r="R95" s="246">
        <f>Q95*H95</f>
        <v>0</v>
      </c>
      <c r="S95" s="246">
        <v>0</v>
      </c>
      <c r="T95" s="247">
        <f>S95*H95</f>
        <v>0</v>
      </c>
      <c r="AR95" s="24" t="s">
        <v>674</v>
      </c>
      <c r="AT95" s="24" t="s">
        <v>544</v>
      </c>
      <c r="AU95" s="24" t="s">
        <v>85</v>
      </c>
      <c r="AY95" s="24" t="s">
        <v>541</v>
      </c>
      <c r="BE95" s="248">
        <f>IF(N95="základní",J95,0)</f>
        <v>0</v>
      </c>
      <c r="BF95" s="248">
        <f>IF(N95="snížená",J95,0)</f>
        <v>0</v>
      </c>
      <c r="BG95" s="248">
        <f>IF(N95="zákl. přenesená",J95,0)</f>
        <v>0</v>
      </c>
      <c r="BH95" s="248">
        <f>IF(N95="sníž. přenesená",J95,0)</f>
        <v>0</v>
      </c>
      <c r="BI95" s="248">
        <f>IF(N95="nulová",J95,0)</f>
        <v>0</v>
      </c>
      <c r="BJ95" s="24" t="s">
        <v>24</v>
      </c>
      <c r="BK95" s="248">
        <f>ROUND(I95*H95,2)</f>
        <v>0</v>
      </c>
      <c r="BL95" s="24" t="s">
        <v>674</v>
      </c>
      <c r="BM95" s="24" t="s">
        <v>1793</v>
      </c>
    </row>
    <row r="96" s="1" customFormat="1" ht="25.5" customHeight="1">
      <c r="B96" s="46"/>
      <c r="C96" s="237" t="s">
        <v>85</v>
      </c>
      <c r="D96" s="237" t="s">
        <v>544</v>
      </c>
      <c r="E96" s="238" t="s">
        <v>1365</v>
      </c>
      <c r="F96" s="239" t="s">
        <v>1366</v>
      </c>
      <c r="G96" s="240" t="s">
        <v>672</v>
      </c>
      <c r="H96" s="280"/>
      <c r="I96" s="242"/>
      <c r="J96" s="243">
        <f>ROUND(I96*H96,2)</f>
        <v>0</v>
      </c>
      <c r="K96" s="239" t="s">
        <v>603</v>
      </c>
      <c r="L96" s="72"/>
      <c r="M96" s="244" t="s">
        <v>22</v>
      </c>
      <c r="N96" s="245" t="s">
        <v>48</v>
      </c>
      <c r="O96" s="47"/>
      <c r="P96" s="246">
        <f>O96*H96</f>
        <v>0</v>
      </c>
      <c r="Q96" s="246">
        <v>0</v>
      </c>
      <c r="R96" s="246">
        <f>Q96*H96</f>
        <v>0</v>
      </c>
      <c r="S96" s="246">
        <v>0</v>
      </c>
      <c r="T96" s="247">
        <f>S96*H96</f>
        <v>0</v>
      </c>
      <c r="AR96" s="24" t="s">
        <v>674</v>
      </c>
      <c r="AT96" s="24" t="s">
        <v>544</v>
      </c>
      <c r="AU96" s="24" t="s">
        <v>85</v>
      </c>
      <c r="AY96" s="24" t="s">
        <v>541</v>
      </c>
      <c r="BE96" s="248">
        <f>IF(N96="základní",J96,0)</f>
        <v>0</v>
      </c>
      <c r="BF96" s="248">
        <f>IF(N96="snížená",J96,0)</f>
        <v>0</v>
      </c>
      <c r="BG96" s="248">
        <f>IF(N96="zákl. přenesená",J96,0)</f>
        <v>0</v>
      </c>
      <c r="BH96" s="248">
        <f>IF(N96="sníž. přenesená",J96,0)</f>
        <v>0</v>
      </c>
      <c r="BI96" s="248">
        <f>IF(N96="nulová",J96,0)</f>
        <v>0</v>
      </c>
      <c r="BJ96" s="24" t="s">
        <v>24</v>
      </c>
      <c r="BK96" s="248">
        <f>ROUND(I96*H96,2)</f>
        <v>0</v>
      </c>
      <c r="BL96" s="24" t="s">
        <v>674</v>
      </c>
      <c r="BM96" s="24" t="s">
        <v>1794</v>
      </c>
    </row>
    <row r="97" s="11" customFormat="1" ht="29.88" customHeight="1">
      <c r="B97" s="221"/>
      <c r="C97" s="222"/>
      <c r="D97" s="223" t="s">
        <v>76</v>
      </c>
      <c r="E97" s="235" t="s">
        <v>669</v>
      </c>
      <c r="F97" s="235" t="s">
        <v>601</v>
      </c>
      <c r="G97" s="222"/>
      <c r="H97" s="222"/>
      <c r="I97" s="225"/>
      <c r="J97" s="236">
        <f>BK97</f>
        <v>0</v>
      </c>
      <c r="K97" s="222"/>
      <c r="L97" s="227"/>
      <c r="M97" s="228"/>
      <c r="N97" s="229"/>
      <c r="O97" s="229"/>
      <c r="P97" s="230">
        <f>P98</f>
        <v>0</v>
      </c>
      <c r="Q97" s="229"/>
      <c r="R97" s="230">
        <f>R98</f>
        <v>0</v>
      </c>
      <c r="S97" s="229"/>
      <c r="T97" s="231">
        <f>T98</f>
        <v>0</v>
      </c>
      <c r="AR97" s="232" t="s">
        <v>562</v>
      </c>
      <c r="AT97" s="233" t="s">
        <v>76</v>
      </c>
      <c r="AU97" s="233" t="s">
        <v>24</v>
      </c>
      <c r="AY97" s="232" t="s">
        <v>541</v>
      </c>
      <c r="BK97" s="234">
        <f>BK98</f>
        <v>0</v>
      </c>
    </row>
    <row r="98" s="1" customFormat="1" ht="16.5" customHeight="1">
      <c r="B98" s="46"/>
      <c r="C98" s="237" t="s">
        <v>93</v>
      </c>
      <c r="D98" s="237" t="s">
        <v>544</v>
      </c>
      <c r="E98" s="238" t="s">
        <v>670</v>
      </c>
      <c r="F98" s="239" t="s">
        <v>671</v>
      </c>
      <c r="G98" s="240" t="s">
        <v>672</v>
      </c>
      <c r="H98" s="280"/>
      <c r="I98" s="242"/>
      <c r="J98" s="243">
        <f>ROUND(I98*H98,2)</f>
        <v>0</v>
      </c>
      <c r="K98" s="239" t="s">
        <v>673</v>
      </c>
      <c r="L98" s="72"/>
      <c r="M98" s="244" t="s">
        <v>22</v>
      </c>
      <c r="N98" s="245" t="s">
        <v>48</v>
      </c>
      <c r="O98" s="47"/>
      <c r="P98" s="246">
        <f>O98*H98</f>
        <v>0</v>
      </c>
      <c r="Q98" s="246">
        <v>0</v>
      </c>
      <c r="R98" s="246">
        <f>Q98*H98</f>
        <v>0</v>
      </c>
      <c r="S98" s="246">
        <v>0</v>
      </c>
      <c r="T98" s="247">
        <f>S98*H98</f>
        <v>0</v>
      </c>
      <c r="AR98" s="24" t="s">
        <v>674</v>
      </c>
      <c r="AT98" s="24" t="s">
        <v>544</v>
      </c>
      <c r="AU98" s="24" t="s">
        <v>85</v>
      </c>
      <c r="AY98" s="24" t="s">
        <v>541</v>
      </c>
      <c r="BE98" s="248">
        <f>IF(N98="základní",J98,0)</f>
        <v>0</v>
      </c>
      <c r="BF98" s="248">
        <f>IF(N98="snížená",J98,0)</f>
        <v>0</v>
      </c>
      <c r="BG98" s="248">
        <f>IF(N98="zákl. přenesená",J98,0)</f>
        <v>0</v>
      </c>
      <c r="BH98" s="248">
        <f>IF(N98="sníž. přenesená",J98,0)</f>
        <v>0</v>
      </c>
      <c r="BI98" s="248">
        <f>IF(N98="nulová",J98,0)</f>
        <v>0</v>
      </c>
      <c r="BJ98" s="24" t="s">
        <v>24</v>
      </c>
      <c r="BK98" s="248">
        <f>ROUND(I98*H98,2)</f>
        <v>0</v>
      </c>
      <c r="BL98" s="24" t="s">
        <v>674</v>
      </c>
      <c r="BM98" s="24" t="s">
        <v>1795</v>
      </c>
    </row>
    <row r="99" s="11" customFormat="1" ht="29.88" customHeight="1">
      <c r="B99" s="221"/>
      <c r="C99" s="222"/>
      <c r="D99" s="223" t="s">
        <v>76</v>
      </c>
      <c r="E99" s="235" t="s">
        <v>1645</v>
      </c>
      <c r="F99" s="235" t="s">
        <v>606</v>
      </c>
      <c r="G99" s="222"/>
      <c r="H99" s="222"/>
      <c r="I99" s="225"/>
      <c r="J99" s="236">
        <f>BK99</f>
        <v>0</v>
      </c>
      <c r="K99" s="222"/>
      <c r="L99" s="227"/>
      <c r="M99" s="228"/>
      <c r="N99" s="229"/>
      <c r="O99" s="229"/>
      <c r="P99" s="230">
        <f>P100</f>
        <v>0</v>
      </c>
      <c r="Q99" s="229"/>
      <c r="R99" s="230">
        <f>R100</f>
        <v>0</v>
      </c>
      <c r="S99" s="229"/>
      <c r="T99" s="231">
        <f>T100</f>
        <v>0</v>
      </c>
      <c r="AR99" s="232" t="s">
        <v>562</v>
      </c>
      <c r="AT99" s="233" t="s">
        <v>76</v>
      </c>
      <c r="AU99" s="233" t="s">
        <v>24</v>
      </c>
      <c r="AY99" s="232" t="s">
        <v>541</v>
      </c>
      <c r="BK99" s="234">
        <f>BK100</f>
        <v>0</v>
      </c>
    </row>
    <row r="100" s="1" customFormat="1" ht="25.5" customHeight="1">
      <c r="B100" s="46"/>
      <c r="C100" s="237" t="s">
        <v>542</v>
      </c>
      <c r="D100" s="237" t="s">
        <v>544</v>
      </c>
      <c r="E100" s="238" t="s">
        <v>1716</v>
      </c>
      <c r="F100" s="239" t="s">
        <v>1717</v>
      </c>
      <c r="G100" s="240" t="s">
        <v>672</v>
      </c>
      <c r="H100" s="280"/>
      <c r="I100" s="242"/>
      <c r="J100" s="243">
        <f>ROUND(I100*H100,2)</f>
        <v>0</v>
      </c>
      <c r="K100" s="239" t="s">
        <v>603</v>
      </c>
      <c r="L100" s="72"/>
      <c r="M100" s="244" t="s">
        <v>22</v>
      </c>
      <c r="N100" s="281" t="s">
        <v>48</v>
      </c>
      <c r="O100" s="277"/>
      <c r="P100" s="278">
        <f>O100*H100</f>
        <v>0</v>
      </c>
      <c r="Q100" s="278">
        <v>0</v>
      </c>
      <c r="R100" s="278">
        <f>Q100*H100</f>
        <v>0</v>
      </c>
      <c r="S100" s="278">
        <v>0</v>
      </c>
      <c r="T100" s="279">
        <f>S100*H100</f>
        <v>0</v>
      </c>
      <c r="AR100" s="24" t="s">
        <v>674</v>
      </c>
      <c r="AT100" s="24" t="s">
        <v>544</v>
      </c>
      <c r="AU100" s="24" t="s">
        <v>85</v>
      </c>
      <c r="AY100" s="24" t="s">
        <v>541</v>
      </c>
      <c r="BE100" s="248">
        <f>IF(N100="základní",J100,0)</f>
        <v>0</v>
      </c>
      <c r="BF100" s="248">
        <f>IF(N100="snížená",J100,0)</f>
        <v>0</v>
      </c>
      <c r="BG100" s="248">
        <f>IF(N100="zákl. přenesená",J100,0)</f>
        <v>0</v>
      </c>
      <c r="BH100" s="248">
        <f>IF(N100="sníž. přenesená",J100,0)</f>
        <v>0</v>
      </c>
      <c r="BI100" s="248">
        <f>IF(N100="nulová",J100,0)</f>
        <v>0</v>
      </c>
      <c r="BJ100" s="24" t="s">
        <v>24</v>
      </c>
      <c r="BK100" s="248">
        <f>ROUND(I100*H100,2)</f>
        <v>0</v>
      </c>
      <c r="BL100" s="24" t="s">
        <v>674</v>
      </c>
      <c r="BM100" s="24" t="s">
        <v>1796</v>
      </c>
    </row>
    <row r="101" s="1" customFormat="1" ht="6.96" customHeight="1">
      <c r="B101" s="67"/>
      <c r="C101" s="68"/>
      <c r="D101" s="68"/>
      <c r="E101" s="68"/>
      <c r="F101" s="68"/>
      <c r="G101" s="68"/>
      <c r="H101" s="68"/>
      <c r="I101" s="179"/>
      <c r="J101" s="68"/>
      <c r="K101" s="68"/>
      <c r="L101" s="72"/>
    </row>
  </sheetData>
  <sheetProtection sheet="1" autoFilter="0" formatColumns="0" formatRows="0" objects="1" scenarios="1" spinCount="100000" saltValue="O/5bNJcqIhXumV4LQKWxMSUCZyS2C5G93/H2uJjZ0KdtvepD0oJYNpksm3z5XnZ58MBlUCA3Nomf/THmZzXOPA==" hashValue="YrbqhPFVum7e4xSsTAMjYITOsljHfTUZl+ImcZ0AiWNWsVexS12b/bn/e4F+pUwYaX44p8souOhIqzslxdXTJA==" algorithmName="SHA-512" password="CC35"/>
  <autoFilter ref="C91:K100"/>
  <mergeCells count="16">
    <mergeCell ref="E7:H7"/>
    <mergeCell ref="E11:H11"/>
    <mergeCell ref="E9:H9"/>
    <mergeCell ref="E13:H13"/>
    <mergeCell ref="E28:H28"/>
    <mergeCell ref="E49:H49"/>
    <mergeCell ref="E53:H53"/>
    <mergeCell ref="E51:H51"/>
    <mergeCell ref="E55:H55"/>
    <mergeCell ref="J59:J60"/>
    <mergeCell ref="E78:H78"/>
    <mergeCell ref="E82:H82"/>
    <mergeCell ref="E80:H80"/>
    <mergeCell ref="E84:H84"/>
    <mergeCell ref="G1:H1"/>
    <mergeCell ref="L2:V2"/>
  </mergeCells>
  <hyperlinks>
    <hyperlink ref="F1:G1" location="C2" display="1) Krycí list soupisu"/>
    <hyperlink ref="G1:H1" location="C62" display="2) Rekapitulace"/>
    <hyperlink ref="J1" location="C91"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74.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409</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ht="16.5" customHeight="1">
      <c r="B9" s="28"/>
      <c r="C9" s="29"/>
      <c r="D9" s="29"/>
      <c r="E9" s="156" t="s">
        <v>1797</v>
      </c>
      <c r="F9" s="29"/>
      <c r="G9" s="29"/>
      <c r="H9" s="29"/>
      <c r="I9" s="155"/>
      <c r="J9" s="29"/>
      <c r="K9" s="31"/>
    </row>
    <row r="10">
      <c r="B10" s="28"/>
      <c r="C10" s="29"/>
      <c r="D10" s="40" t="s">
        <v>508</v>
      </c>
      <c r="E10" s="29"/>
      <c r="F10" s="29"/>
      <c r="G10" s="29"/>
      <c r="H10" s="29"/>
      <c r="I10" s="155"/>
      <c r="J10" s="29"/>
      <c r="K10" s="31"/>
    </row>
    <row r="11" s="1" customFormat="1" ht="16.5" customHeight="1">
      <c r="B11" s="46"/>
      <c r="C11" s="47"/>
      <c r="D11" s="47"/>
      <c r="E11" s="55" t="s">
        <v>1798</v>
      </c>
      <c r="F11" s="47"/>
      <c r="G11" s="47"/>
      <c r="H11" s="47"/>
      <c r="I11" s="157"/>
      <c r="J11" s="47"/>
      <c r="K11" s="51"/>
    </row>
    <row r="12" s="1" customFormat="1">
      <c r="B12" s="46"/>
      <c r="C12" s="47"/>
      <c r="D12" s="40" t="s">
        <v>510</v>
      </c>
      <c r="E12" s="47"/>
      <c r="F12" s="47"/>
      <c r="G12" s="47"/>
      <c r="H12" s="47"/>
      <c r="I12" s="157"/>
      <c r="J12" s="47"/>
      <c r="K12" s="51"/>
    </row>
    <row r="13" s="1" customFormat="1" ht="36.96" customHeight="1">
      <c r="B13" s="46"/>
      <c r="C13" s="47"/>
      <c r="D13" s="47"/>
      <c r="E13" s="158" t="s">
        <v>1799</v>
      </c>
      <c r="F13" s="47"/>
      <c r="G13" s="47"/>
      <c r="H13" s="47"/>
      <c r="I13" s="157"/>
      <c r="J13" s="47"/>
      <c r="K13" s="51"/>
    </row>
    <row r="14" s="1" customFormat="1">
      <c r="B14" s="46"/>
      <c r="C14" s="47"/>
      <c r="D14" s="47"/>
      <c r="E14" s="47"/>
      <c r="F14" s="47"/>
      <c r="G14" s="47"/>
      <c r="H14" s="47"/>
      <c r="I14" s="157"/>
      <c r="J14" s="47"/>
      <c r="K14" s="51"/>
    </row>
    <row r="15" s="1" customFormat="1" ht="14.4" customHeight="1">
      <c r="B15" s="46"/>
      <c r="C15" s="47"/>
      <c r="D15" s="40" t="s">
        <v>21</v>
      </c>
      <c r="E15" s="47"/>
      <c r="F15" s="35" t="s">
        <v>22</v>
      </c>
      <c r="G15" s="47"/>
      <c r="H15" s="47"/>
      <c r="I15" s="159" t="s">
        <v>23</v>
      </c>
      <c r="J15" s="35" t="s">
        <v>22</v>
      </c>
      <c r="K15" s="51"/>
    </row>
    <row r="16" s="1" customFormat="1" ht="14.4" customHeight="1">
      <c r="B16" s="46"/>
      <c r="C16" s="47"/>
      <c r="D16" s="40" t="s">
        <v>25</v>
      </c>
      <c r="E16" s="47"/>
      <c r="F16" s="35" t="s">
        <v>40</v>
      </c>
      <c r="G16" s="47"/>
      <c r="H16" s="47"/>
      <c r="I16" s="159" t="s">
        <v>27</v>
      </c>
      <c r="J16" s="160" t="str">
        <f>'Rekapitulace stavby'!AN8</f>
        <v>19. 9. 2018</v>
      </c>
      <c r="K16" s="51"/>
    </row>
    <row r="17" s="1" customFormat="1" ht="10.8" customHeight="1">
      <c r="B17" s="46"/>
      <c r="C17" s="47"/>
      <c r="D17" s="47"/>
      <c r="E17" s="47"/>
      <c r="F17" s="47"/>
      <c r="G17" s="47"/>
      <c r="H17" s="47"/>
      <c r="I17" s="157"/>
      <c r="J17" s="47"/>
      <c r="K17" s="51"/>
    </row>
    <row r="18" s="1" customFormat="1" ht="14.4" customHeight="1">
      <c r="B18" s="46"/>
      <c r="C18" s="47"/>
      <c r="D18" s="40" t="s">
        <v>31</v>
      </c>
      <c r="E18" s="47"/>
      <c r="F18" s="47"/>
      <c r="G18" s="47"/>
      <c r="H18" s="47"/>
      <c r="I18" s="159" t="s">
        <v>32</v>
      </c>
      <c r="J18" s="35" t="str">
        <f>IF('Rekapitulace stavby'!AN10="","",'Rekapitulace stavby'!AN10)</f>
        <v>70994234</v>
      </c>
      <c r="K18" s="51"/>
    </row>
    <row r="19" s="1" customFormat="1" ht="18" customHeight="1">
      <c r="B19" s="46"/>
      <c r="C19" s="47"/>
      <c r="D19" s="47"/>
      <c r="E19" s="35" t="str">
        <f>IF('Rekapitulace stavby'!E11="","",'Rekapitulace stavby'!E11)</f>
        <v>SŽDC s.o., OŘ Ústí n.L., ST Ústí n.L.</v>
      </c>
      <c r="F19" s="47"/>
      <c r="G19" s="47"/>
      <c r="H19" s="47"/>
      <c r="I19" s="159" t="s">
        <v>35</v>
      </c>
      <c r="J19" s="35" t="str">
        <f>IF('Rekapitulace stavby'!AN11="","",'Rekapitulace stavby'!AN11)</f>
        <v>CZ70994234</v>
      </c>
      <c r="K19" s="51"/>
    </row>
    <row r="20" s="1" customFormat="1" ht="6.96" customHeight="1">
      <c r="B20" s="46"/>
      <c r="C20" s="47"/>
      <c r="D20" s="47"/>
      <c r="E20" s="47"/>
      <c r="F20" s="47"/>
      <c r="G20" s="47"/>
      <c r="H20" s="47"/>
      <c r="I20" s="157"/>
      <c r="J20" s="47"/>
      <c r="K20" s="51"/>
    </row>
    <row r="21" s="1" customFormat="1" ht="14.4" customHeight="1">
      <c r="B21" s="46"/>
      <c r="C21" s="47"/>
      <c r="D21" s="40" t="s">
        <v>37</v>
      </c>
      <c r="E21" s="47"/>
      <c r="F21" s="47"/>
      <c r="G21" s="47"/>
      <c r="H21" s="47"/>
      <c r="I21" s="159" t="s">
        <v>32</v>
      </c>
      <c r="J21" s="35" t="str">
        <f>IF('Rekapitulace stavby'!AN13="Vyplň údaj","",IF('Rekapitulace stavby'!AN13="","",'Rekapitulace stavby'!AN13))</f>
        <v/>
      </c>
      <c r="K21" s="51"/>
    </row>
    <row r="22" s="1" customFormat="1" ht="18" customHeight="1">
      <c r="B22" s="46"/>
      <c r="C22" s="47"/>
      <c r="D22" s="47"/>
      <c r="E22" s="35" t="str">
        <f>IF('Rekapitulace stavby'!E14="Vyplň údaj","",IF('Rekapitulace stavby'!E14="","",'Rekapitulace stavby'!E14))</f>
        <v/>
      </c>
      <c r="F22" s="47"/>
      <c r="G22" s="47"/>
      <c r="H22" s="47"/>
      <c r="I22" s="159" t="s">
        <v>35</v>
      </c>
      <c r="J22" s="35" t="str">
        <f>IF('Rekapitulace stavby'!AN14="Vyplň údaj","",IF('Rekapitulace stavby'!AN14="","",'Rekapitulace stavby'!AN14))</f>
        <v/>
      </c>
      <c r="K22" s="51"/>
    </row>
    <row r="23" s="1" customFormat="1" ht="6.96" customHeight="1">
      <c r="B23" s="46"/>
      <c r="C23" s="47"/>
      <c r="D23" s="47"/>
      <c r="E23" s="47"/>
      <c r="F23" s="47"/>
      <c r="G23" s="47"/>
      <c r="H23" s="47"/>
      <c r="I23" s="157"/>
      <c r="J23" s="47"/>
      <c r="K23" s="51"/>
    </row>
    <row r="24" s="1" customFormat="1" ht="14.4" customHeight="1">
      <c r="B24" s="46"/>
      <c r="C24" s="47"/>
      <c r="D24" s="40" t="s">
        <v>39</v>
      </c>
      <c r="E24" s="47"/>
      <c r="F24" s="47"/>
      <c r="G24" s="47"/>
      <c r="H24" s="47"/>
      <c r="I24" s="159" t="s">
        <v>32</v>
      </c>
      <c r="J24" s="35" t="str">
        <f>IF('Rekapitulace stavby'!AN16="","",'Rekapitulace stavby'!AN16)</f>
        <v/>
      </c>
      <c r="K24" s="51"/>
    </row>
    <row r="25" s="1" customFormat="1" ht="18" customHeight="1">
      <c r="B25" s="46"/>
      <c r="C25" s="47"/>
      <c r="D25" s="47"/>
      <c r="E25" s="35" t="str">
        <f>IF('Rekapitulace stavby'!E17="","",'Rekapitulace stavby'!E17)</f>
        <v xml:space="preserve"> </v>
      </c>
      <c r="F25" s="47"/>
      <c r="G25" s="47"/>
      <c r="H25" s="47"/>
      <c r="I25" s="159" t="s">
        <v>35</v>
      </c>
      <c r="J25" s="35" t="str">
        <f>IF('Rekapitulace stavby'!AN17="","",'Rekapitulace stavby'!AN17)</f>
        <v/>
      </c>
      <c r="K25" s="51"/>
    </row>
    <row r="26" s="1" customFormat="1" ht="6.96" customHeight="1">
      <c r="B26" s="46"/>
      <c r="C26" s="47"/>
      <c r="D26" s="47"/>
      <c r="E26" s="47"/>
      <c r="F26" s="47"/>
      <c r="G26" s="47"/>
      <c r="H26" s="47"/>
      <c r="I26" s="157"/>
      <c r="J26" s="47"/>
      <c r="K26" s="51"/>
    </row>
    <row r="27" s="1" customFormat="1" ht="14.4" customHeight="1">
      <c r="B27" s="46"/>
      <c r="C27" s="47"/>
      <c r="D27" s="40" t="s">
        <v>42</v>
      </c>
      <c r="E27" s="47"/>
      <c r="F27" s="47"/>
      <c r="G27" s="47"/>
      <c r="H27" s="47"/>
      <c r="I27" s="157"/>
      <c r="J27" s="47"/>
      <c r="K27" s="51"/>
    </row>
    <row r="28" s="7" customFormat="1" ht="16.5" customHeight="1">
      <c r="B28" s="161"/>
      <c r="C28" s="162"/>
      <c r="D28" s="162"/>
      <c r="E28" s="44" t="s">
        <v>22</v>
      </c>
      <c r="F28" s="44"/>
      <c r="G28" s="44"/>
      <c r="H28" s="44"/>
      <c r="I28" s="163"/>
      <c r="J28" s="162"/>
      <c r="K28" s="164"/>
    </row>
    <row r="29" s="1" customFormat="1" ht="6.96" customHeight="1">
      <c r="B29" s="46"/>
      <c r="C29" s="47"/>
      <c r="D29" s="47"/>
      <c r="E29" s="47"/>
      <c r="F29" s="47"/>
      <c r="G29" s="47"/>
      <c r="H29" s="47"/>
      <c r="I29" s="157"/>
      <c r="J29" s="47"/>
      <c r="K29" s="51"/>
    </row>
    <row r="30" s="1" customFormat="1" ht="6.96" customHeight="1">
      <c r="B30" s="46"/>
      <c r="C30" s="47"/>
      <c r="D30" s="106"/>
      <c r="E30" s="106"/>
      <c r="F30" s="106"/>
      <c r="G30" s="106"/>
      <c r="H30" s="106"/>
      <c r="I30" s="165"/>
      <c r="J30" s="106"/>
      <c r="K30" s="166"/>
    </row>
    <row r="31" s="1" customFormat="1" ht="25.44" customHeight="1">
      <c r="B31" s="46"/>
      <c r="C31" s="47"/>
      <c r="D31" s="167" t="s">
        <v>43</v>
      </c>
      <c r="E31" s="47"/>
      <c r="F31" s="47"/>
      <c r="G31" s="47"/>
      <c r="H31" s="47"/>
      <c r="I31" s="157"/>
      <c r="J31" s="168">
        <f>ROUND(J96,2)</f>
        <v>0</v>
      </c>
      <c r="K31" s="51"/>
    </row>
    <row r="32" s="1" customFormat="1" ht="6.96" customHeight="1">
      <c r="B32" s="46"/>
      <c r="C32" s="47"/>
      <c r="D32" s="106"/>
      <c r="E32" s="106"/>
      <c r="F32" s="106"/>
      <c r="G32" s="106"/>
      <c r="H32" s="106"/>
      <c r="I32" s="165"/>
      <c r="J32" s="106"/>
      <c r="K32" s="166"/>
    </row>
    <row r="33" s="1" customFormat="1" ht="14.4" customHeight="1">
      <c r="B33" s="46"/>
      <c r="C33" s="47"/>
      <c r="D33" s="47"/>
      <c r="E33" s="47"/>
      <c r="F33" s="52" t="s">
        <v>45</v>
      </c>
      <c r="G33" s="47"/>
      <c r="H33" s="47"/>
      <c r="I33" s="169" t="s">
        <v>44</v>
      </c>
      <c r="J33" s="52" t="s">
        <v>46</v>
      </c>
      <c r="K33" s="51"/>
    </row>
    <row r="34" s="1" customFormat="1" ht="14.4" customHeight="1">
      <c r="B34" s="46"/>
      <c r="C34" s="47"/>
      <c r="D34" s="55" t="s">
        <v>47</v>
      </c>
      <c r="E34" s="55" t="s">
        <v>48</v>
      </c>
      <c r="F34" s="170">
        <f>ROUND(SUM(BE96:BE128), 2)</f>
        <v>0</v>
      </c>
      <c r="G34" s="47"/>
      <c r="H34" s="47"/>
      <c r="I34" s="171">
        <v>0.20999999999999999</v>
      </c>
      <c r="J34" s="170">
        <f>ROUND(ROUND((SUM(BE96:BE128)), 2)*I34, 2)</f>
        <v>0</v>
      </c>
      <c r="K34" s="51"/>
    </row>
    <row r="35" s="1" customFormat="1" ht="14.4" customHeight="1">
      <c r="B35" s="46"/>
      <c r="C35" s="47"/>
      <c r="D35" s="47"/>
      <c r="E35" s="55" t="s">
        <v>49</v>
      </c>
      <c r="F35" s="170">
        <f>ROUND(SUM(BF96:BF128), 2)</f>
        <v>0</v>
      </c>
      <c r="G35" s="47"/>
      <c r="H35" s="47"/>
      <c r="I35" s="171">
        <v>0.14999999999999999</v>
      </c>
      <c r="J35" s="170">
        <f>ROUND(ROUND((SUM(BF96:BF128)), 2)*I35, 2)</f>
        <v>0</v>
      </c>
      <c r="K35" s="51"/>
    </row>
    <row r="36" hidden="1" s="1" customFormat="1" ht="14.4" customHeight="1">
      <c r="B36" s="46"/>
      <c r="C36" s="47"/>
      <c r="D36" s="47"/>
      <c r="E36" s="55" t="s">
        <v>50</v>
      </c>
      <c r="F36" s="170">
        <f>ROUND(SUM(BG96:BG128), 2)</f>
        <v>0</v>
      </c>
      <c r="G36" s="47"/>
      <c r="H36" s="47"/>
      <c r="I36" s="171">
        <v>0.20999999999999999</v>
      </c>
      <c r="J36" s="170">
        <v>0</v>
      </c>
      <c r="K36" s="51"/>
    </row>
    <row r="37" hidden="1" s="1" customFormat="1" ht="14.4" customHeight="1">
      <c r="B37" s="46"/>
      <c r="C37" s="47"/>
      <c r="D37" s="47"/>
      <c r="E37" s="55" t="s">
        <v>51</v>
      </c>
      <c r="F37" s="170">
        <f>ROUND(SUM(BH96:BH128), 2)</f>
        <v>0</v>
      </c>
      <c r="G37" s="47"/>
      <c r="H37" s="47"/>
      <c r="I37" s="171">
        <v>0.14999999999999999</v>
      </c>
      <c r="J37" s="170">
        <v>0</v>
      </c>
      <c r="K37" s="51"/>
    </row>
    <row r="38" hidden="1" s="1" customFormat="1" ht="14.4" customHeight="1">
      <c r="B38" s="46"/>
      <c r="C38" s="47"/>
      <c r="D38" s="47"/>
      <c r="E38" s="55" t="s">
        <v>52</v>
      </c>
      <c r="F38" s="170">
        <f>ROUND(SUM(BI96:BI128), 2)</f>
        <v>0</v>
      </c>
      <c r="G38" s="47"/>
      <c r="H38" s="47"/>
      <c r="I38" s="171">
        <v>0</v>
      </c>
      <c r="J38" s="170">
        <v>0</v>
      </c>
      <c r="K38" s="51"/>
    </row>
    <row r="39" s="1" customFormat="1" ht="6.96" customHeight="1">
      <c r="B39" s="46"/>
      <c r="C39" s="47"/>
      <c r="D39" s="47"/>
      <c r="E39" s="47"/>
      <c r="F39" s="47"/>
      <c r="G39" s="47"/>
      <c r="H39" s="47"/>
      <c r="I39" s="157"/>
      <c r="J39" s="47"/>
      <c r="K39" s="51"/>
    </row>
    <row r="40" s="1" customFormat="1" ht="25.44" customHeight="1">
      <c r="B40" s="46"/>
      <c r="C40" s="172"/>
      <c r="D40" s="173" t="s">
        <v>53</v>
      </c>
      <c r="E40" s="98"/>
      <c r="F40" s="98"/>
      <c r="G40" s="174" t="s">
        <v>54</v>
      </c>
      <c r="H40" s="175" t="s">
        <v>55</v>
      </c>
      <c r="I40" s="176"/>
      <c r="J40" s="177">
        <f>SUM(J31:J38)</f>
        <v>0</v>
      </c>
      <c r="K40" s="178"/>
    </row>
    <row r="41" s="1" customFormat="1" ht="14.4" customHeight="1">
      <c r="B41" s="67"/>
      <c r="C41" s="68"/>
      <c r="D41" s="68"/>
      <c r="E41" s="68"/>
      <c r="F41" s="68"/>
      <c r="G41" s="68"/>
      <c r="H41" s="68"/>
      <c r="I41" s="179"/>
      <c r="J41" s="68"/>
      <c r="K41" s="69"/>
    </row>
    <row r="45" s="1" customFormat="1" ht="6.96" customHeight="1">
      <c r="B45" s="180"/>
      <c r="C45" s="181"/>
      <c r="D45" s="181"/>
      <c r="E45" s="181"/>
      <c r="F45" s="181"/>
      <c r="G45" s="181"/>
      <c r="H45" s="181"/>
      <c r="I45" s="182"/>
      <c r="J45" s="181"/>
      <c r="K45" s="183"/>
    </row>
    <row r="46" s="1" customFormat="1" ht="36.96" customHeight="1">
      <c r="B46" s="46"/>
      <c r="C46" s="30" t="s">
        <v>512</v>
      </c>
      <c r="D46" s="47"/>
      <c r="E46" s="47"/>
      <c r="F46" s="47"/>
      <c r="G46" s="47"/>
      <c r="H46" s="47"/>
      <c r="I46" s="157"/>
      <c r="J46" s="47"/>
      <c r="K46" s="51"/>
    </row>
    <row r="47" s="1" customFormat="1" ht="6.96" customHeight="1">
      <c r="B47" s="46"/>
      <c r="C47" s="47"/>
      <c r="D47" s="47"/>
      <c r="E47" s="47"/>
      <c r="F47" s="47"/>
      <c r="G47" s="47"/>
      <c r="H47" s="47"/>
      <c r="I47" s="157"/>
      <c r="J47" s="47"/>
      <c r="K47" s="51"/>
    </row>
    <row r="48" s="1" customFormat="1" ht="14.4" customHeight="1">
      <c r="B48" s="46"/>
      <c r="C48" s="40" t="s">
        <v>18</v>
      </c>
      <c r="D48" s="47"/>
      <c r="E48" s="47"/>
      <c r="F48" s="47"/>
      <c r="G48" s="47"/>
      <c r="H48" s="47"/>
      <c r="I48" s="157"/>
      <c r="J48" s="47"/>
      <c r="K48" s="51"/>
    </row>
    <row r="49" s="1" customFormat="1" ht="16.5" customHeight="1">
      <c r="B49" s="46"/>
      <c r="C49" s="47"/>
      <c r="D49" s="47"/>
      <c r="E49" s="156" t="str">
        <f>E7</f>
        <v>Celkové opravy zastávek na koridorové trati Vraňany - Děčín - státní hranice_ZMĚNA č. 1</v>
      </c>
      <c r="F49" s="40"/>
      <c r="G49" s="40"/>
      <c r="H49" s="40"/>
      <c r="I49" s="157"/>
      <c r="J49" s="47"/>
      <c r="K49" s="51"/>
    </row>
    <row r="50">
      <c r="B50" s="28"/>
      <c r="C50" s="40" t="s">
        <v>506</v>
      </c>
      <c r="D50" s="29"/>
      <c r="E50" s="29"/>
      <c r="F50" s="29"/>
      <c r="G50" s="29"/>
      <c r="H50" s="29"/>
      <c r="I50" s="155"/>
      <c r="J50" s="29"/>
      <c r="K50" s="31"/>
    </row>
    <row r="51" ht="16.5" customHeight="1">
      <c r="B51" s="28"/>
      <c r="C51" s="29"/>
      <c r="D51" s="29"/>
      <c r="E51" s="156" t="s">
        <v>1797</v>
      </c>
      <c r="F51" s="29"/>
      <c r="G51" s="29"/>
      <c r="H51" s="29"/>
      <c r="I51" s="155"/>
      <c r="J51" s="29"/>
      <c r="K51" s="31"/>
    </row>
    <row r="52">
      <c r="B52" s="28"/>
      <c r="C52" s="40" t="s">
        <v>508</v>
      </c>
      <c r="D52" s="29"/>
      <c r="E52" s="29"/>
      <c r="F52" s="29"/>
      <c r="G52" s="29"/>
      <c r="H52" s="29"/>
      <c r="I52" s="155"/>
      <c r="J52" s="29"/>
      <c r="K52" s="31"/>
    </row>
    <row r="53" s="1" customFormat="1" ht="16.5" customHeight="1">
      <c r="B53" s="46"/>
      <c r="C53" s="47"/>
      <c r="D53" s="47"/>
      <c r="E53" s="55" t="s">
        <v>1798</v>
      </c>
      <c r="F53" s="47"/>
      <c r="G53" s="47"/>
      <c r="H53" s="47"/>
      <c r="I53" s="157"/>
      <c r="J53" s="47"/>
      <c r="K53" s="51"/>
    </row>
    <row r="54" s="1" customFormat="1" ht="14.4" customHeight="1">
      <c r="B54" s="46"/>
      <c r="C54" s="40" t="s">
        <v>510</v>
      </c>
      <c r="D54" s="47"/>
      <c r="E54" s="47"/>
      <c r="F54" s="47"/>
      <c r="G54" s="47"/>
      <c r="H54" s="47"/>
      <c r="I54" s="157"/>
      <c r="J54" s="47"/>
      <c r="K54" s="51"/>
    </row>
    <row r="55" s="1" customFormat="1" ht="17.25" customHeight="1">
      <c r="B55" s="46"/>
      <c r="C55" s="47"/>
      <c r="D55" s="47"/>
      <c r="E55" s="158" t="str">
        <f>E13</f>
        <v>SO-32-03-01 - Zábradlí Čertova voda</v>
      </c>
      <c r="F55" s="47"/>
      <c r="G55" s="47"/>
      <c r="H55" s="47"/>
      <c r="I55" s="157"/>
      <c r="J55" s="47"/>
      <c r="K55" s="51"/>
    </row>
    <row r="56" s="1" customFormat="1" ht="6.96" customHeight="1">
      <c r="B56" s="46"/>
      <c r="C56" s="47"/>
      <c r="D56" s="47"/>
      <c r="E56" s="47"/>
      <c r="F56" s="47"/>
      <c r="G56" s="47"/>
      <c r="H56" s="47"/>
      <c r="I56" s="157"/>
      <c r="J56" s="47"/>
      <c r="K56" s="51"/>
    </row>
    <row r="57" s="1" customFormat="1" ht="18" customHeight="1">
      <c r="B57" s="46"/>
      <c r="C57" s="40" t="s">
        <v>25</v>
      </c>
      <c r="D57" s="47"/>
      <c r="E57" s="47"/>
      <c r="F57" s="35" t="str">
        <f>F16</f>
        <v xml:space="preserve"> </v>
      </c>
      <c r="G57" s="47"/>
      <c r="H57" s="47"/>
      <c r="I57" s="159" t="s">
        <v>27</v>
      </c>
      <c r="J57" s="160" t="str">
        <f>IF(J16="","",J16)</f>
        <v>19. 9. 2018</v>
      </c>
      <c r="K57" s="51"/>
    </row>
    <row r="58" s="1" customFormat="1" ht="6.96" customHeight="1">
      <c r="B58" s="46"/>
      <c r="C58" s="47"/>
      <c r="D58" s="47"/>
      <c r="E58" s="47"/>
      <c r="F58" s="47"/>
      <c r="G58" s="47"/>
      <c r="H58" s="47"/>
      <c r="I58" s="157"/>
      <c r="J58" s="47"/>
      <c r="K58" s="51"/>
    </row>
    <row r="59" s="1" customFormat="1">
      <c r="B59" s="46"/>
      <c r="C59" s="40" t="s">
        <v>31</v>
      </c>
      <c r="D59" s="47"/>
      <c r="E59" s="47"/>
      <c r="F59" s="35" t="str">
        <f>E19</f>
        <v>SŽDC s.o., OŘ Ústí n.L., ST Ústí n.L.</v>
      </c>
      <c r="G59" s="47"/>
      <c r="H59" s="47"/>
      <c r="I59" s="159" t="s">
        <v>39</v>
      </c>
      <c r="J59" s="44" t="str">
        <f>E25</f>
        <v xml:space="preserve"> </v>
      </c>
      <c r="K59" s="51"/>
    </row>
    <row r="60" s="1" customFormat="1" ht="14.4" customHeight="1">
      <c r="B60" s="46"/>
      <c r="C60" s="40" t="s">
        <v>37</v>
      </c>
      <c r="D60" s="47"/>
      <c r="E60" s="47"/>
      <c r="F60" s="35" t="str">
        <f>IF(E22="","",E22)</f>
        <v/>
      </c>
      <c r="G60" s="47"/>
      <c r="H60" s="47"/>
      <c r="I60" s="157"/>
      <c r="J60" s="184"/>
      <c r="K60" s="51"/>
    </row>
    <row r="61" s="1" customFormat="1" ht="10.32" customHeight="1">
      <c r="B61" s="46"/>
      <c r="C61" s="47"/>
      <c r="D61" s="47"/>
      <c r="E61" s="47"/>
      <c r="F61" s="47"/>
      <c r="G61" s="47"/>
      <c r="H61" s="47"/>
      <c r="I61" s="157"/>
      <c r="J61" s="47"/>
      <c r="K61" s="51"/>
    </row>
    <row r="62" s="1" customFormat="1" ht="29.28" customHeight="1">
      <c r="B62" s="46"/>
      <c r="C62" s="185" t="s">
        <v>513</v>
      </c>
      <c r="D62" s="172"/>
      <c r="E62" s="172"/>
      <c r="F62" s="172"/>
      <c r="G62" s="172"/>
      <c r="H62" s="172"/>
      <c r="I62" s="186"/>
      <c r="J62" s="187" t="s">
        <v>514</v>
      </c>
      <c r="K62" s="188"/>
    </row>
    <row r="63" s="1" customFormat="1" ht="10.32" customHeight="1">
      <c r="B63" s="46"/>
      <c r="C63" s="47"/>
      <c r="D63" s="47"/>
      <c r="E63" s="47"/>
      <c r="F63" s="47"/>
      <c r="G63" s="47"/>
      <c r="H63" s="47"/>
      <c r="I63" s="157"/>
      <c r="J63" s="47"/>
      <c r="K63" s="51"/>
    </row>
    <row r="64" s="1" customFormat="1" ht="29.28" customHeight="1">
      <c r="B64" s="46"/>
      <c r="C64" s="189" t="s">
        <v>515</v>
      </c>
      <c r="D64" s="47"/>
      <c r="E64" s="47"/>
      <c r="F64" s="47"/>
      <c r="G64" s="47"/>
      <c r="H64" s="47"/>
      <c r="I64" s="157"/>
      <c r="J64" s="168">
        <f>J96</f>
        <v>0</v>
      </c>
      <c r="K64" s="51"/>
      <c r="AU64" s="24" t="s">
        <v>516</v>
      </c>
    </row>
    <row r="65" s="8" customFormat="1" ht="24.96" customHeight="1">
      <c r="B65" s="190"/>
      <c r="C65" s="191"/>
      <c r="D65" s="192" t="s">
        <v>517</v>
      </c>
      <c r="E65" s="193"/>
      <c r="F65" s="193"/>
      <c r="G65" s="193"/>
      <c r="H65" s="193"/>
      <c r="I65" s="194"/>
      <c r="J65" s="195">
        <f>J97</f>
        <v>0</v>
      </c>
      <c r="K65" s="196"/>
    </row>
    <row r="66" s="9" customFormat="1" ht="19.92" customHeight="1">
      <c r="B66" s="197"/>
      <c r="C66" s="198"/>
      <c r="D66" s="199" t="s">
        <v>518</v>
      </c>
      <c r="E66" s="200"/>
      <c r="F66" s="200"/>
      <c r="G66" s="200"/>
      <c r="H66" s="200"/>
      <c r="I66" s="201"/>
      <c r="J66" s="202">
        <f>J98</f>
        <v>0</v>
      </c>
      <c r="K66" s="203"/>
    </row>
    <row r="67" s="9" customFormat="1" ht="19.92" customHeight="1">
      <c r="B67" s="197"/>
      <c r="C67" s="198"/>
      <c r="D67" s="199" t="s">
        <v>519</v>
      </c>
      <c r="E67" s="200"/>
      <c r="F67" s="200"/>
      <c r="G67" s="200"/>
      <c r="H67" s="200"/>
      <c r="I67" s="201"/>
      <c r="J67" s="202">
        <f>J103</f>
        <v>0</v>
      </c>
      <c r="K67" s="203"/>
    </row>
    <row r="68" s="9" customFormat="1" ht="19.92" customHeight="1">
      <c r="B68" s="197"/>
      <c r="C68" s="198"/>
      <c r="D68" s="199" t="s">
        <v>520</v>
      </c>
      <c r="E68" s="200"/>
      <c r="F68" s="200"/>
      <c r="G68" s="200"/>
      <c r="H68" s="200"/>
      <c r="I68" s="201"/>
      <c r="J68" s="202">
        <f>J106</f>
        <v>0</v>
      </c>
      <c r="K68" s="203"/>
    </row>
    <row r="69" s="9" customFormat="1" ht="19.92" customHeight="1">
      <c r="B69" s="197"/>
      <c r="C69" s="198"/>
      <c r="D69" s="199" t="s">
        <v>521</v>
      </c>
      <c r="E69" s="200"/>
      <c r="F69" s="200"/>
      <c r="G69" s="200"/>
      <c r="H69" s="200"/>
      <c r="I69" s="201"/>
      <c r="J69" s="202">
        <f>J111</f>
        <v>0</v>
      </c>
      <c r="K69" s="203"/>
    </row>
    <row r="70" s="9" customFormat="1" ht="19.92" customHeight="1">
      <c r="B70" s="197"/>
      <c r="C70" s="198"/>
      <c r="D70" s="199" t="s">
        <v>522</v>
      </c>
      <c r="E70" s="200"/>
      <c r="F70" s="200"/>
      <c r="G70" s="200"/>
      <c r="H70" s="200"/>
      <c r="I70" s="201"/>
      <c r="J70" s="202">
        <f>J120</f>
        <v>0</v>
      </c>
      <c r="K70" s="203"/>
    </row>
    <row r="71" s="8" customFormat="1" ht="24.96" customHeight="1">
      <c r="B71" s="190"/>
      <c r="C71" s="191"/>
      <c r="D71" s="192" t="s">
        <v>523</v>
      </c>
      <c r="E71" s="193"/>
      <c r="F71" s="193"/>
      <c r="G71" s="193"/>
      <c r="H71" s="193"/>
      <c r="I71" s="194"/>
      <c r="J71" s="195">
        <f>J123</f>
        <v>0</v>
      </c>
      <c r="K71" s="196"/>
    </row>
    <row r="72" s="9" customFormat="1" ht="19.92" customHeight="1">
      <c r="B72" s="197"/>
      <c r="C72" s="198"/>
      <c r="D72" s="199" t="s">
        <v>524</v>
      </c>
      <c r="E72" s="200"/>
      <c r="F72" s="200"/>
      <c r="G72" s="200"/>
      <c r="H72" s="200"/>
      <c r="I72" s="201"/>
      <c r="J72" s="202">
        <f>J124</f>
        <v>0</v>
      </c>
      <c r="K72" s="203"/>
    </row>
    <row r="73" s="1" customFormat="1" ht="21.84" customHeight="1">
      <c r="B73" s="46"/>
      <c r="C73" s="47"/>
      <c r="D73" s="47"/>
      <c r="E73" s="47"/>
      <c r="F73" s="47"/>
      <c r="G73" s="47"/>
      <c r="H73" s="47"/>
      <c r="I73" s="157"/>
      <c r="J73" s="47"/>
      <c r="K73" s="51"/>
    </row>
    <row r="74" s="1" customFormat="1" ht="6.96" customHeight="1">
      <c r="B74" s="67"/>
      <c r="C74" s="68"/>
      <c r="D74" s="68"/>
      <c r="E74" s="68"/>
      <c r="F74" s="68"/>
      <c r="G74" s="68"/>
      <c r="H74" s="68"/>
      <c r="I74" s="179"/>
      <c r="J74" s="68"/>
      <c r="K74" s="69"/>
    </row>
    <row r="78" s="1" customFormat="1" ht="6.96" customHeight="1">
      <c r="B78" s="70"/>
      <c r="C78" s="71"/>
      <c r="D78" s="71"/>
      <c r="E78" s="71"/>
      <c r="F78" s="71"/>
      <c r="G78" s="71"/>
      <c r="H78" s="71"/>
      <c r="I78" s="182"/>
      <c r="J78" s="71"/>
      <c r="K78" s="71"/>
      <c r="L78" s="72"/>
    </row>
    <row r="79" s="1" customFormat="1" ht="36.96" customHeight="1">
      <c r="B79" s="46"/>
      <c r="C79" s="73" t="s">
        <v>525</v>
      </c>
      <c r="D79" s="74"/>
      <c r="E79" s="74"/>
      <c r="F79" s="74"/>
      <c r="G79" s="74"/>
      <c r="H79" s="74"/>
      <c r="I79" s="204"/>
      <c r="J79" s="74"/>
      <c r="K79" s="74"/>
      <c r="L79" s="72"/>
    </row>
    <row r="80" s="1" customFormat="1" ht="6.96" customHeight="1">
      <c r="B80" s="46"/>
      <c r="C80" s="74"/>
      <c r="D80" s="74"/>
      <c r="E80" s="74"/>
      <c r="F80" s="74"/>
      <c r="G80" s="74"/>
      <c r="H80" s="74"/>
      <c r="I80" s="204"/>
      <c r="J80" s="74"/>
      <c r="K80" s="74"/>
      <c r="L80" s="72"/>
    </row>
    <row r="81" s="1" customFormat="1" ht="14.4" customHeight="1">
      <c r="B81" s="46"/>
      <c r="C81" s="76" t="s">
        <v>18</v>
      </c>
      <c r="D81" s="74"/>
      <c r="E81" s="74"/>
      <c r="F81" s="74"/>
      <c r="G81" s="74"/>
      <c r="H81" s="74"/>
      <c r="I81" s="204"/>
      <c r="J81" s="74"/>
      <c r="K81" s="74"/>
      <c r="L81" s="72"/>
    </row>
    <row r="82" s="1" customFormat="1" ht="16.5" customHeight="1">
      <c r="B82" s="46"/>
      <c r="C82" s="74"/>
      <c r="D82" s="74"/>
      <c r="E82" s="205" t="str">
        <f>E7</f>
        <v>Celkové opravy zastávek na koridorové trati Vraňany - Děčín - státní hranice_ZMĚNA č. 1</v>
      </c>
      <c r="F82" s="76"/>
      <c r="G82" s="76"/>
      <c r="H82" s="76"/>
      <c r="I82" s="204"/>
      <c r="J82" s="74"/>
      <c r="K82" s="74"/>
      <c r="L82" s="72"/>
    </row>
    <row r="83">
      <c r="B83" s="28"/>
      <c r="C83" s="76" t="s">
        <v>506</v>
      </c>
      <c r="D83" s="206"/>
      <c r="E83" s="206"/>
      <c r="F83" s="206"/>
      <c r="G83" s="206"/>
      <c r="H83" s="206"/>
      <c r="I83" s="149"/>
      <c r="J83" s="206"/>
      <c r="K83" s="206"/>
      <c r="L83" s="207"/>
    </row>
    <row r="84" ht="16.5" customHeight="1">
      <c r="B84" s="28"/>
      <c r="C84" s="206"/>
      <c r="D84" s="206"/>
      <c r="E84" s="205" t="s">
        <v>1797</v>
      </c>
      <c r="F84" s="206"/>
      <c r="G84" s="206"/>
      <c r="H84" s="206"/>
      <c r="I84" s="149"/>
      <c r="J84" s="206"/>
      <c r="K84" s="206"/>
      <c r="L84" s="207"/>
    </row>
    <row r="85">
      <c r="B85" s="28"/>
      <c r="C85" s="76" t="s">
        <v>508</v>
      </c>
      <c r="D85" s="206"/>
      <c r="E85" s="206"/>
      <c r="F85" s="206"/>
      <c r="G85" s="206"/>
      <c r="H85" s="206"/>
      <c r="I85" s="149"/>
      <c r="J85" s="206"/>
      <c r="K85" s="206"/>
      <c r="L85" s="207"/>
    </row>
    <row r="86" s="1" customFormat="1" ht="16.5" customHeight="1">
      <c r="B86" s="46"/>
      <c r="C86" s="74"/>
      <c r="D86" s="74"/>
      <c r="E86" s="208" t="s">
        <v>1798</v>
      </c>
      <c r="F86" s="74"/>
      <c r="G86" s="74"/>
      <c r="H86" s="74"/>
      <c r="I86" s="204"/>
      <c r="J86" s="74"/>
      <c r="K86" s="74"/>
      <c r="L86" s="72"/>
    </row>
    <row r="87" s="1" customFormat="1" ht="14.4" customHeight="1">
      <c r="B87" s="46"/>
      <c r="C87" s="76" t="s">
        <v>510</v>
      </c>
      <c r="D87" s="74"/>
      <c r="E87" s="74"/>
      <c r="F87" s="74"/>
      <c r="G87" s="74"/>
      <c r="H87" s="74"/>
      <c r="I87" s="204"/>
      <c r="J87" s="74"/>
      <c r="K87" s="74"/>
      <c r="L87" s="72"/>
    </row>
    <row r="88" s="1" customFormat="1" ht="17.25" customHeight="1">
      <c r="B88" s="46"/>
      <c r="C88" s="74"/>
      <c r="D88" s="74"/>
      <c r="E88" s="82" t="str">
        <f>E13</f>
        <v>SO-32-03-01 - Zábradlí Čertova voda</v>
      </c>
      <c r="F88" s="74"/>
      <c r="G88" s="74"/>
      <c r="H88" s="74"/>
      <c r="I88" s="204"/>
      <c r="J88" s="74"/>
      <c r="K88" s="74"/>
      <c r="L88" s="72"/>
    </row>
    <row r="89" s="1" customFormat="1" ht="6.96" customHeight="1">
      <c r="B89" s="46"/>
      <c r="C89" s="74"/>
      <c r="D89" s="74"/>
      <c r="E89" s="74"/>
      <c r="F89" s="74"/>
      <c r="G89" s="74"/>
      <c r="H89" s="74"/>
      <c r="I89" s="204"/>
      <c r="J89" s="74"/>
      <c r="K89" s="74"/>
      <c r="L89" s="72"/>
    </row>
    <row r="90" s="1" customFormat="1" ht="18" customHeight="1">
      <c r="B90" s="46"/>
      <c r="C90" s="76" t="s">
        <v>25</v>
      </c>
      <c r="D90" s="74"/>
      <c r="E90" s="74"/>
      <c r="F90" s="209" t="str">
        <f>F16</f>
        <v xml:space="preserve"> </v>
      </c>
      <c r="G90" s="74"/>
      <c r="H90" s="74"/>
      <c r="I90" s="210" t="s">
        <v>27</v>
      </c>
      <c r="J90" s="85" t="str">
        <f>IF(J16="","",J16)</f>
        <v>19. 9. 2018</v>
      </c>
      <c r="K90" s="74"/>
      <c r="L90" s="72"/>
    </row>
    <row r="91" s="1" customFormat="1" ht="6.96" customHeight="1">
      <c r="B91" s="46"/>
      <c r="C91" s="74"/>
      <c r="D91" s="74"/>
      <c r="E91" s="74"/>
      <c r="F91" s="74"/>
      <c r="G91" s="74"/>
      <c r="H91" s="74"/>
      <c r="I91" s="204"/>
      <c r="J91" s="74"/>
      <c r="K91" s="74"/>
      <c r="L91" s="72"/>
    </row>
    <row r="92" s="1" customFormat="1">
      <c r="B92" s="46"/>
      <c r="C92" s="76" t="s">
        <v>31</v>
      </c>
      <c r="D92" s="74"/>
      <c r="E92" s="74"/>
      <c r="F92" s="209" t="str">
        <f>E19</f>
        <v>SŽDC s.o., OŘ Ústí n.L., ST Ústí n.L.</v>
      </c>
      <c r="G92" s="74"/>
      <c r="H92" s="74"/>
      <c r="I92" s="210" t="s">
        <v>39</v>
      </c>
      <c r="J92" s="209" t="str">
        <f>E25</f>
        <v xml:space="preserve"> </v>
      </c>
      <c r="K92" s="74"/>
      <c r="L92" s="72"/>
    </row>
    <row r="93" s="1" customFormat="1" ht="14.4" customHeight="1">
      <c r="B93" s="46"/>
      <c r="C93" s="76" t="s">
        <v>37</v>
      </c>
      <c r="D93" s="74"/>
      <c r="E93" s="74"/>
      <c r="F93" s="209" t="str">
        <f>IF(E22="","",E22)</f>
        <v/>
      </c>
      <c r="G93" s="74"/>
      <c r="H93" s="74"/>
      <c r="I93" s="204"/>
      <c r="J93" s="74"/>
      <c r="K93" s="74"/>
      <c r="L93" s="72"/>
    </row>
    <row r="94" s="1" customFormat="1" ht="10.32" customHeight="1">
      <c r="B94" s="46"/>
      <c r="C94" s="74"/>
      <c r="D94" s="74"/>
      <c r="E94" s="74"/>
      <c r="F94" s="74"/>
      <c r="G94" s="74"/>
      <c r="H94" s="74"/>
      <c r="I94" s="204"/>
      <c r="J94" s="74"/>
      <c r="K94" s="74"/>
      <c r="L94" s="72"/>
    </row>
    <row r="95" s="10" customFormat="1" ht="29.28" customHeight="1">
      <c r="B95" s="211"/>
      <c r="C95" s="212" t="s">
        <v>526</v>
      </c>
      <c r="D95" s="213" t="s">
        <v>62</v>
      </c>
      <c r="E95" s="213" t="s">
        <v>58</v>
      </c>
      <c r="F95" s="213" t="s">
        <v>527</v>
      </c>
      <c r="G95" s="213" t="s">
        <v>528</v>
      </c>
      <c r="H95" s="213" t="s">
        <v>529</v>
      </c>
      <c r="I95" s="214" t="s">
        <v>530</v>
      </c>
      <c r="J95" s="213" t="s">
        <v>514</v>
      </c>
      <c r="K95" s="215" t="s">
        <v>531</v>
      </c>
      <c r="L95" s="216"/>
      <c r="M95" s="102" t="s">
        <v>532</v>
      </c>
      <c r="N95" s="103" t="s">
        <v>47</v>
      </c>
      <c r="O95" s="103" t="s">
        <v>533</v>
      </c>
      <c r="P95" s="103" t="s">
        <v>534</v>
      </c>
      <c r="Q95" s="103" t="s">
        <v>535</v>
      </c>
      <c r="R95" s="103" t="s">
        <v>536</v>
      </c>
      <c r="S95" s="103" t="s">
        <v>537</v>
      </c>
      <c r="T95" s="104" t="s">
        <v>538</v>
      </c>
    </row>
    <row r="96" s="1" customFormat="1" ht="29.28" customHeight="1">
      <c r="B96" s="46"/>
      <c r="C96" s="108" t="s">
        <v>515</v>
      </c>
      <c r="D96" s="74"/>
      <c r="E96" s="74"/>
      <c r="F96" s="74"/>
      <c r="G96" s="74"/>
      <c r="H96" s="74"/>
      <c r="I96" s="204"/>
      <c r="J96" s="217">
        <f>BK96</f>
        <v>0</v>
      </c>
      <c r="K96" s="74"/>
      <c r="L96" s="72"/>
      <c r="M96" s="105"/>
      <c r="N96" s="106"/>
      <c r="O96" s="106"/>
      <c r="P96" s="218">
        <f>P97+P123</f>
        <v>0</v>
      </c>
      <c r="Q96" s="106"/>
      <c r="R96" s="218">
        <f>R97+R123</f>
        <v>0.13084000000000001</v>
      </c>
      <c r="S96" s="106"/>
      <c r="T96" s="219">
        <f>T97+T123</f>
        <v>0.021999999999999999</v>
      </c>
      <c r="AT96" s="24" t="s">
        <v>76</v>
      </c>
      <c r="AU96" s="24" t="s">
        <v>516</v>
      </c>
      <c r="BK96" s="220">
        <f>BK97+BK123</f>
        <v>0</v>
      </c>
    </row>
    <row r="97" s="11" customFormat="1" ht="37.44" customHeight="1">
      <c r="B97" s="221"/>
      <c r="C97" s="222"/>
      <c r="D97" s="223" t="s">
        <v>76</v>
      </c>
      <c r="E97" s="224" t="s">
        <v>539</v>
      </c>
      <c r="F97" s="224" t="s">
        <v>540</v>
      </c>
      <c r="G97" s="222"/>
      <c r="H97" s="222"/>
      <c r="I97" s="225"/>
      <c r="J97" s="226">
        <f>BK97</f>
        <v>0</v>
      </c>
      <c r="K97" s="222"/>
      <c r="L97" s="227"/>
      <c r="M97" s="228"/>
      <c r="N97" s="229"/>
      <c r="O97" s="229"/>
      <c r="P97" s="230">
        <f>P98+P103+P106+P111+P120</f>
        <v>0</v>
      </c>
      <c r="Q97" s="229"/>
      <c r="R97" s="230">
        <f>R98+R103+R106+R111+R120</f>
        <v>0.13084000000000001</v>
      </c>
      <c r="S97" s="229"/>
      <c r="T97" s="231">
        <f>T98+T103+T106+T111+T120</f>
        <v>0.021999999999999999</v>
      </c>
      <c r="AR97" s="232" t="s">
        <v>24</v>
      </c>
      <c r="AT97" s="233" t="s">
        <v>76</v>
      </c>
      <c r="AU97" s="233" t="s">
        <v>77</v>
      </c>
      <c r="AY97" s="232" t="s">
        <v>541</v>
      </c>
      <c r="BK97" s="234">
        <f>BK98+BK103+BK106+BK111+BK120</f>
        <v>0</v>
      </c>
    </row>
    <row r="98" s="11" customFormat="1" ht="19.92" customHeight="1">
      <c r="B98" s="221"/>
      <c r="C98" s="222"/>
      <c r="D98" s="223" t="s">
        <v>76</v>
      </c>
      <c r="E98" s="235" t="s">
        <v>542</v>
      </c>
      <c r="F98" s="235" t="s">
        <v>543</v>
      </c>
      <c r="G98" s="222"/>
      <c r="H98" s="222"/>
      <c r="I98" s="225"/>
      <c r="J98" s="236">
        <f>BK98</f>
        <v>0</v>
      </c>
      <c r="K98" s="222"/>
      <c r="L98" s="227"/>
      <c r="M98" s="228"/>
      <c r="N98" s="229"/>
      <c r="O98" s="229"/>
      <c r="P98" s="230">
        <f>SUM(P99:P102)</f>
        <v>0</v>
      </c>
      <c r="Q98" s="229"/>
      <c r="R98" s="230">
        <f>SUM(R99:R102)</f>
        <v>0.042040000000000001</v>
      </c>
      <c r="S98" s="229"/>
      <c r="T98" s="231">
        <f>SUM(T99:T102)</f>
        <v>0</v>
      </c>
      <c r="AR98" s="232" t="s">
        <v>24</v>
      </c>
      <c r="AT98" s="233" t="s">
        <v>76</v>
      </c>
      <c r="AU98" s="233" t="s">
        <v>24</v>
      </c>
      <c r="AY98" s="232" t="s">
        <v>541</v>
      </c>
      <c r="BK98" s="234">
        <f>SUM(BK99:BK102)</f>
        <v>0</v>
      </c>
    </row>
    <row r="99" s="1" customFormat="1" ht="25.5" customHeight="1">
      <c r="B99" s="46"/>
      <c r="C99" s="237" t="s">
        <v>24</v>
      </c>
      <c r="D99" s="237" t="s">
        <v>544</v>
      </c>
      <c r="E99" s="238" t="s">
        <v>545</v>
      </c>
      <c r="F99" s="239" t="s">
        <v>546</v>
      </c>
      <c r="G99" s="240" t="s">
        <v>547</v>
      </c>
      <c r="H99" s="241">
        <v>1</v>
      </c>
      <c r="I99" s="242"/>
      <c r="J99" s="243">
        <f>ROUND(I99*H99,2)</f>
        <v>0</v>
      </c>
      <c r="K99" s="239" t="s">
        <v>22</v>
      </c>
      <c r="L99" s="72"/>
      <c r="M99" s="244" t="s">
        <v>22</v>
      </c>
      <c r="N99" s="245" t="s">
        <v>48</v>
      </c>
      <c r="O99" s="47"/>
      <c r="P99" s="246">
        <f>O99*H99</f>
        <v>0</v>
      </c>
      <c r="Q99" s="246">
        <v>0.02102</v>
      </c>
      <c r="R99" s="246">
        <f>Q99*H99</f>
        <v>0.02102</v>
      </c>
      <c r="S99" s="246">
        <v>0</v>
      </c>
      <c r="T99" s="247">
        <f>S99*H99</f>
        <v>0</v>
      </c>
      <c r="AR99" s="24" t="s">
        <v>542</v>
      </c>
      <c r="AT99" s="24" t="s">
        <v>544</v>
      </c>
      <c r="AU99" s="24" t="s">
        <v>85</v>
      </c>
      <c r="AY99" s="24" t="s">
        <v>541</v>
      </c>
      <c r="BE99" s="248">
        <f>IF(N99="základní",J99,0)</f>
        <v>0</v>
      </c>
      <c r="BF99" s="248">
        <f>IF(N99="snížená",J99,0)</f>
        <v>0</v>
      </c>
      <c r="BG99" s="248">
        <f>IF(N99="zákl. přenesená",J99,0)</f>
        <v>0</v>
      </c>
      <c r="BH99" s="248">
        <f>IF(N99="sníž. přenesená",J99,0)</f>
        <v>0</v>
      </c>
      <c r="BI99" s="248">
        <f>IF(N99="nulová",J99,0)</f>
        <v>0</v>
      </c>
      <c r="BJ99" s="24" t="s">
        <v>24</v>
      </c>
      <c r="BK99" s="248">
        <f>ROUND(I99*H99,2)</f>
        <v>0</v>
      </c>
      <c r="BL99" s="24" t="s">
        <v>542</v>
      </c>
      <c r="BM99" s="24" t="s">
        <v>1800</v>
      </c>
    </row>
    <row r="100" s="12" customFormat="1">
      <c r="B100" s="249"/>
      <c r="C100" s="250"/>
      <c r="D100" s="251" t="s">
        <v>549</v>
      </c>
      <c r="E100" s="252" t="s">
        <v>22</v>
      </c>
      <c r="F100" s="253" t="s">
        <v>24</v>
      </c>
      <c r="G100" s="250"/>
      <c r="H100" s="254">
        <v>1</v>
      </c>
      <c r="I100" s="255"/>
      <c r="J100" s="250"/>
      <c r="K100" s="250"/>
      <c r="L100" s="256"/>
      <c r="M100" s="257"/>
      <c r="N100" s="258"/>
      <c r="O100" s="258"/>
      <c r="P100" s="258"/>
      <c r="Q100" s="258"/>
      <c r="R100" s="258"/>
      <c r="S100" s="258"/>
      <c r="T100" s="259"/>
      <c r="AT100" s="260" t="s">
        <v>549</v>
      </c>
      <c r="AU100" s="260" t="s">
        <v>85</v>
      </c>
      <c r="AV100" s="12" t="s">
        <v>85</v>
      </c>
      <c r="AW100" s="12" t="s">
        <v>41</v>
      </c>
      <c r="AX100" s="12" t="s">
        <v>24</v>
      </c>
      <c r="AY100" s="260" t="s">
        <v>541</v>
      </c>
    </row>
    <row r="101" s="1" customFormat="1" ht="25.5" customHeight="1">
      <c r="B101" s="46"/>
      <c r="C101" s="237" t="s">
        <v>85</v>
      </c>
      <c r="D101" s="237" t="s">
        <v>544</v>
      </c>
      <c r="E101" s="238" t="s">
        <v>550</v>
      </c>
      <c r="F101" s="239" t="s">
        <v>551</v>
      </c>
      <c r="G101" s="240" t="s">
        <v>547</v>
      </c>
      <c r="H101" s="241">
        <v>1</v>
      </c>
      <c r="I101" s="242"/>
      <c r="J101" s="243">
        <f>ROUND(I101*H101,2)</f>
        <v>0</v>
      </c>
      <c r="K101" s="239" t="s">
        <v>22</v>
      </c>
      <c r="L101" s="72"/>
      <c r="M101" s="244" t="s">
        <v>22</v>
      </c>
      <c r="N101" s="245" t="s">
        <v>48</v>
      </c>
      <c r="O101" s="47"/>
      <c r="P101" s="246">
        <f>O101*H101</f>
        <v>0</v>
      </c>
      <c r="Q101" s="246">
        <v>0.02102</v>
      </c>
      <c r="R101" s="246">
        <f>Q101*H101</f>
        <v>0.02102</v>
      </c>
      <c r="S101" s="246">
        <v>0</v>
      </c>
      <c r="T101" s="247">
        <f>S101*H101</f>
        <v>0</v>
      </c>
      <c r="AR101" s="24" t="s">
        <v>542</v>
      </c>
      <c r="AT101" s="24" t="s">
        <v>544</v>
      </c>
      <c r="AU101" s="24" t="s">
        <v>85</v>
      </c>
      <c r="AY101" s="24" t="s">
        <v>541</v>
      </c>
      <c r="BE101" s="248">
        <f>IF(N101="základní",J101,0)</f>
        <v>0</v>
      </c>
      <c r="BF101" s="248">
        <f>IF(N101="snížená",J101,0)</f>
        <v>0</v>
      </c>
      <c r="BG101" s="248">
        <f>IF(N101="zákl. přenesená",J101,0)</f>
        <v>0</v>
      </c>
      <c r="BH101" s="248">
        <f>IF(N101="sníž. přenesená",J101,0)</f>
        <v>0</v>
      </c>
      <c r="BI101" s="248">
        <f>IF(N101="nulová",J101,0)</f>
        <v>0</v>
      </c>
      <c r="BJ101" s="24" t="s">
        <v>24</v>
      </c>
      <c r="BK101" s="248">
        <f>ROUND(I101*H101,2)</f>
        <v>0</v>
      </c>
      <c r="BL101" s="24" t="s">
        <v>542</v>
      </c>
      <c r="BM101" s="24" t="s">
        <v>1801</v>
      </c>
    </row>
    <row r="102" s="12" customFormat="1">
      <c r="B102" s="249"/>
      <c r="C102" s="250"/>
      <c r="D102" s="251" t="s">
        <v>549</v>
      </c>
      <c r="E102" s="252" t="s">
        <v>22</v>
      </c>
      <c r="F102" s="253" t="s">
        <v>24</v>
      </c>
      <c r="G102" s="250"/>
      <c r="H102" s="254">
        <v>1</v>
      </c>
      <c r="I102" s="255"/>
      <c r="J102" s="250"/>
      <c r="K102" s="250"/>
      <c r="L102" s="256"/>
      <c r="M102" s="257"/>
      <c r="N102" s="258"/>
      <c r="O102" s="258"/>
      <c r="P102" s="258"/>
      <c r="Q102" s="258"/>
      <c r="R102" s="258"/>
      <c r="S102" s="258"/>
      <c r="T102" s="259"/>
      <c r="AT102" s="260" t="s">
        <v>549</v>
      </c>
      <c r="AU102" s="260" t="s">
        <v>85</v>
      </c>
      <c r="AV102" s="12" t="s">
        <v>85</v>
      </c>
      <c r="AW102" s="12" t="s">
        <v>41</v>
      </c>
      <c r="AX102" s="12" t="s">
        <v>24</v>
      </c>
      <c r="AY102" s="260" t="s">
        <v>541</v>
      </c>
    </row>
    <row r="103" s="11" customFormat="1" ht="29.88" customHeight="1">
      <c r="B103" s="221"/>
      <c r="C103" s="222"/>
      <c r="D103" s="223" t="s">
        <v>76</v>
      </c>
      <c r="E103" s="235" t="s">
        <v>552</v>
      </c>
      <c r="F103" s="235" t="s">
        <v>553</v>
      </c>
      <c r="G103" s="222"/>
      <c r="H103" s="222"/>
      <c r="I103" s="225"/>
      <c r="J103" s="236">
        <f>BK103</f>
        <v>0</v>
      </c>
      <c r="K103" s="222"/>
      <c r="L103" s="227"/>
      <c r="M103" s="228"/>
      <c r="N103" s="229"/>
      <c r="O103" s="229"/>
      <c r="P103" s="230">
        <f>SUM(P104:P105)</f>
        <v>0</v>
      </c>
      <c r="Q103" s="229"/>
      <c r="R103" s="230">
        <f>SUM(R104:R105)</f>
        <v>0.088800000000000004</v>
      </c>
      <c r="S103" s="229"/>
      <c r="T103" s="231">
        <f>SUM(T104:T105)</f>
        <v>0</v>
      </c>
      <c r="AR103" s="232" t="s">
        <v>24</v>
      </c>
      <c r="AT103" s="233" t="s">
        <v>76</v>
      </c>
      <c r="AU103" s="233" t="s">
        <v>24</v>
      </c>
      <c r="AY103" s="232" t="s">
        <v>541</v>
      </c>
      <c r="BK103" s="234">
        <f>SUM(BK104:BK105)</f>
        <v>0</v>
      </c>
    </row>
    <row r="104" s="1" customFormat="1" ht="25.5" customHeight="1">
      <c r="B104" s="46"/>
      <c r="C104" s="237" t="s">
        <v>93</v>
      </c>
      <c r="D104" s="237" t="s">
        <v>544</v>
      </c>
      <c r="E104" s="238" t="s">
        <v>554</v>
      </c>
      <c r="F104" s="239" t="s">
        <v>555</v>
      </c>
      <c r="G104" s="240" t="s">
        <v>547</v>
      </c>
      <c r="H104" s="241">
        <v>80</v>
      </c>
      <c r="I104" s="242"/>
      <c r="J104" s="243">
        <f>ROUND(I104*H104,2)</f>
        <v>0</v>
      </c>
      <c r="K104" s="239" t="s">
        <v>22</v>
      </c>
      <c r="L104" s="72"/>
      <c r="M104" s="244" t="s">
        <v>22</v>
      </c>
      <c r="N104" s="245" t="s">
        <v>48</v>
      </c>
      <c r="O104" s="47"/>
      <c r="P104" s="246">
        <f>O104*H104</f>
        <v>0</v>
      </c>
      <c r="Q104" s="246">
        <v>0.0011100000000000001</v>
      </c>
      <c r="R104" s="246">
        <f>Q104*H104</f>
        <v>0.088800000000000004</v>
      </c>
      <c r="S104" s="246">
        <v>0</v>
      </c>
      <c r="T104" s="247">
        <f>S104*H104</f>
        <v>0</v>
      </c>
      <c r="AR104" s="24" t="s">
        <v>542</v>
      </c>
      <c r="AT104" s="24" t="s">
        <v>544</v>
      </c>
      <c r="AU104" s="24" t="s">
        <v>85</v>
      </c>
      <c r="AY104" s="24" t="s">
        <v>541</v>
      </c>
      <c r="BE104" s="248">
        <f>IF(N104="základní",J104,0)</f>
        <v>0</v>
      </c>
      <c r="BF104" s="248">
        <f>IF(N104="snížená",J104,0)</f>
        <v>0</v>
      </c>
      <c r="BG104" s="248">
        <f>IF(N104="zákl. přenesená",J104,0)</f>
        <v>0</v>
      </c>
      <c r="BH104" s="248">
        <f>IF(N104="sníž. přenesená",J104,0)</f>
        <v>0</v>
      </c>
      <c r="BI104" s="248">
        <f>IF(N104="nulová",J104,0)</f>
        <v>0</v>
      </c>
      <c r="BJ104" s="24" t="s">
        <v>24</v>
      </c>
      <c r="BK104" s="248">
        <f>ROUND(I104*H104,2)</f>
        <v>0</v>
      </c>
      <c r="BL104" s="24" t="s">
        <v>542</v>
      </c>
      <c r="BM104" s="24" t="s">
        <v>1802</v>
      </c>
    </row>
    <row r="105" s="12" customFormat="1">
      <c r="B105" s="249"/>
      <c r="C105" s="250"/>
      <c r="D105" s="251" t="s">
        <v>549</v>
      </c>
      <c r="E105" s="252" t="s">
        <v>22</v>
      </c>
      <c r="F105" s="253" t="s">
        <v>1803</v>
      </c>
      <c r="G105" s="250"/>
      <c r="H105" s="254">
        <v>80</v>
      </c>
      <c r="I105" s="255"/>
      <c r="J105" s="250"/>
      <c r="K105" s="250"/>
      <c r="L105" s="256"/>
      <c r="M105" s="257"/>
      <c r="N105" s="258"/>
      <c r="O105" s="258"/>
      <c r="P105" s="258"/>
      <c r="Q105" s="258"/>
      <c r="R105" s="258"/>
      <c r="S105" s="258"/>
      <c r="T105" s="259"/>
      <c r="AT105" s="260" t="s">
        <v>549</v>
      </c>
      <c r="AU105" s="260" t="s">
        <v>85</v>
      </c>
      <c r="AV105" s="12" t="s">
        <v>85</v>
      </c>
      <c r="AW105" s="12" t="s">
        <v>41</v>
      </c>
      <c r="AX105" s="12" t="s">
        <v>24</v>
      </c>
      <c r="AY105" s="260" t="s">
        <v>541</v>
      </c>
    </row>
    <row r="106" s="11" customFormat="1" ht="29.88" customHeight="1">
      <c r="B106" s="221"/>
      <c r="C106" s="222"/>
      <c r="D106" s="223" t="s">
        <v>76</v>
      </c>
      <c r="E106" s="235" t="s">
        <v>557</v>
      </c>
      <c r="F106" s="235" t="s">
        <v>558</v>
      </c>
      <c r="G106" s="222"/>
      <c r="H106" s="222"/>
      <c r="I106" s="225"/>
      <c r="J106" s="236">
        <f>BK106</f>
        <v>0</v>
      </c>
      <c r="K106" s="222"/>
      <c r="L106" s="227"/>
      <c r="M106" s="228"/>
      <c r="N106" s="229"/>
      <c r="O106" s="229"/>
      <c r="P106" s="230">
        <f>SUM(P107:P110)</f>
        <v>0</v>
      </c>
      <c r="Q106" s="229"/>
      <c r="R106" s="230">
        <f>SUM(R107:R110)</f>
        <v>0</v>
      </c>
      <c r="S106" s="229"/>
      <c r="T106" s="231">
        <f>SUM(T107:T110)</f>
        <v>0.021999999999999999</v>
      </c>
      <c r="AR106" s="232" t="s">
        <v>24</v>
      </c>
      <c r="AT106" s="233" t="s">
        <v>76</v>
      </c>
      <c r="AU106" s="233" t="s">
        <v>24</v>
      </c>
      <c r="AY106" s="232" t="s">
        <v>541</v>
      </c>
      <c r="BK106" s="234">
        <f>SUM(BK107:BK110)</f>
        <v>0</v>
      </c>
    </row>
    <row r="107" s="1" customFormat="1" ht="16.5" customHeight="1">
      <c r="B107" s="46"/>
      <c r="C107" s="237" t="s">
        <v>542</v>
      </c>
      <c r="D107" s="237" t="s">
        <v>544</v>
      </c>
      <c r="E107" s="238" t="s">
        <v>559</v>
      </c>
      <c r="F107" s="239" t="s">
        <v>560</v>
      </c>
      <c r="G107" s="240" t="s">
        <v>547</v>
      </c>
      <c r="H107" s="241">
        <v>1</v>
      </c>
      <c r="I107" s="242"/>
      <c r="J107" s="243">
        <f>ROUND(I107*H107,2)</f>
        <v>0</v>
      </c>
      <c r="K107" s="239" t="s">
        <v>22</v>
      </c>
      <c r="L107" s="72"/>
      <c r="M107" s="244" t="s">
        <v>22</v>
      </c>
      <c r="N107" s="245" t="s">
        <v>48</v>
      </c>
      <c r="O107" s="47"/>
      <c r="P107" s="246">
        <f>O107*H107</f>
        <v>0</v>
      </c>
      <c r="Q107" s="246">
        <v>0</v>
      </c>
      <c r="R107" s="246">
        <f>Q107*H107</f>
        <v>0</v>
      </c>
      <c r="S107" s="246">
        <v>0.021999999999999999</v>
      </c>
      <c r="T107" s="247">
        <f>S107*H107</f>
        <v>0.021999999999999999</v>
      </c>
      <c r="AR107" s="24" t="s">
        <v>542</v>
      </c>
      <c r="AT107" s="24" t="s">
        <v>544</v>
      </c>
      <c r="AU107" s="24" t="s">
        <v>85</v>
      </c>
      <c r="AY107" s="24" t="s">
        <v>541</v>
      </c>
      <c r="BE107" s="248">
        <f>IF(N107="základní",J107,0)</f>
        <v>0</v>
      </c>
      <c r="BF107" s="248">
        <f>IF(N107="snížená",J107,0)</f>
        <v>0</v>
      </c>
      <c r="BG107" s="248">
        <f>IF(N107="zákl. přenesená",J107,0)</f>
        <v>0</v>
      </c>
      <c r="BH107" s="248">
        <f>IF(N107="sníž. přenesená",J107,0)</f>
        <v>0</v>
      </c>
      <c r="BI107" s="248">
        <f>IF(N107="nulová",J107,0)</f>
        <v>0</v>
      </c>
      <c r="BJ107" s="24" t="s">
        <v>24</v>
      </c>
      <c r="BK107" s="248">
        <f>ROUND(I107*H107,2)</f>
        <v>0</v>
      </c>
      <c r="BL107" s="24" t="s">
        <v>542</v>
      </c>
      <c r="BM107" s="24" t="s">
        <v>1804</v>
      </c>
    </row>
    <row r="108" s="12" customFormat="1">
      <c r="B108" s="249"/>
      <c r="C108" s="250"/>
      <c r="D108" s="251" t="s">
        <v>549</v>
      </c>
      <c r="E108" s="252" t="s">
        <v>22</v>
      </c>
      <c r="F108" s="253" t="s">
        <v>24</v>
      </c>
      <c r="G108" s="250"/>
      <c r="H108" s="254">
        <v>1</v>
      </c>
      <c r="I108" s="255"/>
      <c r="J108" s="250"/>
      <c r="K108" s="250"/>
      <c r="L108" s="256"/>
      <c r="M108" s="257"/>
      <c r="N108" s="258"/>
      <c r="O108" s="258"/>
      <c r="P108" s="258"/>
      <c r="Q108" s="258"/>
      <c r="R108" s="258"/>
      <c r="S108" s="258"/>
      <c r="T108" s="259"/>
      <c r="AT108" s="260" t="s">
        <v>549</v>
      </c>
      <c r="AU108" s="260" t="s">
        <v>85</v>
      </c>
      <c r="AV108" s="12" t="s">
        <v>85</v>
      </c>
      <c r="AW108" s="12" t="s">
        <v>41</v>
      </c>
      <c r="AX108" s="12" t="s">
        <v>24</v>
      </c>
      <c r="AY108" s="260" t="s">
        <v>541</v>
      </c>
    </row>
    <row r="109" s="1" customFormat="1" ht="25.5" customHeight="1">
      <c r="B109" s="46"/>
      <c r="C109" s="237" t="s">
        <v>562</v>
      </c>
      <c r="D109" s="237" t="s">
        <v>544</v>
      </c>
      <c r="E109" s="238" t="s">
        <v>563</v>
      </c>
      <c r="F109" s="239" t="s">
        <v>564</v>
      </c>
      <c r="G109" s="240" t="s">
        <v>547</v>
      </c>
      <c r="H109" s="241">
        <v>1</v>
      </c>
      <c r="I109" s="242"/>
      <c r="J109" s="243">
        <f>ROUND(I109*H109,2)</f>
        <v>0</v>
      </c>
      <c r="K109" s="239" t="s">
        <v>22</v>
      </c>
      <c r="L109" s="72"/>
      <c r="M109" s="244" t="s">
        <v>22</v>
      </c>
      <c r="N109" s="245" t="s">
        <v>48</v>
      </c>
      <c r="O109" s="47"/>
      <c r="P109" s="246">
        <f>O109*H109</f>
        <v>0</v>
      </c>
      <c r="Q109" s="246">
        <v>0</v>
      </c>
      <c r="R109" s="246">
        <f>Q109*H109</f>
        <v>0</v>
      </c>
      <c r="S109" s="246">
        <v>0</v>
      </c>
      <c r="T109" s="247">
        <f>S109*H109</f>
        <v>0</v>
      </c>
      <c r="AR109" s="24" t="s">
        <v>542</v>
      </c>
      <c r="AT109" s="24" t="s">
        <v>544</v>
      </c>
      <c r="AU109" s="24" t="s">
        <v>85</v>
      </c>
      <c r="AY109" s="24" t="s">
        <v>541</v>
      </c>
      <c r="BE109" s="248">
        <f>IF(N109="základní",J109,0)</f>
        <v>0</v>
      </c>
      <c r="BF109" s="248">
        <f>IF(N109="snížená",J109,0)</f>
        <v>0</v>
      </c>
      <c r="BG109" s="248">
        <f>IF(N109="zákl. přenesená",J109,0)</f>
        <v>0</v>
      </c>
      <c r="BH109" s="248">
        <f>IF(N109="sníž. přenesená",J109,0)</f>
        <v>0</v>
      </c>
      <c r="BI109" s="248">
        <f>IF(N109="nulová",J109,0)</f>
        <v>0</v>
      </c>
      <c r="BJ109" s="24" t="s">
        <v>24</v>
      </c>
      <c r="BK109" s="248">
        <f>ROUND(I109*H109,2)</f>
        <v>0</v>
      </c>
      <c r="BL109" s="24" t="s">
        <v>542</v>
      </c>
      <c r="BM109" s="24" t="s">
        <v>1805</v>
      </c>
    </row>
    <row r="110" s="12" customFormat="1">
      <c r="B110" s="249"/>
      <c r="C110" s="250"/>
      <c r="D110" s="251" t="s">
        <v>549</v>
      </c>
      <c r="E110" s="252" t="s">
        <v>22</v>
      </c>
      <c r="F110" s="253" t="s">
        <v>24</v>
      </c>
      <c r="G110" s="250"/>
      <c r="H110" s="254">
        <v>1</v>
      </c>
      <c r="I110" s="255"/>
      <c r="J110" s="250"/>
      <c r="K110" s="250"/>
      <c r="L110" s="256"/>
      <c r="M110" s="257"/>
      <c r="N110" s="258"/>
      <c r="O110" s="258"/>
      <c r="P110" s="258"/>
      <c r="Q110" s="258"/>
      <c r="R110" s="258"/>
      <c r="S110" s="258"/>
      <c r="T110" s="259"/>
      <c r="AT110" s="260" t="s">
        <v>549</v>
      </c>
      <c r="AU110" s="260" t="s">
        <v>85</v>
      </c>
      <c r="AV110" s="12" t="s">
        <v>85</v>
      </c>
      <c r="AW110" s="12" t="s">
        <v>41</v>
      </c>
      <c r="AX110" s="12" t="s">
        <v>24</v>
      </c>
      <c r="AY110" s="260" t="s">
        <v>541</v>
      </c>
    </row>
    <row r="111" s="11" customFormat="1" ht="29.88" customHeight="1">
      <c r="B111" s="221"/>
      <c r="C111" s="222"/>
      <c r="D111" s="223" t="s">
        <v>76</v>
      </c>
      <c r="E111" s="235" t="s">
        <v>565</v>
      </c>
      <c r="F111" s="235" t="s">
        <v>566</v>
      </c>
      <c r="G111" s="222"/>
      <c r="H111" s="222"/>
      <c r="I111" s="225"/>
      <c r="J111" s="236">
        <f>BK111</f>
        <v>0</v>
      </c>
      <c r="K111" s="222"/>
      <c r="L111" s="227"/>
      <c r="M111" s="228"/>
      <c r="N111" s="229"/>
      <c r="O111" s="229"/>
      <c r="P111" s="230">
        <f>SUM(P112:P119)</f>
        <v>0</v>
      </c>
      <c r="Q111" s="229"/>
      <c r="R111" s="230">
        <f>SUM(R112:R119)</f>
        <v>0</v>
      </c>
      <c r="S111" s="229"/>
      <c r="T111" s="231">
        <f>SUM(T112:T119)</f>
        <v>0</v>
      </c>
      <c r="AR111" s="232" t="s">
        <v>24</v>
      </c>
      <c r="AT111" s="233" t="s">
        <v>76</v>
      </c>
      <c r="AU111" s="233" t="s">
        <v>24</v>
      </c>
      <c r="AY111" s="232" t="s">
        <v>541</v>
      </c>
      <c r="BK111" s="234">
        <f>SUM(BK112:BK119)</f>
        <v>0</v>
      </c>
    </row>
    <row r="112" s="1" customFormat="1" ht="25.5" customHeight="1">
      <c r="B112" s="46"/>
      <c r="C112" s="237" t="s">
        <v>552</v>
      </c>
      <c r="D112" s="237" t="s">
        <v>544</v>
      </c>
      <c r="E112" s="238" t="s">
        <v>567</v>
      </c>
      <c r="F112" s="239" t="s">
        <v>568</v>
      </c>
      <c r="G112" s="240" t="s">
        <v>569</v>
      </c>
      <c r="H112" s="241">
        <v>0.050000000000000003</v>
      </c>
      <c r="I112" s="242"/>
      <c r="J112" s="243">
        <f>ROUND(I112*H112,2)</f>
        <v>0</v>
      </c>
      <c r="K112" s="239" t="s">
        <v>22</v>
      </c>
      <c r="L112" s="72"/>
      <c r="M112" s="244" t="s">
        <v>22</v>
      </c>
      <c r="N112" s="245" t="s">
        <v>48</v>
      </c>
      <c r="O112" s="47"/>
      <c r="P112" s="246">
        <f>O112*H112</f>
        <v>0</v>
      </c>
      <c r="Q112" s="246">
        <v>0</v>
      </c>
      <c r="R112" s="246">
        <f>Q112*H112</f>
        <v>0</v>
      </c>
      <c r="S112" s="246">
        <v>0</v>
      </c>
      <c r="T112" s="247">
        <f>S112*H112</f>
        <v>0</v>
      </c>
      <c r="AR112" s="24" t="s">
        <v>542</v>
      </c>
      <c r="AT112" s="24" t="s">
        <v>544</v>
      </c>
      <c r="AU112" s="24" t="s">
        <v>85</v>
      </c>
      <c r="AY112" s="24" t="s">
        <v>541</v>
      </c>
      <c r="BE112" s="248">
        <f>IF(N112="základní",J112,0)</f>
        <v>0</v>
      </c>
      <c r="BF112" s="248">
        <f>IF(N112="snížená",J112,0)</f>
        <v>0</v>
      </c>
      <c r="BG112" s="248">
        <f>IF(N112="zákl. přenesená",J112,0)</f>
        <v>0</v>
      </c>
      <c r="BH112" s="248">
        <f>IF(N112="sníž. přenesená",J112,0)</f>
        <v>0</v>
      </c>
      <c r="BI112" s="248">
        <f>IF(N112="nulová",J112,0)</f>
        <v>0</v>
      </c>
      <c r="BJ112" s="24" t="s">
        <v>24</v>
      </c>
      <c r="BK112" s="248">
        <f>ROUND(I112*H112,2)</f>
        <v>0</v>
      </c>
      <c r="BL112" s="24" t="s">
        <v>542</v>
      </c>
      <c r="BM112" s="24" t="s">
        <v>1806</v>
      </c>
    </row>
    <row r="113" s="12" customFormat="1">
      <c r="B113" s="249"/>
      <c r="C113" s="250"/>
      <c r="D113" s="251" t="s">
        <v>549</v>
      </c>
      <c r="E113" s="252" t="s">
        <v>22</v>
      </c>
      <c r="F113" s="253" t="s">
        <v>971</v>
      </c>
      <c r="G113" s="250"/>
      <c r="H113" s="254">
        <v>0.050000000000000003</v>
      </c>
      <c r="I113" s="255"/>
      <c r="J113" s="250"/>
      <c r="K113" s="250"/>
      <c r="L113" s="256"/>
      <c r="M113" s="257"/>
      <c r="N113" s="258"/>
      <c r="O113" s="258"/>
      <c r="P113" s="258"/>
      <c r="Q113" s="258"/>
      <c r="R113" s="258"/>
      <c r="S113" s="258"/>
      <c r="T113" s="259"/>
      <c r="AT113" s="260" t="s">
        <v>549</v>
      </c>
      <c r="AU113" s="260" t="s">
        <v>85</v>
      </c>
      <c r="AV113" s="12" t="s">
        <v>85</v>
      </c>
      <c r="AW113" s="12" t="s">
        <v>41</v>
      </c>
      <c r="AX113" s="12" t="s">
        <v>24</v>
      </c>
      <c r="AY113" s="260" t="s">
        <v>541</v>
      </c>
    </row>
    <row r="114" s="1" customFormat="1" ht="25.5" customHeight="1">
      <c r="B114" s="46"/>
      <c r="C114" s="237" t="s">
        <v>571</v>
      </c>
      <c r="D114" s="237" t="s">
        <v>544</v>
      </c>
      <c r="E114" s="238" t="s">
        <v>572</v>
      </c>
      <c r="F114" s="239" t="s">
        <v>573</v>
      </c>
      <c r="G114" s="240" t="s">
        <v>569</v>
      </c>
      <c r="H114" s="241">
        <v>0.050000000000000003</v>
      </c>
      <c r="I114" s="242"/>
      <c r="J114" s="243">
        <f>ROUND(I114*H114,2)</f>
        <v>0</v>
      </c>
      <c r="K114" s="239" t="s">
        <v>22</v>
      </c>
      <c r="L114" s="72"/>
      <c r="M114" s="244" t="s">
        <v>22</v>
      </c>
      <c r="N114" s="245" t="s">
        <v>48</v>
      </c>
      <c r="O114" s="47"/>
      <c r="P114" s="246">
        <f>O114*H114</f>
        <v>0</v>
      </c>
      <c r="Q114" s="246">
        <v>0</v>
      </c>
      <c r="R114" s="246">
        <f>Q114*H114</f>
        <v>0</v>
      </c>
      <c r="S114" s="246">
        <v>0</v>
      </c>
      <c r="T114" s="247">
        <f>S114*H114</f>
        <v>0</v>
      </c>
      <c r="AR114" s="24" t="s">
        <v>542</v>
      </c>
      <c r="AT114" s="24" t="s">
        <v>544</v>
      </c>
      <c r="AU114" s="24" t="s">
        <v>85</v>
      </c>
      <c r="AY114" s="24" t="s">
        <v>541</v>
      </c>
      <c r="BE114" s="248">
        <f>IF(N114="základní",J114,0)</f>
        <v>0</v>
      </c>
      <c r="BF114" s="248">
        <f>IF(N114="snížená",J114,0)</f>
        <v>0</v>
      </c>
      <c r="BG114" s="248">
        <f>IF(N114="zákl. přenesená",J114,0)</f>
        <v>0</v>
      </c>
      <c r="BH114" s="248">
        <f>IF(N114="sníž. přenesená",J114,0)</f>
        <v>0</v>
      </c>
      <c r="BI114" s="248">
        <f>IF(N114="nulová",J114,0)</f>
        <v>0</v>
      </c>
      <c r="BJ114" s="24" t="s">
        <v>24</v>
      </c>
      <c r="BK114" s="248">
        <f>ROUND(I114*H114,2)</f>
        <v>0</v>
      </c>
      <c r="BL114" s="24" t="s">
        <v>542</v>
      </c>
      <c r="BM114" s="24" t="s">
        <v>1807</v>
      </c>
    </row>
    <row r="115" s="12" customFormat="1">
      <c r="B115" s="249"/>
      <c r="C115" s="250"/>
      <c r="D115" s="251" t="s">
        <v>549</v>
      </c>
      <c r="E115" s="252" t="s">
        <v>22</v>
      </c>
      <c r="F115" s="253" t="s">
        <v>971</v>
      </c>
      <c r="G115" s="250"/>
      <c r="H115" s="254">
        <v>0.050000000000000003</v>
      </c>
      <c r="I115" s="255"/>
      <c r="J115" s="250"/>
      <c r="K115" s="250"/>
      <c r="L115" s="256"/>
      <c r="M115" s="257"/>
      <c r="N115" s="258"/>
      <c r="O115" s="258"/>
      <c r="P115" s="258"/>
      <c r="Q115" s="258"/>
      <c r="R115" s="258"/>
      <c r="S115" s="258"/>
      <c r="T115" s="259"/>
      <c r="AT115" s="260" t="s">
        <v>549</v>
      </c>
      <c r="AU115" s="260" t="s">
        <v>85</v>
      </c>
      <c r="AV115" s="12" t="s">
        <v>85</v>
      </c>
      <c r="AW115" s="12" t="s">
        <v>41</v>
      </c>
      <c r="AX115" s="12" t="s">
        <v>24</v>
      </c>
      <c r="AY115" s="260" t="s">
        <v>541</v>
      </c>
    </row>
    <row r="116" s="1" customFormat="1" ht="38.25" customHeight="1">
      <c r="B116" s="46"/>
      <c r="C116" s="237" t="s">
        <v>561</v>
      </c>
      <c r="D116" s="237" t="s">
        <v>544</v>
      </c>
      <c r="E116" s="238" t="s">
        <v>575</v>
      </c>
      <c r="F116" s="239" t="s">
        <v>576</v>
      </c>
      <c r="G116" s="240" t="s">
        <v>569</v>
      </c>
      <c r="H116" s="241">
        <v>0.050000000000000003</v>
      </c>
      <c r="I116" s="242"/>
      <c r="J116" s="243">
        <f>ROUND(I116*H116,2)</f>
        <v>0</v>
      </c>
      <c r="K116" s="239" t="s">
        <v>22</v>
      </c>
      <c r="L116" s="72"/>
      <c r="M116" s="244" t="s">
        <v>22</v>
      </c>
      <c r="N116" s="245" t="s">
        <v>48</v>
      </c>
      <c r="O116" s="47"/>
      <c r="P116" s="246">
        <f>O116*H116</f>
        <v>0</v>
      </c>
      <c r="Q116" s="246">
        <v>0</v>
      </c>
      <c r="R116" s="246">
        <f>Q116*H116</f>
        <v>0</v>
      </c>
      <c r="S116" s="246">
        <v>0</v>
      </c>
      <c r="T116" s="247">
        <f>S116*H116</f>
        <v>0</v>
      </c>
      <c r="AR116" s="24" t="s">
        <v>542</v>
      </c>
      <c r="AT116" s="24" t="s">
        <v>544</v>
      </c>
      <c r="AU116" s="24" t="s">
        <v>85</v>
      </c>
      <c r="AY116" s="24" t="s">
        <v>541</v>
      </c>
      <c r="BE116" s="248">
        <f>IF(N116="základní",J116,0)</f>
        <v>0</v>
      </c>
      <c r="BF116" s="248">
        <f>IF(N116="snížená",J116,0)</f>
        <v>0</v>
      </c>
      <c r="BG116" s="248">
        <f>IF(N116="zákl. přenesená",J116,0)</f>
        <v>0</v>
      </c>
      <c r="BH116" s="248">
        <f>IF(N116="sníž. přenesená",J116,0)</f>
        <v>0</v>
      </c>
      <c r="BI116" s="248">
        <f>IF(N116="nulová",J116,0)</f>
        <v>0</v>
      </c>
      <c r="BJ116" s="24" t="s">
        <v>24</v>
      </c>
      <c r="BK116" s="248">
        <f>ROUND(I116*H116,2)</f>
        <v>0</v>
      </c>
      <c r="BL116" s="24" t="s">
        <v>542</v>
      </c>
      <c r="BM116" s="24" t="s">
        <v>1808</v>
      </c>
    </row>
    <row r="117" s="12" customFormat="1">
      <c r="B117" s="249"/>
      <c r="C117" s="250"/>
      <c r="D117" s="251" t="s">
        <v>549</v>
      </c>
      <c r="E117" s="252" t="s">
        <v>22</v>
      </c>
      <c r="F117" s="253" t="s">
        <v>971</v>
      </c>
      <c r="G117" s="250"/>
      <c r="H117" s="254">
        <v>0.050000000000000003</v>
      </c>
      <c r="I117" s="255"/>
      <c r="J117" s="250"/>
      <c r="K117" s="250"/>
      <c r="L117" s="256"/>
      <c r="M117" s="257"/>
      <c r="N117" s="258"/>
      <c r="O117" s="258"/>
      <c r="P117" s="258"/>
      <c r="Q117" s="258"/>
      <c r="R117" s="258"/>
      <c r="S117" s="258"/>
      <c r="T117" s="259"/>
      <c r="AT117" s="260" t="s">
        <v>549</v>
      </c>
      <c r="AU117" s="260" t="s">
        <v>85</v>
      </c>
      <c r="AV117" s="12" t="s">
        <v>85</v>
      </c>
      <c r="AW117" s="12" t="s">
        <v>41</v>
      </c>
      <c r="AX117" s="12" t="s">
        <v>24</v>
      </c>
      <c r="AY117" s="260" t="s">
        <v>541</v>
      </c>
    </row>
    <row r="118" s="1" customFormat="1" ht="25.5" customHeight="1">
      <c r="B118" s="46"/>
      <c r="C118" s="237" t="s">
        <v>557</v>
      </c>
      <c r="D118" s="237" t="s">
        <v>544</v>
      </c>
      <c r="E118" s="238" t="s">
        <v>578</v>
      </c>
      <c r="F118" s="239" t="s">
        <v>579</v>
      </c>
      <c r="G118" s="240" t="s">
        <v>569</v>
      </c>
      <c r="H118" s="241">
        <v>0.050000000000000003</v>
      </c>
      <c r="I118" s="242"/>
      <c r="J118" s="243">
        <f>ROUND(I118*H118,2)</f>
        <v>0</v>
      </c>
      <c r="K118" s="239" t="s">
        <v>22</v>
      </c>
      <c r="L118" s="72"/>
      <c r="M118" s="244" t="s">
        <v>22</v>
      </c>
      <c r="N118" s="245" t="s">
        <v>48</v>
      </c>
      <c r="O118" s="47"/>
      <c r="P118" s="246">
        <f>O118*H118</f>
        <v>0</v>
      </c>
      <c r="Q118" s="246">
        <v>0</v>
      </c>
      <c r="R118" s="246">
        <f>Q118*H118</f>
        <v>0</v>
      </c>
      <c r="S118" s="246">
        <v>0</v>
      </c>
      <c r="T118" s="247">
        <f>S118*H118</f>
        <v>0</v>
      </c>
      <c r="AR118" s="24" t="s">
        <v>542</v>
      </c>
      <c r="AT118" s="24" t="s">
        <v>544</v>
      </c>
      <c r="AU118" s="24" t="s">
        <v>85</v>
      </c>
      <c r="AY118" s="24" t="s">
        <v>541</v>
      </c>
      <c r="BE118" s="248">
        <f>IF(N118="základní",J118,0)</f>
        <v>0</v>
      </c>
      <c r="BF118" s="248">
        <f>IF(N118="snížená",J118,0)</f>
        <v>0</v>
      </c>
      <c r="BG118" s="248">
        <f>IF(N118="zákl. přenesená",J118,0)</f>
        <v>0</v>
      </c>
      <c r="BH118" s="248">
        <f>IF(N118="sníž. přenesená",J118,0)</f>
        <v>0</v>
      </c>
      <c r="BI118" s="248">
        <f>IF(N118="nulová",J118,0)</f>
        <v>0</v>
      </c>
      <c r="BJ118" s="24" t="s">
        <v>24</v>
      </c>
      <c r="BK118" s="248">
        <f>ROUND(I118*H118,2)</f>
        <v>0</v>
      </c>
      <c r="BL118" s="24" t="s">
        <v>542</v>
      </c>
      <c r="BM118" s="24" t="s">
        <v>1809</v>
      </c>
    </row>
    <row r="119" s="12" customFormat="1">
      <c r="B119" s="249"/>
      <c r="C119" s="250"/>
      <c r="D119" s="251" t="s">
        <v>549</v>
      </c>
      <c r="E119" s="252" t="s">
        <v>22</v>
      </c>
      <c r="F119" s="253" t="s">
        <v>971</v>
      </c>
      <c r="G119" s="250"/>
      <c r="H119" s="254">
        <v>0.050000000000000003</v>
      </c>
      <c r="I119" s="255"/>
      <c r="J119" s="250"/>
      <c r="K119" s="250"/>
      <c r="L119" s="256"/>
      <c r="M119" s="257"/>
      <c r="N119" s="258"/>
      <c r="O119" s="258"/>
      <c r="P119" s="258"/>
      <c r="Q119" s="258"/>
      <c r="R119" s="258"/>
      <c r="S119" s="258"/>
      <c r="T119" s="259"/>
      <c r="AT119" s="260" t="s">
        <v>549</v>
      </c>
      <c r="AU119" s="260" t="s">
        <v>85</v>
      </c>
      <c r="AV119" s="12" t="s">
        <v>85</v>
      </c>
      <c r="AW119" s="12" t="s">
        <v>41</v>
      </c>
      <c r="AX119" s="12" t="s">
        <v>24</v>
      </c>
      <c r="AY119" s="260" t="s">
        <v>541</v>
      </c>
    </row>
    <row r="120" s="11" customFormat="1" ht="29.88" customHeight="1">
      <c r="B120" s="221"/>
      <c r="C120" s="222"/>
      <c r="D120" s="223" t="s">
        <v>76</v>
      </c>
      <c r="E120" s="235" t="s">
        <v>581</v>
      </c>
      <c r="F120" s="235" t="s">
        <v>582</v>
      </c>
      <c r="G120" s="222"/>
      <c r="H120" s="222"/>
      <c r="I120" s="225"/>
      <c r="J120" s="236">
        <f>BK120</f>
        <v>0</v>
      </c>
      <c r="K120" s="222"/>
      <c r="L120" s="227"/>
      <c r="M120" s="228"/>
      <c r="N120" s="229"/>
      <c r="O120" s="229"/>
      <c r="P120" s="230">
        <f>SUM(P121:P122)</f>
        <v>0</v>
      </c>
      <c r="Q120" s="229"/>
      <c r="R120" s="230">
        <f>SUM(R121:R122)</f>
        <v>0</v>
      </c>
      <c r="S120" s="229"/>
      <c r="T120" s="231">
        <f>SUM(T121:T122)</f>
        <v>0</v>
      </c>
      <c r="AR120" s="232" t="s">
        <v>24</v>
      </c>
      <c r="AT120" s="233" t="s">
        <v>76</v>
      </c>
      <c r="AU120" s="233" t="s">
        <v>24</v>
      </c>
      <c r="AY120" s="232" t="s">
        <v>541</v>
      </c>
      <c r="BK120" s="234">
        <f>SUM(BK121:BK122)</f>
        <v>0</v>
      </c>
    </row>
    <row r="121" s="1" customFormat="1" ht="38.25" customHeight="1">
      <c r="B121" s="46"/>
      <c r="C121" s="237" t="s">
        <v>29</v>
      </c>
      <c r="D121" s="237" t="s">
        <v>544</v>
      </c>
      <c r="E121" s="238" t="s">
        <v>583</v>
      </c>
      <c r="F121" s="239" t="s">
        <v>584</v>
      </c>
      <c r="G121" s="240" t="s">
        <v>569</v>
      </c>
      <c r="H121" s="241">
        <v>0.050000000000000003</v>
      </c>
      <c r="I121" s="242"/>
      <c r="J121" s="243">
        <f>ROUND(I121*H121,2)</f>
        <v>0</v>
      </c>
      <c r="K121" s="239" t="s">
        <v>22</v>
      </c>
      <c r="L121" s="72"/>
      <c r="M121" s="244" t="s">
        <v>22</v>
      </c>
      <c r="N121" s="245" t="s">
        <v>48</v>
      </c>
      <c r="O121" s="47"/>
      <c r="P121" s="246">
        <f>O121*H121</f>
        <v>0</v>
      </c>
      <c r="Q121" s="246">
        <v>0</v>
      </c>
      <c r="R121" s="246">
        <f>Q121*H121</f>
        <v>0</v>
      </c>
      <c r="S121" s="246">
        <v>0</v>
      </c>
      <c r="T121" s="247">
        <f>S121*H121</f>
        <v>0</v>
      </c>
      <c r="AR121" s="24" t="s">
        <v>542</v>
      </c>
      <c r="AT121" s="24" t="s">
        <v>544</v>
      </c>
      <c r="AU121" s="24" t="s">
        <v>85</v>
      </c>
      <c r="AY121" s="24" t="s">
        <v>541</v>
      </c>
      <c r="BE121" s="248">
        <f>IF(N121="základní",J121,0)</f>
        <v>0</v>
      </c>
      <c r="BF121" s="248">
        <f>IF(N121="snížená",J121,0)</f>
        <v>0</v>
      </c>
      <c r="BG121" s="248">
        <f>IF(N121="zákl. přenesená",J121,0)</f>
        <v>0</v>
      </c>
      <c r="BH121" s="248">
        <f>IF(N121="sníž. přenesená",J121,0)</f>
        <v>0</v>
      </c>
      <c r="BI121" s="248">
        <f>IF(N121="nulová",J121,0)</f>
        <v>0</v>
      </c>
      <c r="BJ121" s="24" t="s">
        <v>24</v>
      </c>
      <c r="BK121" s="248">
        <f>ROUND(I121*H121,2)</f>
        <v>0</v>
      </c>
      <c r="BL121" s="24" t="s">
        <v>542</v>
      </c>
      <c r="BM121" s="24" t="s">
        <v>1810</v>
      </c>
    </row>
    <row r="122" s="12" customFormat="1">
      <c r="B122" s="249"/>
      <c r="C122" s="250"/>
      <c r="D122" s="251" t="s">
        <v>549</v>
      </c>
      <c r="E122" s="252" t="s">
        <v>22</v>
      </c>
      <c r="F122" s="253" t="s">
        <v>971</v>
      </c>
      <c r="G122" s="250"/>
      <c r="H122" s="254">
        <v>0.050000000000000003</v>
      </c>
      <c r="I122" s="255"/>
      <c r="J122" s="250"/>
      <c r="K122" s="250"/>
      <c r="L122" s="256"/>
      <c r="M122" s="257"/>
      <c r="N122" s="258"/>
      <c r="O122" s="258"/>
      <c r="P122" s="258"/>
      <c r="Q122" s="258"/>
      <c r="R122" s="258"/>
      <c r="S122" s="258"/>
      <c r="T122" s="259"/>
      <c r="AT122" s="260" t="s">
        <v>549</v>
      </c>
      <c r="AU122" s="260" t="s">
        <v>85</v>
      </c>
      <c r="AV122" s="12" t="s">
        <v>85</v>
      </c>
      <c r="AW122" s="12" t="s">
        <v>41</v>
      </c>
      <c r="AX122" s="12" t="s">
        <v>24</v>
      </c>
      <c r="AY122" s="260" t="s">
        <v>541</v>
      </c>
    </row>
    <row r="123" s="11" customFormat="1" ht="37.44" customHeight="1">
      <c r="B123" s="221"/>
      <c r="C123" s="222"/>
      <c r="D123" s="223" t="s">
        <v>76</v>
      </c>
      <c r="E123" s="224" t="s">
        <v>586</v>
      </c>
      <c r="F123" s="224" t="s">
        <v>587</v>
      </c>
      <c r="G123" s="222"/>
      <c r="H123" s="222"/>
      <c r="I123" s="225"/>
      <c r="J123" s="226">
        <f>BK123</f>
        <v>0</v>
      </c>
      <c r="K123" s="222"/>
      <c r="L123" s="227"/>
      <c r="M123" s="228"/>
      <c r="N123" s="229"/>
      <c r="O123" s="229"/>
      <c r="P123" s="230">
        <f>P124</f>
        <v>0</v>
      </c>
      <c r="Q123" s="229"/>
      <c r="R123" s="230">
        <f>R124</f>
        <v>0</v>
      </c>
      <c r="S123" s="229"/>
      <c r="T123" s="231">
        <f>T124</f>
        <v>0</v>
      </c>
      <c r="AR123" s="232" t="s">
        <v>85</v>
      </c>
      <c r="AT123" s="233" t="s">
        <v>76</v>
      </c>
      <c r="AU123" s="233" t="s">
        <v>77</v>
      </c>
      <c r="AY123" s="232" t="s">
        <v>541</v>
      </c>
      <c r="BK123" s="234">
        <f>BK124</f>
        <v>0</v>
      </c>
    </row>
    <row r="124" s="11" customFormat="1" ht="19.92" customHeight="1">
      <c r="B124" s="221"/>
      <c r="C124" s="222"/>
      <c r="D124" s="223" t="s">
        <v>76</v>
      </c>
      <c r="E124" s="235" t="s">
        <v>588</v>
      </c>
      <c r="F124" s="235" t="s">
        <v>589</v>
      </c>
      <c r="G124" s="222"/>
      <c r="H124" s="222"/>
      <c r="I124" s="225"/>
      <c r="J124" s="236">
        <f>BK124</f>
        <v>0</v>
      </c>
      <c r="K124" s="222"/>
      <c r="L124" s="227"/>
      <c r="M124" s="228"/>
      <c r="N124" s="229"/>
      <c r="O124" s="229"/>
      <c r="P124" s="230">
        <f>SUM(P125:P128)</f>
        <v>0</v>
      </c>
      <c r="Q124" s="229"/>
      <c r="R124" s="230">
        <f>SUM(R125:R128)</f>
        <v>0</v>
      </c>
      <c r="S124" s="229"/>
      <c r="T124" s="231">
        <f>SUM(T125:T128)</f>
        <v>0</v>
      </c>
      <c r="AR124" s="232" t="s">
        <v>85</v>
      </c>
      <c r="AT124" s="233" t="s">
        <v>76</v>
      </c>
      <c r="AU124" s="233" t="s">
        <v>24</v>
      </c>
      <c r="AY124" s="232" t="s">
        <v>541</v>
      </c>
      <c r="BK124" s="234">
        <f>SUM(BK125:BK128)</f>
        <v>0</v>
      </c>
    </row>
    <row r="125" s="1" customFormat="1" ht="25.5" customHeight="1">
      <c r="B125" s="46"/>
      <c r="C125" s="237" t="s">
        <v>590</v>
      </c>
      <c r="D125" s="237" t="s">
        <v>544</v>
      </c>
      <c r="E125" s="238" t="s">
        <v>591</v>
      </c>
      <c r="F125" s="239" t="s">
        <v>592</v>
      </c>
      <c r="G125" s="240" t="s">
        <v>547</v>
      </c>
      <c r="H125" s="241">
        <v>80</v>
      </c>
      <c r="I125" s="242"/>
      <c r="J125" s="243">
        <f>ROUND(I125*H125,2)</f>
        <v>0</v>
      </c>
      <c r="K125" s="239" t="s">
        <v>22</v>
      </c>
      <c r="L125" s="72"/>
      <c r="M125" s="244" t="s">
        <v>22</v>
      </c>
      <c r="N125" s="245" t="s">
        <v>48</v>
      </c>
      <c r="O125" s="47"/>
      <c r="P125" s="246">
        <f>O125*H125</f>
        <v>0</v>
      </c>
      <c r="Q125" s="246">
        <v>0</v>
      </c>
      <c r="R125" s="246">
        <f>Q125*H125</f>
        <v>0</v>
      </c>
      <c r="S125" s="246">
        <v>0</v>
      </c>
      <c r="T125" s="247">
        <f>S125*H125</f>
        <v>0</v>
      </c>
      <c r="AR125" s="24" t="s">
        <v>577</v>
      </c>
      <c r="AT125" s="24" t="s">
        <v>544</v>
      </c>
      <c r="AU125" s="24" t="s">
        <v>85</v>
      </c>
      <c r="AY125" s="24" t="s">
        <v>541</v>
      </c>
      <c r="BE125" s="248">
        <f>IF(N125="základní",J125,0)</f>
        <v>0</v>
      </c>
      <c r="BF125" s="248">
        <f>IF(N125="snížená",J125,0)</f>
        <v>0</v>
      </c>
      <c r="BG125" s="248">
        <f>IF(N125="zákl. přenesená",J125,0)</f>
        <v>0</v>
      </c>
      <c r="BH125" s="248">
        <f>IF(N125="sníž. přenesená",J125,0)</f>
        <v>0</v>
      </c>
      <c r="BI125" s="248">
        <f>IF(N125="nulová",J125,0)</f>
        <v>0</v>
      </c>
      <c r="BJ125" s="24" t="s">
        <v>24</v>
      </c>
      <c r="BK125" s="248">
        <f>ROUND(I125*H125,2)</f>
        <v>0</v>
      </c>
      <c r="BL125" s="24" t="s">
        <v>577</v>
      </c>
      <c r="BM125" s="24" t="s">
        <v>1811</v>
      </c>
    </row>
    <row r="126" s="12" customFormat="1">
      <c r="B126" s="249"/>
      <c r="C126" s="250"/>
      <c r="D126" s="251" t="s">
        <v>549</v>
      </c>
      <c r="E126" s="252" t="s">
        <v>22</v>
      </c>
      <c r="F126" s="253" t="s">
        <v>1803</v>
      </c>
      <c r="G126" s="250"/>
      <c r="H126" s="254">
        <v>80</v>
      </c>
      <c r="I126" s="255"/>
      <c r="J126" s="250"/>
      <c r="K126" s="250"/>
      <c r="L126" s="256"/>
      <c r="M126" s="257"/>
      <c r="N126" s="258"/>
      <c r="O126" s="258"/>
      <c r="P126" s="258"/>
      <c r="Q126" s="258"/>
      <c r="R126" s="258"/>
      <c r="S126" s="258"/>
      <c r="T126" s="259"/>
      <c r="AT126" s="260" t="s">
        <v>549</v>
      </c>
      <c r="AU126" s="260" t="s">
        <v>85</v>
      </c>
      <c r="AV126" s="12" t="s">
        <v>85</v>
      </c>
      <c r="AW126" s="12" t="s">
        <v>41</v>
      </c>
      <c r="AX126" s="12" t="s">
        <v>24</v>
      </c>
      <c r="AY126" s="260" t="s">
        <v>541</v>
      </c>
    </row>
    <row r="127" s="1" customFormat="1" ht="25.5" customHeight="1">
      <c r="B127" s="46"/>
      <c r="C127" s="237" t="s">
        <v>570</v>
      </c>
      <c r="D127" s="237" t="s">
        <v>544</v>
      </c>
      <c r="E127" s="238" t="s">
        <v>594</v>
      </c>
      <c r="F127" s="239" t="s">
        <v>595</v>
      </c>
      <c r="G127" s="240" t="s">
        <v>547</v>
      </c>
      <c r="H127" s="241">
        <v>80</v>
      </c>
      <c r="I127" s="242"/>
      <c r="J127" s="243">
        <f>ROUND(I127*H127,2)</f>
        <v>0</v>
      </c>
      <c r="K127" s="239" t="s">
        <v>22</v>
      </c>
      <c r="L127" s="72"/>
      <c r="M127" s="244" t="s">
        <v>22</v>
      </c>
      <c r="N127" s="245" t="s">
        <v>48</v>
      </c>
      <c r="O127" s="47"/>
      <c r="P127" s="246">
        <f>O127*H127</f>
        <v>0</v>
      </c>
      <c r="Q127" s="246">
        <v>0</v>
      </c>
      <c r="R127" s="246">
        <f>Q127*H127</f>
        <v>0</v>
      </c>
      <c r="S127" s="246">
        <v>0</v>
      </c>
      <c r="T127" s="247">
        <f>S127*H127</f>
        <v>0</v>
      </c>
      <c r="AR127" s="24" t="s">
        <v>577</v>
      </c>
      <c r="AT127" s="24" t="s">
        <v>544</v>
      </c>
      <c r="AU127" s="24" t="s">
        <v>85</v>
      </c>
      <c r="AY127" s="24" t="s">
        <v>541</v>
      </c>
      <c r="BE127" s="248">
        <f>IF(N127="základní",J127,0)</f>
        <v>0</v>
      </c>
      <c r="BF127" s="248">
        <f>IF(N127="snížená",J127,0)</f>
        <v>0</v>
      </c>
      <c r="BG127" s="248">
        <f>IF(N127="zákl. přenesená",J127,0)</f>
        <v>0</v>
      </c>
      <c r="BH127" s="248">
        <f>IF(N127="sníž. přenesená",J127,0)</f>
        <v>0</v>
      </c>
      <c r="BI127" s="248">
        <f>IF(N127="nulová",J127,0)</f>
        <v>0</v>
      </c>
      <c r="BJ127" s="24" t="s">
        <v>24</v>
      </c>
      <c r="BK127" s="248">
        <f>ROUND(I127*H127,2)</f>
        <v>0</v>
      </c>
      <c r="BL127" s="24" t="s">
        <v>577</v>
      </c>
      <c r="BM127" s="24" t="s">
        <v>1812</v>
      </c>
    </row>
    <row r="128" s="12" customFormat="1">
      <c r="B128" s="249"/>
      <c r="C128" s="250"/>
      <c r="D128" s="251" t="s">
        <v>549</v>
      </c>
      <c r="E128" s="252" t="s">
        <v>22</v>
      </c>
      <c r="F128" s="253" t="s">
        <v>1803</v>
      </c>
      <c r="G128" s="250"/>
      <c r="H128" s="254">
        <v>80</v>
      </c>
      <c r="I128" s="255"/>
      <c r="J128" s="250"/>
      <c r="K128" s="250"/>
      <c r="L128" s="256"/>
      <c r="M128" s="261"/>
      <c r="N128" s="262"/>
      <c r="O128" s="262"/>
      <c r="P128" s="262"/>
      <c r="Q128" s="262"/>
      <c r="R128" s="262"/>
      <c r="S128" s="262"/>
      <c r="T128" s="263"/>
      <c r="AT128" s="260" t="s">
        <v>549</v>
      </c>
      <c r="AU128" s="260" t="s">
        <v>85</v>
      </c>
      <c r="AV128" s="12" t="s">
        <v>85</v>
      </c>
      <c r="AW128" s="12" t="s">
        <v>41</v>
      </c>
      <c r="AX128" s="12" t="s">
        <v>24</v>
      </c>
      <c r="AY128" s="260" t="s">
        <v>541</v>
      </c>
    </row>
    <row r="129" s="1" customFormat="1" ht="6.96" customHeight="1">
      <c r="B129" s="67"/>
      <c r="C129" s="68"/>
      <c r="D129" s="68"/>
      <c r="E129" s="68"/>
      <c r="F129" s="68"/>
      <c r="G129" s="68"/>
      <c r="H129" s="68"/>
      <c r="I129" s="179"/>
      <c r="J129" s="68"/>
      <c r="K129" s="68"/>
      <c r="L129" s="72"/>
    </row>
  </sheetData>
  <sheetProtection sheet="1" autoFilter="0" formatColumns="0" formatRows="0" objects="1" scenarios="1" spinCount="100000" saltValue="Em+HlCbc1UdmiJcVUvscMcycqc+WuaQlKENwSoz+NNNhsumw0ZrMq9K6gDtDPEdCqvqHSLDyX1RCCKH+osW/sA==" hashValue="xA73eI19OCZn+/tt7xFgqBwDJtM/EdRNSLhwj4RSQqL8e6jGkTbu3PgCIj2kv/mfopiEeom0rpHpoyDdKdp3Og==" algorithmName="SHA-512" password="CC35"/>
  <autoFilter ref="C95:K128"/>
  <mergeCells count="16">
    <mergeCell ref="E7:H7"/>
    <mergeCell ref="E11:H11"/>
    <mergeCell ref="E9:H9"/>
    <mergeCell ref="E13:H13"/>
    <mergeCell ref="E28:H28"/>
    <mergeCell ref="E49:H49"/>
    <mergeCell ref="E53:H53"/>
    <mergeCell ref="E51:H51"/>
    <mergeCell ref="E55:H55"/>
    <mergeCell ref="J59:J60"/>
    <mergeCell ref="E82:H82"/>
    <mergeCell ref="E86:H86"/>
    <mergeCell ref="E84:H84"/>
    <mergeCell ref="E88:H88"/>
    <mergeCell ref="G1:H1"/>
    <mergeCell ref="L2:V2"/>
  </mergeCells>
  <hyperlinks>
    <hyperlink ref="F1:G1" location="C2" display="1) Krycí list soupisu"/>
    <hyperlink ref="G1:H1" location="C62" display="2) Rekapitulace"/>
    <hyperlink ref="J1" location="C95"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75.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411</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s="1" customFormat="1" ht="16.5" customHeight="1">
      <c r="B9" s="46"/>
      <c r="C9" s="47"/>
      <c r="D9" s="47"/>
      <c r="E9" s="156" t="s">
        <v>1797</v>
      </c>
      <c r="F9" s="47"/>
      <c r="G9" s="47"/>
      <c r="H9" s="47"/>
      <c r="I9" s="157"/>
      <c r="J9" s="47"/>
      <c r="K9" s="51"/>
    </row>
    <row r="10" s="1" customFormat="1">
      <c r="B10" s="46"/>
      <c r="C10" s="47"/>
      <c r="D10" s="40" t="s">
        <v>508</v>
      </c>
      <c r="E10" s="47"/>
      <c r="F10" s="47"/>
      <c r="G10" s="47"/>
      <c r="H10" s="47"/>
      <c r="I10" s="157"/>
      <c r="J10" s="47"/>
      <c r="K10" s="51"/>
    </row>
    <row r="11" s="1" customFormat="1" ht="36.96" customHeight="1">
      <c r="B11" s="46"/>
      <c r="C11" s="47"/>
      <c r="D11" s="47"/>
      <c r="E11" s="158" t="s">
        <v>1813</v>
      </c>
      <c r="F11" s="47"/>
      <c r="G11" s="47"/>
      <c r="H11" s="47"/>
      <c r="I11" s="157"/>
      <c r="J11" s="47"/>
      <c r="K11" s="51"/>
    </row>
    <row r="12" s="1" customFormat="1">
      <c r="B12" s="46"/>
      <c r="C12" s="47"/>
      <c r="D12" s="47"/>
      <c r="E12" s="47"/>
      <c r="F12" s="47"/>
      <c r="G12" s="47"/>
      <c r="H12" s="47"/>
      <c r="I12" s="157"/>
      <c r="J12" s="47"/>
      <c r="K12" s="51"/>
    </row>
    <row r="13" s="1" customFormat="1" ht="14.4" customHeight="1">
      <c r="B13" s="46"/>
      <c r="C13" s="47"/>
      <c r="D13" s="40" t="s">
        <v>21</v>
      </c>
      <c r="E13" s="47"/>
      <c r="F13" s="35" t="s">
        <v>22</v>
      </c>
      <c r="G13" s="47"/>
      <c r="H13" s="47"/>
      <c r="I13" s="159" t="s">
        <v>23</v>
      </c>
      <c r="J13" s="35" t="s">
        <v>22</v>
      </c>
      <c r="K13" s="51"/>
    </row>
    <row r="14" s="1" customFormat="1" ht="14.4" customHeight="1">
      <c r="B14" s="46"/>
      <c r="C14" s="47"/>
      <c r="D14" s="40" t="s">
        <v>25</v>
      </c>
      <c r="E14" s="47"/>
      <c r="F14" s="35" t="s">
        <v>40</v>
      </c>
      <c r="G14" s="47"/>
      <c r="H14" s="47"/>
      <c r="I14" s="159" t="s">
        <v>27</v>
      </c>
      <c r="J14" s="160" t="str">
        <f>'Rekapitulace stavby'!AN8</f>
        <v>19. 9. 2018</v>
      </c>
      <c r="K14" s="51"/>
    </row>
    <row r="15" s="1" customFormat="1" ht="10.8" customHeight="1">
      <c r="B15" s="46"/>
      <c r="C15" s="47"/>
      <c r="D15" s="47"/>
      <c r="E15" s="47"/>
      <c r="F15" s="47"/>
      <c r="G15" s="47"/>
      <c r="H15" s="47"/>
      <c r="I15" s="157"/>
      <c r="J15" s="47"/>
      <c r="K15" s="51"/>
    </row>
    <row r="16" s="1" customFormat="1" ht="14.4" customHeight="1">
      <c r="B16" s="46"/>
      <c r="C16" s="47"/>
      <c r="D16" s="40" t="s">
        <v>31</v>
      </c>
      <c r="E16" s="47"/>
      <c r="F16" s="47"/>
      <c r="G16" s="47"/>
      <c r="H16" s="47"/>
      <c r="I16" s="159" t="s">
        <v>32</v>
      </c>
      <c r="J16" s="35" t="str">
        <f>IF('Rekapitulace stavby'!AN10="","",'Rekapitulace stavby'!AN10)</f>
        <v>70994234</v>
      </c>
      <c r="K16" s="51"/>
    </row>
    <row r="17" s="1" customFormat="1" ht="18" customHeight="1">
      <c r="B17" s="46"/>
      <c r="C17" s="47"/>
      <c r="D17" s="47"/>
      <c r="E17" s="35" t="str">
        <f>IF('Rekapitulace stavby'!E11="","",'Rekapitulace stavby'!E11)</f>
        <v>SŽDC s.o., OŘ Ústí n.L., ST Ústí n.L.</v>
      </c>
      <c r="F17" s="47"/>
      <c r="G17" s="47"/>
      <c r="H17" s="47"/>
      <c r="I17" s="159" t="s">
        <v>35</v>
      </c>
      <c r="J17" s="35" t="str">
        <f>IF('Rekapitulace stavby'!AN11="","",'Rekapitulace stavby'!AN11)</f>
        <v>CZ70994234</v>
      </c>
      <c r="K17" s="51"/>
    </row>
    <row r="18" s="1" customFormat="1" ht="6.96" customHeight="1">
      <c r="B18" s="46"/>
      <c r="C18" s="47"/>
      <c r="D18" s="47"/>
      <c r="E18" s="47"/>
      <c r="F18" s="47"/>
      <c r="G18" s="47"/>
      <c r="H18" s="47"/>
      <c r="I18" s="157"/>
      <c r="J18" s="47"/>
      <c r="K18" s="51"/>
    </row>
    <row r="19" s="1" customFormat="1" ht="14.4" customHeight="1">
      <c r="B19" s="46"/>
      <c r="C19" s="47"/>
      <c r="D19" s="40" t="s">
        <v>37</v>
      </c>
      <c r="E19" s="47"/>
      <c r="F19" s="47"/>
      <c r="G19" s="47"/>
      <c r="H19" s="47"/>
      <c r="I19" s="159" t="s">
        <v>32</v>
      </c>
      <c r="J19" s="35" t="str">
        <f>IF('Rekapitulace stavby'!AN13="Vyplň údaj","",IF('Rekapitulace stavby'!AN13="","",'Rekapitulace stavby'!AN13))</f>
        <v/>
      </c>
      <c r="K19" s="51"/>
    </row>
    <row r="20" s="1" customFormat="1" ht="18" customHeight="1">
      <c r="B20" s="46"/>
      <c r="C20" s="47"/>
      <c r="D20" s="47"/>
      <c r="E20" s="35" t="str">
        <f>IF('Rekapitulace stavby'!E14="Vyplň údaj","",IF('Rekapitulace stavby'!E14="","",'Rekapitulace stavby'!E14))</f>
        <v/>
      </c>
      <c r="F20" s="47"/>
      <c r="G20" s="47"/>
      <c r="H20" s="47"/>
      <c r="I20" s="159" t="s">
        <v>35</v>
      </c>
      <c r="J20" s="35" t="str">
        <f>IF('Rekapitulace stavby'!AN14="Vyplň údaj","",IF('Rekapitulace stavby'!AN14="","",'Rekapitulace stavby'!AN14))</f>
        <v/>
      </c>
      <c r="K20" s="51"/>
    </row>
    <row r="21" s="1" customFormat="1" ht="6.96" customHeight="1">
      <c r="B21" s="46"/>
      <c r="C21" s="47"/>
      <c r="D21" s="47"/>
      <c r="E21" s="47"/>
      <c r="F21" s="47"/>
      <c r="G21" s="47"/>
      <c r="H21" s="47"/>
      <c r="I21" s="157"/>
      <c r="J21" s="47"/>
      <c r="K21" s="51"/>
    </row>
    <row r="22" s="1" customFormat="1" ht="14.4" customHeight="1">
      <c r="B22" s="46"/>
      <c r="C22" s="47"/>
      <c r="D22" s="40" t="s">
        <v>39</v>
      </c>
      <c r="E22" s="47"/>
      <c r="F22" s="47"/>
      <c r="G22" s="47"/>
      <c r="H22" s="47"/>
      <c r="I22" s="159" t="s">
        <v>32</v>
      </c>
      <c r="J22" s="35" t="str">
        <f>IF('Rekapitulace stavby'!AN16="","",'Rekapitulace stavby'!AN16)</f>
        <v/>
      </c>
      <c r="K22" s="51"/>
    </row>
    <row r="23" s="1" customFormat="1" ht="18" customHeight="1">
      <c r="B23" s="46"/>
      <c r="C23" s="47"/>
      <c r="D23" s="47"/>
      <c r="E23" s="35" t="str">
        <f>IF('Rekapitulace stavby'!E17="","",'Rekapitulace stavby'!E17)</f>
        <v xml:space="preserve"> </v>
      </c>
      <c r="F23" s="47"/>
      <c r="G23" s="47"/>
      <c r="H23" s="47"/>
      <c r="I23" s="159" t="s">
        <v>35</v>
      </c>
      <c r="J23" s="35" t="str">
        <f>IF('Rekapitulace stavby'!AN17="","",'Rekapitulace stavby'!AN17)</f>
        <v/>
      </c>
      <c r="K23" s="51"/>
    </row>
    <row r="24" s="1" customFormat="1" ht="6.96" customHeight="1">
      <c r="B24" s="46"/>
      <c r="C24" s="47"/>
      <c r="D24" s="47"/>
      <c r="E24" s="47"/>
      <c r="F24" s="47"/>
      <c r="G24" s="47"/>
      <c r="H24" s="47"/>
      <c r="I24" s="157"/>
      <c r="J24" s="47"/>
      <c r="K24" s="51"/>
    </row>
    <row r="25" s="1" customFormat="1" ht="14.4" customHeight="1">
      <c r="B25" s="46"/>
      <c r="C25" s="47"/>
      <c r="D25" s="40" t="s">
        <v>42</v>
      </c>
      <c r="E25" s="47"/>
      <c r="F25" s="47"/>
      <c r="G25" s="47"/>
      <c r="H25" s="47"/>
      <c r="I25" s="157"/>
      <c r="J25" s="47"/>
      <c r="K25" s="51"/>
    </row>
    <row r="26" s="7" customFormat="1" ht="16.5" customHeight="1">
      <c r="B26" s="161"/>
      <c r="C26" s="162"/>
      <c r="D26" s="162"/>
      <c r="E26" s="44" t="s">
        <v>22</v>
      </c>
      <c r="F26" s="44"/>
      <c r="G26" s="44"/>
      <c r="H26" s="44"/>
      <c r="I26" s="163"/>
      <c r="J26" s="162"/>
      <c r="K26" s="164"/>
    </row>
    <row r="27" s="1" customFormat="1" ht="6.96" customHeight="1">
      <c r="B27" s="46"/>
      <c r="C27" s="47"/>
      <c r="D27" s="47"/>
      <c r="E27" s="47"/>
      <c r="F27" s="47"/>
      <c r="G27" s="47"/>
      <c r="H27" s="47"/>
      <c r="I27" s="157"/>
      <c r="J27" s="47"/>
      <c r="K27" s="51"/>
    </row>
    <row r="28" s="1" customFormat="1" ht="6.96" customHeight="1">
      <c r="B28" s="46"/>
      <c r="C28" s="47"/>
      <c r="D28" s="106"/>
      <c r="E28" s="106"/>
      <c r="F28" s="106"/>
      <c r="G28" s="106"/>
      <c r="H28" s="106"/>
      <c r="I28" s="165"/>
      <c r="J28" s="106"/>
      <c r="K28" s="166"/>
    </row>
    <row r="29" s="1" customFormat="1" ht="25.44" customHeight="1">
      <c r="B29" s="46"/>
      <c r="C29" s="47"/>
      <c r="D29" s="167" t="s">
        <v>43</v>
      </c>
      <c r="E29" s="47"/>
      <c r="F29" s="47"/>
      <c r="G29" s="47"/>
      <c r="H29" s="47"/>
      <c r="I29" s="157"/>
      <c r="J29" s="168">
        <f>ROUND(J98,2)</f>
        <v>0</v>
      </c>
      <c r="K29" s="51"/>
    </row>
    <row r="30" s="1" customFormat="1" ht="6.96" customHeight="1">
      <c r="B30" s="46"/>
      <c r="C30" s="47"/>
      <c r="D30" s="106"/>
      <c r="E30" s="106"/>
      <c r="F30" s="106"/>
      <c r="G30" s="106"/>
      <c r="H30" s="106"/>
      <c r="I30" s="165"/>
      <c r="J30" s="106"/>
      <c r="K30" s="166"/>
    </row>
    <row r="31" s="1" customFormat="1" ht="14.4" customHeight="1">
      <c r="B31" s="46"/>
      <c r="C31" s="47"/>
      <c r="D31" s="47"/>
      <c r="E31" s="47"/>
      <c r="F31" s="52" t="s">
        <v>45</v>
      </c>
      <c r="G31" s="47"/>
      <c r="H31" s="47"/>
      <c r="I31" s="169" t="s">
        <v>44</v>
      </c>
      <c r="J31" s="52" t="s">
        <v>46</v>
      </c>
      <c r="K31" s="51"/>
    </row>
    <row r="32" s="1" customFormat="1" ht="14.4" customHeight="1">
      <c r="B32" s="46"/>
      <c r="C32" s="47"/>
      <c r="D32" s="55" t="s">
        <v>47</v>
      </c>
      <c r="E32" s="55" t="s">
        <v>48</v>
      </c>
      <c r="F32" s="170">
        <f>ROUND(SUM(BE98:BE152), 2)</f>
        <v>0</v>
      </c>
      <c r="G32" s="47"/>
      <c r="H32" s="47"/>
      <c r="I32" s="171">
        <v>0.20999999999999999</v>
      </c>
      <c r="J32" s="170">
        <f>ROUND(ROUND((SUM(BE98:BE152)), 2)*I32, 2)</f>
        <v>0</v>
      </c>
      <c r="K32" s="51"/>
    </row>
    <row r="33" s="1" customFormat="1" ht="14.4" customHeight="1">
      <c r="B33" s="46"/>
      <c r="C33" s="47"/>
      <c r="D33" s="47"/>
      <c r="E33" s="55" t="s">
        <v>49</v>
      </c>
      <c r="F33" s="170">
        <f>ROUND(SUM(BF98:BF152), 2)</f>
        <v>0</v>
      </c>
      <c r="G33" s="47"/>
      <c r="H33" s="47"/>
      <c r="I33" s="171">
        <v>0.14999999999999999</v>
      </c>
      <c r="J33" s="170">
        <f>ROUND(ROUND((SUM(BF98:BF152)), 2)*I33, 2)</f>
        <v>0</v>
      </c>
      <c r="K33" s="51"/>
    </row>
    <row r="34" hidden="1" s="1" customFormat="1" ht="14.4" customHeight="1">
      <c r="B34" s="46"/>
      <c r="C34" s="47"/>
      <c r="D34" s="47"/>
      <c r="E34" s="55" t="s">
        <v>50</v>
      </c>
      <c r="F34" s="170">
        <f>ROUND(SUM(BG98:BG152), 2)</f>
        <v>0</v>
      </c>
      <c r="G34" s="47"/>
      <c r="H34" s="47"/>
      <c r="I34" s="171">
        <v>0.20999999999999999</v>
      </c>
      <c r="J34" s="170">
        <v>0</v>
      </c>
      <c r="K34" s="51"/>
    </row>
    <row r="35" hidden="1" s="1" customFormat="1" ht="14.4" customHeight="1">
      <c r="B35" s="46"/>
      <c r="C35" s="47"/>
      <c r="D35" s="47"/>
      <c r="E35" s="55" t="s">
        <v>51</v>
      </c>
      <c r="F35" s="170">
        <f>ROUND(SUM(BH98:BH152), 2)</f>
        <v>0</v>
      </c>
      <c r="G35" s="47"/>
      <c r="H35" s="47"/>
      <c r="I35" s="171">
        <v>0.14999999999999999</v>
      </c>
      <c r="J35" s="170">
        <v>0</v>
      </c>
      <c r="K35" s="51"/>
    </row>
    <row r="36" hidden="1" s="1" customFormat="1" ht="14.4" customHeight="1">
      <c r="B36" s="46"/>
      <c r="C36" s="47"/>
      <c r="D36" s="47"/>
      <c r="E36" s="55" t="s">
        <v>52</v>
      </c>
      <c r="F36" s="170">
        <f>ROUND(SUM(BI98:BI152), 2)</f>
        <v>0</v>
      </c>
      <c r="G36" s="47"/>
      <c r="H36" s="47"/>
      <c r="I36" s="171">
        <v>0</v>
      </c>
      <c r="J36" s="170">
        <v>0</v>
      </c>
      <c r="K36" s="51"/>
    </row>
    <row r="37" s="1" customFormat="1" ht="6.96" customHeight="1">
      <c r="B37" s="46"/>
      <c r="C37" s="47"/>
      <c r="D37" s="47"/>
      <c r="E37" s="47"/>
      <c r="F37" s="47"/>
      <c r="G37" s="47"/>
      <c r="H37" s="47"/>
      <c r="I37" s="157"/>
      <c r="J37" s="47"/>
      <c r="K37" s="51"/>
    </row>
    <row r="38" s="1" customFormat="1" ht="25.44" customHeight="1">
      <c r="B38" s="46"/>
      <c r="C38" s="172"/>
      <c r="D38" s="173" t="s">
        <v>53</v>
      </c>
      <c r="E38" s="98"/>
      <c r="F38" s="98"/>
      <c r="G38" s="174" t="s">
        <v>54</v>
      </c>
      <c r="H38" s="175" t="s">
        <v>55</v>
      </c>
      <c r="I38" s="176"/>
      <c r="J38" s="177">
        <f>SUM(J29:J36)</f>
        <v>0</v>
      </c>
      <c r="K38" s="178"/>
    </row>
    <row r="39" s="1" customFormat="1" ht="14.4" customHeight="1">
      <c r="B39" s="67"/>
      <c r="C39" s="68"/>
      <c r="D39" s="68"/>
      <c r="E39" s="68"/>
      <c r="F39" s="68"/>
      <c r="G39" s="68"/>
      <c r="H39" s="68"/>
      <c r="I39" s="179"/>
      <c r="J39" s="68"/>
      <c r="K39" s="69"/>
    </row>
    <row r="43" s="1" customFormat="1" ht="6.96" customHeight="1">
      <c r="B43" s="180"/>
      <c r="C43" s="181"/>
      <c r="D43" s="181"/>
      <c r="E43" s="181"/>
      <c r="F43" s="181"/>
      <c r="G43" s="181"/>
      <c r="H43" s="181"/>
      <c r="I43" s="182"/>
      <c r="J43" s="181"/>
      <c r="K43" s="183"/>
    </row>
    <row r="44" s="1" customFormat="1" ht="36.96" customHeight="1">
      <c r="B44" s="46"/>
      <c r="C44" s="30" t="s">
        <v>512</v>
      </c>
      <c r="D44" s="47"/>
      <c r="E44" s="47"/>
      <c r="F44" s="47"/>
      <c r="G44" s="47"/>
      <c r="H44" s="47"/>
      <c r="I44" s="157"/>
      <c r="J44" s="47"/>
      <c r="K44" s="51"/>
    </row>
    <row r="45" s="1" customFormat="1" ht="6.96" customHeight="1">
      <c r="B45" s="46"/>
      <c r="C45" s="47"/>
      <c r="D45" s="47"/>
      <c r="E45" s="47"/>
      <c r="F45" s="47"/>
      <c r="G45" s="47"/>
      <c r="H45" s="47"/>
      <c r="I45" s="157"/>
      <c r="J45" s="47"/>
      <c r="K45" s="51"/>
    </row>
    <row r="46" s="1" customFormat="1" ht="14.4" customHeight="1">
      <c r="B46" s="46"/>
      <c r="C46" s="40" t="s">
        <v>18</v>
      </c>
      <c r="D46" s="47"/>
      <c r="E46" s="47"/>
      <c r="F46" s="47"/>
      <c r="G46" s="47"/>
      <c r="H46" s="47"/>
      <c r="I46" s="157"/>
      <c r="J46" s="47"/>
      <c r="K46" s="51"/>
    </row>
    <row r="47" s="1" customFormat="1" ht="16.5" customHeight="1">
      <c r="B47" s="46"/>
      <c r="C47" s="47"/>
      <c r="D47" s="47"/>
      <c r="E47" s="156" t="str">
        <f>E7</f>
        <v>Celkové opravy zastávek na koridorové trati Vraňany - Děčín - státní hranice_ZMĚNA č. 1</v>
      </c>
      <c r="F47" s="40"/>
      <c r="G47" s="40"/>
      <c r="H47" s="40"/>
      <c r="I47" s="157"/>
      <c r="J47" s="47"/>
      <c r="K47" s="51"/>
    </row>
    <row r="48">
      <c r="B48" s="28"/>
      <c r="C48" s="40" t="s">
        <v>506</v>
      </c>
      <c r="D48" s="29"/>
      <c r="E48" s="29"/>
      <c r="F48" s="29"/>
      <c r="G48" s="29"/>
      <c r="H48" s="29"/>
      <c r="I48" s="155"/>
      <c r="J48" s="29"/>
      <c r="K48" s="31"/>
    </row>
    <row r="49" s="1" customFormat="1" ht="16.5" customHeight="1">
      <c r="B49" s="46"/>
      <c r="C49" s="47"/>
      <c r="D49" s="47"/>
      <c r="E49" s="156" t="s">
        <v>1797</v>
      </c>
      <c r="F49" s="47"/>
      <c r="G49" s="47"/>
      <c r="H49" s="47"/>
      <c r="I49" s="157"/>
      <c r="J49" s="47"/>
      <c r="K49" s="51"/>
    </row>
    <row r="50" s="1" customFormat="1" ht="14.4" customHeight="1">
      <c r="B50" s="46"/>
      <c r="C50" s="40" t="s">
        <v>508</v>
      </c>
      <c r="D50" s="47"/>
      <c r="E50" s="47"/>
      <c r="F50" s="47"/>
      <c r="G50" s="47"/>
      <c r="H50" s="47"/>
      <c r="I50" s="157"/>
      <c r="J50" s="47"/>
      <c r="K50" s="51"/>
    </row>
    <row r="51" s="1" customFormat="1" ht="17.25" customHeight="1">
      <c r="B51" s="46"/>
      <c r="C51" s="47"/>
      <c r="D51" s="47"/>
      <c r="E51" s="158" t="str">
        <f>E11</f>
        <v>SO-32-02 - SBBH</v>
      </c>
      <c r="F51" s="47"/>
      <c r="G51" s="47"/>
      <c r="H51" s="47"/>
      <c r="I51" s="157"/>
      <c r="J51" s="47"/>
      <c r="K51" s="51"/>
    </row>
    <row r="52" s="1" customFormat="1" ht="6.96" customHeight="1">
      <c r="B52" s="46"/>
      <c r="C52" s="47"/>
      <c r="D52" s="47"/>
      <c r="E52" s="47"/>
      <c r="F52" s="47"/>
      <c r="G52" s="47"/>
      <c r="H52" s="47"/>
      <c r="I52" s="157"/>
      <c r="J52" s="47"/>
      <c r="K52" s="51"/>
    </row>
    <row r="53" s="1" customFormat="1" ht="18" customHeight="1">
      <c r="B53" s="46"/>
      <c r="C53" s="40" t="s">
        <v>25</v>
      </c>
      <c r="D53" s="47"/>
      <c r="E53" s="47"/>
      <c r="F53" s="35" t="str">
        <f>F14</f>
        <v xml:space="preserve"> </v>
      </c>
      <c r="G53" s="47"/>
      <c r="H53" s="47"/>
      <c r="I53" s="159" t="s">
        <v>27</v>
      </c>
      <c r="J53" s="160" t="str">
        <f>IF(J14="","",J14)</f>
        <v>19. 9. 2018</v>
      </c>
      <c r="K53" s="51"/>
    </row>
    <row r="54" s="1" customFormat="1" ht="6.96" customHeight="1">
      <c r="B54" s="46"/>
      <c r="C54" s="47"/>
      <c r="D54" s="47"/>
      <c r="E54" s="47"/>
      <c r="F54" s="47"/>
      <c r="G54" s="47"/>
      <c r="H54" s="47"/>
      <c r="I54" s="157"/>
      <c r="J54" s="47"/>
      <c r="K54" s="51"/>
    </row>
    <row r="55" s="1" customFormat="1">
      <c r="B55" s="46"/>
      <c r="C55" s="40" t="s">
        <v>31</v>
      </c>
      <c r="D55" s="47"/>
      <c r="E55" s="47"/>
      <c r="F55" s="35" t="str">
        <f>E17</f>
        <v>SŽDC s.o., OŘ Ústí n.L., ST Ústí n.L.</v>
      </c>
      <c r="G55" s="47"/>
      <c r="H55" s="47"/>
      <c r="I55" s="159" t="s">
        <v>39</v>
      </c>
      <c r="J55" s="44" t="str">
        <f>E23</f>
        <v xml:space="preserve"> </v>
      </c>
      <c r="K55" s="51"/>
    </row>
    <row r="56" s="1" customFormat="1" ht="14.4" customHeight="1">
      <c r="B56" s="46"/>
      <c r="C56" s="40" t="s">
        <v>37</v>
      </c>
      <c r="D56" s="47"/>
      <c r="E56" s="47"/>
      <c r="F56" s="35" t="str">
        <f>IF(E20="","",E20)</f>
        <v/>
      </c>
      <c r="G56" s="47"/>
      <c r="H56" s="47"/>
      <c r="I56" s="157"/>
      <c r="J56" s="184"/>
      <c r="K56" s="51"/>
    </row>
    <row r="57" s="1" customFormat="1" ht="10.32" customHeight="1">
      <c r="B57" s="46"/>
      <c r="C57" s="47"/>
      <c r="D57" s="47"/>
      <c r="E57" s="47"/>
      <c r="F57" s="47"/>
      <c r="G57" s="47"/>
      <c r="H57" s="47"/>
      <c r="I57" s="157"/>
      <c r="J57" s="47"/>
      <c r="K57" s="51"/>
    </row>
    <row r="58" s="1" customFormat="1" ht="29.28" customHeight="1">
      <c r="B58" s="46"/>
      <c r="C58" s="185" t="s">
        <v>513</v>
      </c>
      <c r="D58" s="172"/>
      <c r="E58" s="172"/>
      <c r="F58" s="172"/>
      <c r="G58" s="172"/>
      <c r="H58" s="172"/>
      <c r="I58" s="186"/>
      <c r="J58" s="187" t="s">
        <v>514</v>
      </c>
      <c r="K58" s="188"/>
    </row>
    <row r="59" s="1" customFormat="1" ht="10.32" customHeight="1">
      <c r="B59" s="46"/>
      <c r="C59" s="47"/>
      <c r="D59" s="47"/>
      <c r="E59" s="47"/>
      <c r="F59" s="47"/>
      <c r="G59" s="47"/>
      <c r="H59" s="47"/>
      <c r="I59" s="157"/>
      <c r="J59" s="47"/>
      <c r="K59" s="51"/>
    </row>
    <row r="60" s="1" customFormat="1" ht="29.28" customHeight="1">
      <c r="B60" s="46"/>
      <c r="C60" s="189" t="s">
        <v>515</v>
      </c>
      <c r="D60" s="47"/>
      <c r="E60" s="47"/>
      <c r="F60" s="47"/>
      <c r="G60" s="47"/>
      <c r="H60" s="47"/>
      <c r="I60" s="157"/>
      <c r="J60" s="168">
        <f>J98</f>
        <v>0</v>
      </c>
      <c r="K60" s="51"/>
      <c r="AU60" s="24" t="s">
        <v>516</v>
      </c>
    </row>
    <row r="61" s="8" customFormat="1" ht="24.96" customHeight="1">
      <c r="B61" s="190"/>
      <c r="C61" s="191"/>
      <c r="D61" s="192" t="s">
        <v>517</v>
      </c>
      <c r="E61" s="193"/>
      <c r="F61" s="193"/>
      <c r="G61" s="193"/>
      <c r="H61" s="193"/>
      <c r="I61" s="194"/>
      <c r="J61" s="195">
        <f>J99</f>
        <v>0</v>
      </c>
      <c r="K61" s="196"/>
    </row>
    <row r="62" s="9" customFormat="1" ht="19.92" customHeight="1">
      <c r="B62" s="197"/>
      <c r="C62" s="198"/>
      <c r="D62" s="199" t="s">
        <v>1087</v>
      </c>
      <c r="E62" s="200"/>
      <c r="F62" s="200"/>
      <c r="G62" s="200"/>
      <c r="H62" s="200"/>
      <c r="I62" s="201"/>
      <c r="J62" s="202">
        <f>J100</f>
        <v>0</v>
      </c>
      <c r="K62" s="203"/>
    </row>
    <row r="63" s="9" customFormat="1" ht="19.92" customHeight="1">
      <c r="B63" s="197"/>
      <c r="C63" s="198"/>
      <c r="D63" s="199" t="s">
        <v>914</v>
      </c>
      <c r="E63" s="200"/>
      <c r="F63" s="200"/>
      <c r="G63" s="200"/>
      <c r="H63" s="200"/>
      <c r="I63" s="201"/>
      <c r="J63" s="202">
        <f>J108</f>
        <v>0</v>
      </c>
      <c r="K63" s="203"/>
    </row>
    <row r="64" s="9" customFormat="1" ht="19.92" customHeight="1">
      <c r="B64" s="197"/>
      <c r="C64" s="198"/>
      <c r="D64" s="199" t="s">
        <v>1587</v>
      </c>
      <c r="E64" s="200"/>
      <c r="F64" s="200"/>
      <c r="G64" s="200"/>
      <c r="H64" s="200"/>
      <c r="I64" s="201"/>
      <c r="J64" s="202">
        <f>J111</f>
        <v>0</v>
      </c>
      <c r="K64" s="203"/>
    </row>
    <row r="65" s="9" customFormat="1" ht="19.92" customHeight="1">
      <c r="B65" s="197"/>
      <c r="C65" s="198"/>
      <c r="D65" s="199" t="s">
        <v>1588</v>
      </c>
      <c r="E65" s="200"/>
      <c r="F65" s="200"/>
      <c r="G65" s="200"/>
      <c r="H65" s="200"/>
      <c r="I65" s="201"/>
      <c r="J65" s="202">
        <f>J113</f>
        <v>0</v>
      </c>
      <c r="K65" s="203"/>
    </row>
    <row r="66" s="9" customFormat="1" ht="19.92" customHeight="1">
      <c r="B66" s="197"/>
      <c r="C66" s="198"/>
      <c r="D66" s="199" t="s">
        <v>520</v>
      </c>
      <c r="E66" s="200"/>
      <c r="F66" s="200"/>
      <c r="G66" s="200"/>
      <c r="H66" s="200"/>
      <c r="I66" s="201"/>
      <c r="J66" s="202">
        <f>J115</f>
        <v>0</v>
      </c>
      <c r="K66" s="203"/>
    </row>
    <row r="67" s="9" customFormat="1" ht="19.92" customHeight="1">
      <c r="B67" s="197"/>
      <c r="C67" s="198"/>
      <c r="D67" s="199" t="s">
        <v>521</v>
      </c>
      <c r="E67" s="200"/>
      <c r="F67" s="200"/>
      <c r="G67" s="200"/>
      <c r="H67" s="200"/>
      <c r="I67" s="201"/>
      <c r="J67" s="202">
        <f>J120</f>
        <v>0</v>
      </c>
      <c r="K67" s="203"/>
    </row>
    <row r="68" s="9" customFormat="1" ht="19.92" customHeight="1">
      <c r="B68" s="197"/>
      <c r="C68" s="198"/>
      <c r="D68" s="199" t="s">
        <v>522</v>
      </c>
      <c r="E68" s="200"/>
      <c r="F68" s="200"/>
      <c r="G68" s="200"/>
      <c r="H68" s="200"/>
      <c r="I68" s="201"/>
      <c r="J68" s="202">
        <f>J125</f>
        <v>0</v>
      </c>
      <c r="K68" s="203"/>
    </row>
    <row r="69" s="9" customFormat="1" ht="19.92" customHeight="1">
      <c r="B69" s="197"/>
      <c r="C69" s="198"/>
      <c r="D69" s="199" t="s">
        <v>1814</v>
      </c>
      <c r="E69" s="200"/>
      <c r="F69" s="200"/>
      <c r="G69" s="200"/>
      <c r="H69" s="200"/>
      <c r="I69" s="201"/>
      <c r="J69" s="202">
        <f>J127</f>
        <v>0</v>
      </c>
      <c r="K69" s="203"/>
    </row>
    <row r="70" s="8" customFormat="1" ht="24.96" customHeight="1">
      <c r="B70" s="190"/>
      <c r="C70" s="191"/>
      <c r="D70" s="192" t="s">
        <v>523</v>
      </c>
      <c r="E70" s="193"/>
      <c r="F70" s="193"/>
      <c r="G70" s="193"/>
      <c r="H70" s="193"/>
      <c r="I70" s="194"/>
      <c r="J70" s="195">
        <f>J129</f>
        <v>0</v>
      </c>
      <c r="K70" s="196"/>
    </row>
    <row r="71" s="9" customFormat="1" ht="19.92" customHeight="1">
      <c r="B71" s="197"/>
      <c r="C71" s="198"/>
      <c r="D71" s="199" t="s">
        <v>1089</v>
      </c>
      <c r="E71" s="200"/>
      <c r="F71" s="200"/>
      <c r="G71" s="200"/>
      <c r="H71" s="200"/>
      <c r="I71" s="201"/>
      <c r="J71" s="202">
        <f>J130</f>
        <v>0</v>
      </c>
      <c r="K71" s="203"/>
    </row>
    <row r="72" s="9" customFormat="1" ht="19.92" customHeight="1">
      <c r="B72" s="197"/>
      <c r="C72" s="198"/>
      <c r="D72" s="199" t="s">
        <v>680</v>
      </c>
      <c r="E72" s="200"/>
      <c r="F72" s="200"/>
      <c r="G72" s="200"/>
      <c r="H72" s="200"/>
      <c r="I72" s="201"/>
      <c r="J72" s="202">
        <f>J141</f>
        <v>0</v>
      </c>
      <c r="K72" s="203"/>
    </row>
    <row r="73" s="9" customFormat="1" ht="19.92" customHeight="1">
      <c r="B73" s="197"/>
      <c r="C73" s="198"/>
      <c r="D73" s="199" t="s">
        <v>1815</v>
      </c>
      <c r="E73" s="200"/>
      <c r="F73" s="200"/>
      <c r="G73" s="200"/>
      <c r="H73" s="200"/>
      <c r="I73" s="201"/>
      <c r="J73" s="202">
        <f>J146</f>
        <v>0</v>
      </c>
      <c r="K73" s="203"/>
    </row>
    <row r="74" s="8" customFormat="1" ht="24.96" customHeight="1">
      <c r="B74" s="190"/>
      <c r="C74" s="191"/>
      <c r="D74" s="192" t="s">
        <v>598</v>
      </c>
      <c r="E74" s="193"/>
      <c r="F74" s="193"/>
      <c r="G74" s="193"/>
      <c r="H74" s="193"/>
      <c r="I74" s="194"/>
      <c r="J74" s="195">
        <f>J148</f>
        <v>0</v>
      </c>
      <c r="K74" s="196"/>
    </row>
    <row r="75" s="9" customFormat="1" ht="19.92" customHeight="1">
      <c r="B75" s="197"/>
      <c r="C75" s="198"/>
      <c r="D75" s="199" t="s">
        <v>668</v>
      </c>
      <c r="E75" s="200"/>
      <c r="F75" s="200"/>
      <c r="G75" s="200"/>
      <c r="H75" s="200"/>
      <c r="I75" s="201"/>
      <c r="J75" s="202">
        <f>J149</f>
        <v>0</v>
      </c>
      <c r="K75" s="203"/>
    </row>
    <row r="76" s="9" customFormat="1" ht="19.92" customHeight="1">
      <c r="B76" s="197"/>
      <c r="C76" s="198"/>
      <c r="D76" s="199" t="s">
        <v>1589</v>
      </c>
      <c r="E76" s="200"/>
      <c r="F76" s="200"/>
      <c r="G76" s="200"/>
      <c r="H76" s="200"/>
      <c r="I76" s="201"/>
      <c r="J76" s="202">
        <f>J151</f>
        <v>0</v>
      </c>
      <c r="K76" s="203"/>
    </row>
    <row r="77" s="1" customFormat="1" ht="21.84" customHeight="1">
      <c r="B77" s="46"/>
      <c r="C77" s="47"/>
      <c r="D77" s="47"/>
      <c r="E77" s="47"/>
      <c r="F77" s="47"/>
      <c r="G77" s="47"/>
      <c r="H77" s="47"/>
      <c r="I77" s="157"/>
      <c r="J77" s="47"/>
      <c r="K77" s="51"/>
    </row>
    <row r="78" s="1" customFormat="1" ht="6.96" customHeight="1">
      <c r="B78" s="67"/>
      <c r="C78" s="68"/>
      <c r="D78" s="68"/>
      <c r="E78" s="68"/>
      <c r="F78" s="68"/>
      <c r="G78" s="68"/>
      <c r="H78" s="68"/>
      <c r="I78" s="179"/>
      <c r="J78" s="68"/>
      <c r="K78" s="69"/>
    </row>
    <row r="82" s="1" customFormat="1" ht="6.96" customHeight="1">
      <c r="B82" s="70"/>
      <c r="C82" s="71"/>
      <c r="D82" s="71"/>
      <c r="E82" s="71"/>
      <c r="F82" s="71"/>
      <c r="G82" s="71"/>
      <c r="H82" s="71"/>
      <c r="I82" s="182"/>
      <c r="J82" s="71"/>
      <c r="K82" s="71"/>
      <c r="L82" s="72"/>
    </row>
    <row r="83" s="1" customFormat="1" ht="36.96" customHeight="1">
      <c r="B83" s="46"/>
      <c r="C83" s="73" t="s">
        <v>525</v>
      </c>
      <c r="D83" s="74"/>
      <c r="E83" s="74"/>
      <c r="F83" s="74"/>
      <c r="G83" s="74"/>
      <c r="H83" s="74"/>
      <c r="I83" s="204"/>
      <c r="J83" s="74"/>
      <c r="K83" s="74"/>
      <c r="L83" s="72"/>
    </row>
    <row r="84" s="1" customFormat="1" ht="6.96" customHeight="1">
      <c r="B84" s="46"/>
      <c r="C84" s="74"/>
      <c r="D84" s="74"/>
      <c r="E84" s="74"/>
      <c r="F84" s="74"/>
      <c r="G84" s="74"/>
      <c r="H84" s="74"/>
      <c r="I84" s="204"/>
      <c r="J84" s="74"/>
      <c r="K84" s="74"/>
      <c r="L84" s="72"/>
    </row>
    <row r="85" s="1" customFormat="1" ht="14.4" customHeight="1">
      <c r="B85" s="46"/>
      <c r="C85" s="76" t="s">
        <v>18</v>
      </c>
      <c r="D85" s="74"/>
      <c r="E85" s="74"/>
      <c r="F85" s="74"/>
      <c r="G85" s="74"/>
      <c r="H85" s="74"/>
      <c r="I85" s="204"/>
      <c r="J85" s="74"/>
      <c r="K85" s="74"/>
      <c r="L85" s="72"/>
    </row>
    <row r="86" s="1" customFormat="1" ht="16.5" customHeight="1">
      <c r="B86" s="46"/>
      <c r="C86" s="74"/>
      <c r="D86" s="74"/>
      <c r="E86" s="205" t="str">
        <f>E7</f>
        <v>Celkové opravy zastávek na koridorové trati Vraňany - Děčín - státní hranice_ZMĚNA č. 1</v>
      </c>
      <c r="F86" s="76"/>
      <c r="G86" s="76"/>
      <c r="H86" s="76"/>
      <c r="I86" s="204"/>
      <c r="J86" s="74"/>
      <c r="K86" s="74"/>
      <c r="L86" s="72"/>
    </row>
    <row r="87">
      <c r="B87" s="28"/>
      <c r="C87" s="76" t="s">
        <v>506</v>
      </c>
      <c r="D87" s="206"/>
      <c r="E87" s="206"/>
      <c r="F87" s="206"/>
      <c r="G87" s="206"/>
      <c r="H87" s="206"/>
      <c r="I87" s="149"/>
      <c r="J87" s="206"/>
      <c r="K87" s="206"/>
      <c r="L87" s="207"/>
    </row>
    <row r="88" s="1" customFormat="1" ht="16.5" customHeight="1">
      <c r="B88" s="46"/>
      <c r="C88" s="74"/>
      <c r="D88" s="74"/>
      <c r="E88" s="205" t="s">
        <v>1797</v>
      </c>
      <c r="F88" s="74"/>
      <c r="G88" s="74"/>
      <c r="H88" s="74"/>
      <c r="I88" s="204"/>
      <c r="J88" s="74"/>
      <c r="K88" s="74"/>
      <c r="L88" s="72"/>
    </row>
    <row r="89" s="1" customFormat="1" ht="14.4" customHeight="1">
      <c r="B89" s="46"/>
      <c r="C89" s="76" t="s">
        <v>508</v>
      </c>
      <c r="D89" s="74"/>
      <c r="E89" s="74"/>
      <c r="F89" s="74"/>
      <c r="G89" s="74"/>
      <c r="H89" s="74"/>
      <c r="I89" s="204"/>
      <c r="J89" s="74"/>
      <c r="K89" s="74"/>
      <c r="L89" s="72"/>
    </row>
    <row r="90" s="1" customFormat="1" ht="17.25" customHeight="1">
      <c r="B90" s="46"/>
      <c r="C90" s="74"/>
      <c r="D90" s="74"/>
      <c r="E90" s="82" t="str">
        <f>E11</f>
        <v>SO-32-02 - SBBH</v>
      </c>
      <c r="F90" s="74"/>
      <c r="G90" s="74"/>
      <c r="H90" s="74"/>
      <c r="I90" s="204"/>
      <c r="J90" s="74"/>
      <c r="K90" s="74"/>
      <c r="L90" s="72"/>
    </row>
    <row r="91" s="1" customFormat="1" ht="6.96" customHeight="1">
      <c r="B91" s="46"/>
      <c r="C91" s="74"/>
      <c r="D91" s="74"/>
      <c r="E91" s="74"/>
      <c r="F91" s="74"/>
      <c r="G91" s="74"/>
      <c r="H91" s="74"/>
      <c r="I91" s="204"/>
      <c r="J91" s="74"/>
      <c r="K91" s="74"/>
      <c r="L91" s="72"/>
    </row>
    <row r="92" s="1" customFormat="1" ht="18" customHeight="1">
      <c r="B92" s="46"/>
      <c r="C92" s="76" t="s">
        <v>25</v>
      </c>
      <c r="D92" s="74"/>
      <c r="E92" s="74"/>
      <c r="F92" s="209" t="str">
        <f>F14</f>
        <v xml:space="preserve"> </v>
      </c>
      <c r="G92" s="74"/>
      <c r="H92" s="74"/>
      <c r="I92" s="210" t="s">
        <v>27</v>
      </c>
      <c r="J92" s="85" t="str">
        <f>IF(J14="","",J14)</f>
        <v>19. 9. 2018</v>
      </c>
      <c r="K92" s="74"/>
      <c r="L92" s="72"/>
    </row>
    <row r="93" s="1" customFormat="1" ht="6.96" customHeight="1">
      <c r="B93" s="46"/>
      <c r="C93" s="74"/>
      <c r="D93" s="74"/>
      <c r="E93" s="74"/>
      <c r="F93" s="74"/>
      <c r="G93" s="74"/>
      <c r="H93" s="74"/>
      <c r="I93" s="204"/>
      <c r="J93" s="74"/>
      <c r="K93" s="74"/>
      <c r="L93" s="72"/>
    </row>
    <row r="94" s="1" customFormat="1">
      <c r="B94" s="46"/>
      <c r="C94" s="76" t="s">
        <v>31</v>
      </c>
      <c r="D94" s="74"/>
      <c r="E94" s="74"/>
      <c r="F94" s="209" t="str">
        <f>E17</f>
        <v>SŽDC s.o., OŘ Ústí n.L., ST Ústí n.L.</v>
      </c>
      <c r="G94" s="74"/>
      <c r="H94" s="74"/>
      <c r="I94" s="210" t="s">
        <v>39</v>
      </c>
      <c r="J94" s="209" t="str">
        <f>E23</f>
        <v xml:space="preserve"> </v>
      </c>
      <c r="K94" s="74"/>
      <c r="L94" s="72"/>
    </row>
    <row r="95" s="1" customFormat="1" ht="14.4" customHeight="1">
      <c r="B95" s="46"/>
      <c r="C95" s="76" t="s">
        <v>37</v>
      </c>
      <c r="D95" s="74"/>
      <c r="E95" s="74"/>
      <c r="F95" s="209" t="str">
        <f>IF(E20="","",E20)</f>
        <v/>
      </c>
      <c r="G95" s="74"/>
      <c r="H95" s="74"/>
      <c r="I95" s="204"/>
      <c r="J95" s="74"/>
      <c r="K95" s="74"/>
      <c r="L95" s="72"/>
    </row>
    <row r="96" s="1" customFormat="1" ht="10.32" customHeight="1">
      <c r="B96" s="46"/>
      <c r="C96" s="74"/>
      <c r="D96" s="74"/>
      <c r="E96" s="74"/>
      <c r="F96" s="74"/>
      <c r="G96" s="74"/>
      <c r="H96" s="74"/>
      <c r="I96" s="204"/>
      <c r="J96" s="74"/>
      <c r="K96" s="74"/>
      <c r="L96" s="72"/>
    </row>
    <row r="97" s="10" customFormat="1" ht="29.28" customHeight="1">
      <c r="B97" s="211"/>
      <c r="C97" s="212" t="s">
        <v>526</v>
      </c>
      <c r="D97" s="213" t="s">
        <v>62</v>
      </c>
      <c r="E97" s="213" t="s">
        <v>58</v>
      </c>
      <c r="F97" s="213" t="s">
        <v>527</v>
      </c>
      <c r="G97" s="213" t="s">
        <v>528</v>
      </c>
      <c r="H97" s="213" t="s">
        <v>529</v>
      </c>
      <c r="I97" s="214" t="s">
        <v>530</v>
      </c>
      <c r="J97" s="213" t="s">
        <v>514</v>
      </c>
      <c r="K97" s="215" t="s">
        <v>531</v>
      </c>
      <c r="L97" s="216"/>
      <c r="M97" s="102" t="s">
        <v>532</v>
      </c>
      <c r="N97" s="103" t="s">
        <v>47</v>
      </c>
      <c r="O97" s="103" t="s">
        <v>533</v>
      </c>
      <c r="P97" s="103" t="s">
        <v>534</v>
      </c>
      <c r="Q97" s="103" t="s">
        <v>535</v>
      </c>
      <c r="R97" s="103" t="s">
        <v>536</v>
      </c>
      <c r="S97" s="103" t="s">
        <v>537</v>
      </c>
      <c r="T97" s="104" t="s">
        <v>538</v>
      </c>
    </row>
    <row r="98" s="1" customFormat="1" ht="29.28" customHeight="1">
      <c r="B98" s="46"/>
      <c r="C98" s="108" t="s">
        <v>515</v>
      </c>
      <c r="D98" s="74"/>
      <c r="E98" s="74"/>
      <c r="F98" s="74"/>
      <c r="G98" s="74"/>
      <c r="H98" s="74"/>
      <c r="I98" s="204"/>
      <c r="J98" s="217">
        <f>BK98</f>
        <v>0</v>
      </c>
      <c r="K98" s="74"/>
      <c r="L98" s="72"/>
      <c r="M98" s="105"/>
      <c r="N98" s="106"/>
      <c r="O98" s="106"/>
      <c r="P98" s="218">
        <f>P99+P129+P148</f>
        <v>0</v>
      </c>
      <c r="Q98" s="106"/>
      <c r="R98" s="218">
        <f>R99+R129+R148</f>
        <v>5.6132214400000002</v>
      </c>
      <c r="S98" s="106"/>
      <c r="T98" s="219">
        <f>T99+T129+T148</f>
        <v>1.264</v>
      </c>
      <c r="AT98" s="24" t="s">
        <v>76</v>
      </c>
      <c r="AU98" s="24" t="s">
        <v>516</v>
      </c>
      <c r="BK98" s="220">
        <f>BK99+BK129+BK148</f>
        <v>0</v>
      </c>
    </row>
    <row r="99" s="11" customFormat="1" ht="37.44" customHeight="1">
      <c r="B99" s="221"/>
      <c r="C99" s="222"/>
      <c r="D99" s="223" t="s">
        <v>76</v>
      </c>
      <c r="E99" s="224" t="s">
        <v>539</v>
      </c>
      <c r="F99" s="224" t="s">
        <v>540</v>
      </c>
      <c r="G99" s="222"/>
      <c r="H99" s="222"/>
      <c r="I99" s="225"/>
      <c r="J99" s="226">
        <f>BK99</f>
        <v>0</v>
      </c>
      <c r="K99" s="222"/>
      <c r="L99" s="227"/>
      <c r="M99" s="228"/>
      <c r="N99" s="229"/>
      <c r="O99" s="229"/>
      <c r="P99" s="230">
        <f>P100+P108+P111+P113+P115+P120+P125+P127</f>
        <v>0</v>
      </c>
      <c r="Q99" s="229"/>
      <c r="R99" s="230">
        <f>R100+R108+R111+R113+R115+R120+R125+R127</f>
        <v>5.0660040000000004</v>
      </c>
      <c r="S99" s="229"/>
      <c r="T99" s="231">
        <f>T100+T108+T111+T113+T115+T120+T125+T127</f>
        <v>1.04</v>
      </c>
      <c r="AR99" s="232" t="s">
        <v>24</v>
      </c>
      <c r="AT99" s="233" t="s">
        <v>76</v>
      </c>
      <c r="AU99" s="233" t="s">
        <v>77</v>
      </c>
      <c r="AY99" s="232" t="s">
        <v>541</v>
      </c>
      <c r="BK99" s="234">
        <f>BK100+BK108+BK111+BK113+BK115+BK120+BK125+BK127</f>
        <v>0</v>
      </c>
    </row>
    <row r="100" s="11" customFormat="1" ht="19.92" customHeight="1">
      <c r="B100" s="221"/>
      <c r="C100" s="222"/>
      <c r="D100" s="223" t="s">
        <v>76</v>
      </c>
      <c r="E100" s="235" t="s">
        <v>24</v>
      </c>
      <c r="F100" s="235" t="s">
        <v>1090</v>
      </c>
      <c r="G100" s="222"/>
      <c r="H100" s="222"/>
      <c r="I100" s="225"/>
      <c r="J100" s="236">
        <f>BK100</f>
        <v>0</v>
      </c>
      <c r="K100" s="222"/>
      <c r="L100" s="227"/>
      <c r="M100" s="228"/>
      <c r="N100" s="229"/>
      <c r="O100" s="229"/>
      <c r="P100" s="230">
        <f>SUM(P101:P107)</f>
        <v>0</v>
      </c>
      <c r="Q100" s="229"/>
      <c r="R100" s="230">
        <f>SUM(R101:R107)</f>
        <v>0</v>
      </c>
      <c r="S100" s="229"/>
      <c r="T100" s="231">
        <f>SUM(T101:T107)</f>
        <v>1.04</v>
      </c>
      <c r="AR100" s="232" t="s">
        <v>24</v>
      </c>
      <c r="AT100" s="233" t="s">
        <v>76</v>
      </c>
      <c r="AU100" s="233" t="s">
        <v>24</v>
      </c>
      <c r="AY100" s="232" t="s">
        <v>541</v>
      </c>
      <c r="BK100" s="234">
        <f>SUM(BK101:BK107)</f>
        <v>0</v>
      </c>
    </row>
    <row r="101" s="1" customFormat="1" ht="25.5" customHeight="1">
      <c r="B101" s="46"/>
      <c r="C101" s="237" t="s">
        <v>1269</v>
      </c>
      <c r="D101" s="237" t="s">
        <v>544</v>
      </c>
      <c r="E101" s="238" t="s">
        <v>1590</v>
      </c>
      <c r="F101" s="239" t="s">
        <v>1591</v>
      </c>
      <c r="G101" s="240" t="s">
        <v>547</v>
      </c>
      <c r="H101" s="241">
        <v>4</v>
      </c>
      <c r="I101" s="242"/>
      <c r="J101" s="243">
        <f>ROUND(I101*H101,2)</f>
        <v>0</v>
      </c>
      <c r="K101" s="239" t="s">
        <v>772</v>
      </c>
      <c r="L101" s="72"/>
      <c r="M101" s="244" t="s">
        <v>22</v>
      </c>
      <c r="N101" s="245" t="s">
        <v>48</v>
      </c>
      <c r="O101" s="47"/>
      <c r="P101" s="246">
        <f>O101*H101</f>
        <v>0</v>
      </c>
      <c r="Q101" s="246">
        <v>0</v>
      </c>
      <c r="R101" s="246">
        <f>Q101*H101</f>
        <v>0</v>
      </c>
      <c r="S101" s="246">
        <v>0.26000000000000001</v>
      </c>
      <c r="T101" s="247">
        <f>S101*H101</f>
        <v>1.04</v>
      </c>
      <c r="AR101" s="24" t="s">
        <v>542</v>
      </c>
      <c r="AT101" s="24" t="s">
        <v>544</v>
      </c>
      <c r="AU101" s="24" t="s">
        <v>85</v>
      </c>
      <c r="AY101" s="24" t="s">
        <v>541</v>
      </c>
      <c r="BE101" s="248">
        <f>IF(N101="základní",J101,0)</f>
        <v>0</v>
      </c>
      <c r="BF101" s="248">
        <f>IF(N101="snížená",J101,0)</f>
        <v>0</v>
      </c>
      <c r="BG101" s="248">
        <f>IF(N101="zákl. přenesená",J101,0)</f>
        <v>0</v>
      </c>
      <c r="BH101" s="248">
        <f>IF(N101="sníž. přenesená",J101,0)</f>
        <v>0</v>
      </c>
      <c r="BI101" s="248">
        <f>IF(N101="nulová",J101,0)</f>
        <v>0</v>
      </c>
      <c r="BJ101" s="24" t="s">
        <v>24</v>
      </c>
      <c r="BK101" s="248">
        <f>ROUND(I101*H101,2)</f>
        <v>0</v>
      </c>
      <c r="BL101" s="24" t="s">
        <v>542</v>
      </c>
      <c r="BM101" s="24" t="s">
        <v>1816</v>
      </c>
    </row>
    <row r="102" s="1" customFormat="1" ht="25.5" customHeight="1">
      <c r="B102" s="46"/>
      <c r="C102" s="237" t="s">
        <v>1282</v>
      </c>
      <c r="D102" s="237" t="s">
        <v>544</v>
      </c>
      <c r="E102" s="238" t="s">
        <v>1593</v>
      </c>
      <c r="F102" s="239" t="s">
        <v>1594</v>
      </c>
      <c r="G102" s="240" t="s">
        <v>1093</v>
      </c>
      <c r="H102" s="241">
        <v>1.25</v>
      </c>
      <c r="I102" s="242"/>
      <c r="J102" s="243">
        <f>ROUND(I102*H102,2)</f>
        <v>0</v>
      </c>
      <c r="K102" s="239" t="s">
        <v>772</v>
      </c>
      <c r="L102" s="72"/>
      <c r="M102" s="244" t="s">
        <v>22</v>
      </c>
      <c r="N102" s="245" t="s">
        <v>48</v>
      </c>
      <c r="O102" s="47"/>
      <c r="P102" s="246">
        <f>O102*H102</f>
        <v>0</v>
      </c>
      <c r="Q102" s="246">
        <v>0</v>
      </c>
      <c r="R102" s="246">
        <f>Q102*H102</f>
        <v>0</v>
      </c>
      <c r="S102" s="246">
        <v>0</v>
      </c>
      <c r="T102" s="247">
        <f>S102*H102</f>
        <v>0</v>
      </c>
      <c r="AR102" s="24" t="s">
        <v>542</v>
      </c>
      <c r="AT102" s="24" t="s">
        <v>544</v>
      </c>
      <c r="AU102" s="24" t="s">
        <v>85</v>
      </c>
      <c r="AY102" s="24" t="s">
        <v>541</v>
      </c>
      <c r="BE102" s="248">
        <f>IF(N102="základní",J102,0)</f>
        <v>0</v>
      </c>
      <c r="BF102" s="248">
        <f>IF(N102="snížená",J102,0)</f>
        <v>0</v>
      </c>
      <c r="BG102" s="248">
        <f>IF(N102="zákl. přenesená",J102,0)</f>
        <v>0</v>
      </c>
      <c r="BH102" s="248">
        <f>IF(N102="sníž. přenesená",J102,0)</f>
        <v>0</v>
      </c>
      <c r="BI102" s="248">
        <f>IF(N102="nulová",J102,0)</f>
        <v>0</v>
      </c>
      <c r="BJ102" s="24" t="s">
        <v>24</v>
      </c>
      <c r="BK102" s="248">
        <f>ROUND(I102*H102,2)</f>
        <v>0</v>
      </c>
      <c r="BL102" s="24" t="s">
        <v>542</v>
      </c>
      <c r="BM102" s="24" t="s">
        <v>1817</v>
      </c>
    </row>
    <row r="103" s="1" customFormat="1" ht="16.5" customHeight="1">
      <c r="B103" s="46"/>
      <c r="C103" s="237" t="s">
        <v>1287</v>
      </c>
      <c r="D103" s="237" t="s">
        <v>544</v>
      </c>
      <c r="E103" s="238" t="s">
        <v>1596</v>
      </c>
      <c r="F103" s="239" t="s">
        <v>1597</v>
      </c>
      <c r="G103" s="240" t="s">
        <v>1093</v>
      </c>
      <c r="H103" s="241">
        <v>25</v>
      </c>
      <c r="I103" s="242"/>
      <c r="J103" s="243">
        <f>ROUND(I103*H103,2)</f>
        <v>0</v>
      </c>
      <c r="K103" s="239" t="s">
        <v>772</v>
      </c>
      <c r="L103" s="72"/>
      <c r="M103" s="244" t="s">
        <v>22</v>
      </c>
      <c r="N103" s="245" t="s">
        <v>48</v>
      </c>
      <c r="O103" s="47"/>
      <c r="P103" s="246">
        <f>O103*H103</f>
        <v>0</v>
      </c>
      <c r="Q103" s="246">
        <v>0</v>
      </c>
      <c r="R103" s="246">
        <f>Q103*H103</f>
        <v>0</v>
      </c>
      <c r="S103" s="246">
        <v>0</v>
      </c>
      <c r="T103" s="247">
        <f>S103*H103</f>
        <v>0</v>
      </c>
      <c r="AR103" s="24" t="s">
        <v>542</v>
      </c>
      <c r="AT103" s="24" t="s">
        <v>544</v>
      </c>
      <c r="AU103" s="24" t="s">
        <v>85</v>
      </c>
      <c r="AY103" s="24" t="s">
        <v>541</v>
      </c>
      <c r="BE103" s="248">
        <f>IF(N103="základní",J103,0)</f>
        <v>0</v>
      </c>
      <c r="BF103" s="248">
        <f>IF(N103="snížená",J103,0)</f>
        <v>0</v>
      </c>
      <c r="BG103" s="248">
        <f>IF(N103="zákl. přenesená",J103,0)</f>
        <v>0</v>
      </c>
      <c r="BH103" s="248">
        <f>IF(N103="sníž. přenesená",J103,0)</f>
        <v>0</v>
      </c>
      <c r="BI103" s="248">
        <f>IF(N103="nulová",J103,0)</f>
        <v>0</v>
      </c>
      <c r="BJ103" s="24" t="s">
        <v>24</v>
      </c>
      <c r="BK103" s="248">
        <f>ROUND(I103*H103,2)</f>
        <v>0</v>
      </c>
      <c r="BL103" s="24" t="s">
        <v>542</v>
      </c>
      <c r="BM103" s="24" t="s">
        <v>1818</v>
      </c>
    </row>
    <row r="104" s="1" customFormat="1" ht="38.25" customHeight="1">
      <c r="B104" s="46"/>
      <c r="C104" s="237" t="s">
        <v>726</v>
      </c>
      <c r="D104" s="237" t="s">
        <v>544</v>
      </c>
      <c r="E104" s="238" t="s">
        <v>1602</v>
      </c>
      <c r="F104" s="239" t="s">
        <v>1603</v>
      </c>
      <c r="G104" s="240" t="s">
        <v>1093</v>
      </c>
      <c r="H104" s="241">
        <v>5</v>
      </c>
      <c r="I104" s="242"/>
      <c r="J104" s="243">
        <f>ROUND(I104*H104,2)</f>
        <v>0</v>
      </c>
      <c r="K104" s="239" t="s">
        <v>22</v>
      </c>
      <c r="L104" s="72"/>
      <c r="M104" s="244" t="s">
        <v>22</v>
      </c>
      <c r="N104" s="245" t="s">
        <v>48</v>
      </c>
      <c r="O104" s="47"/>
      <c r="P104" s="246">
        <f>O104*H104</f>
        <v>0</v>
      </c>
      <c r="Q104" s="246">
        <v>0</v>
      </c>
      <c r="R104" s="246">
        <f>Q104*H104</f>
        <v>0</v>
      </c>
      <c r="S104" s="246">
        <v>0</v>
      </c>
      <c r="T104" s="247">
        <f>S104*H104</f>
        <v>0</v>
      </c>
      <c r="AR104" s="24" t="s">
        <v>542</v>
      </c>
      <c r="AT104" s="24" t="s">
        <v>544</v>
      </c>
      <c r="AU104" s="24" t="s">
        <v>85</v>
      </c>
      <c r="AY104" s="24" t="s">
        <v>541</v>
      </c>
      <c r="BE104" s="248">
        <f>IF(N104="základní",J104,0)</f>
        <v>0</v>
      </c>
      <c r="BF104" s="248">
        <f>IF(N104="snížená",J104,0)</f>
        <v>0</v>
      </c>
      <c r="BG104" s="248">
        <f>IF(N104="zákl. přenesená",J104,0)</f>
        <v>0</v>
      </c>
      <c r="BH104" s="248">
        <f>IF(N104="sníž. přenesená",J104,0)</f>
        <v>0</v>
      </c>
      <c r="BI104" s="248">
        <f>IF(N104="nulová",J104,0)</f>
        <v>0</v>
      </c>
      <c r="BJ104" s="24" t="s">
        <v>24</v>
      </c>
      <c r="BK104" s="248">
        <f>ROUND(I104*H104,2)</f>
        <v>0</v>
      </c>
      <c r="BL104" s="24" t="s">
        <v>542</v>
      </c>
      <c r="BM104" s="24" t="s">
        <v>1819</v>
      </c>
    </row>
    <row r="105" s="1" customFormat="1" ht="25.5" customHeight="1">
      <c r="B105" s="46"/>
      <c r="C105" s="237" t="s">
        <v>1292</v>
      </c>
      <c r="D105" s="237" t="s">
        <v>544</v>
      </c>
      <c r="E105" s="238" t="s">
        <v>1599</v>
      </c>
      <c r="F105" s="239" t="s">
        <v>1600</v>
      </c>
      <c r="G105" s="240" t="s">
        <v>1093</v>
      </c>
      <c r="H105" s="241">
        <v>5.5</v>
      </c>
      <c r="I105" s="242"/>
      <c r="J105" s="243">
        <f>ROUND(I105*H105,2)</f>
        <v>0</v>
      </c>
      <c r="K105" s="239" t="s">
        <v>22</v>
      </c>
      <c r="L105" s="72"/>
      <c r="M105" s="244" t="s">
        <v>22</v>
      </c>
      <c r="N105" s="245" t="s">
        <v>48</v>
      </c>
      <c r="O105" s="47"/>
      <c r="P105" s="246">
        <f>O105*H105</f>
        <v>0</v>
      </c>
      <c r="Q105" s="246">
        <v>0</v>
      </c>
      <c r="R105" s="246">
        <f>Q105*H105</f>
        <v>0</v>
      </c>
      <c r="S105" s="246">
        <v>0</v>
      </c>
      <c r="T105" s="247">
        <f>S105*H105</f>
        <v>0</v>
      </c>
      <c r="AR105" s="24" t="s">
        <v>542</v>
      </c>
      <c r="AT105" s="24" t="s">
        <v>544</v>
      </c>
      <c r="AU105" s="24" t="s">
        <v>85</v>
      </c>
      <c r="AY105" s="24" t="s">
        <v>541</v>
      </c>
      <c r="BE105" s="248">
        <f>IF(N105="základní",J105,0)</f>
        <v>0</v>
      </c>
      <c r="BF105" s="248">
        <f>IF(N105="snížená",J105,0)</f>
        <v>0</v>
      </c>
      <c r="BG105" s="248">
        <f>IF(N105="zákl. přenesená",J105,0)</f>
        <v>0</v>
      </c>
      <c r="BH105" s="248">
        <f>IF(N105="sníž. přenesená",J105,0)</f>
        <v>0</v>
      </c>
      <c r="BI105" s="248">
        <f>IF(N105="nulová",J105,0)</f>
        <v>0</v>
      </c>
      <c r="BJ105" s="24" t="s">
        <v>24</v>
      </c>
      <c r="BK105" s="248">
        <f>ROUND(I105*H105,2)</f>
        <v>0</v>
      </c>
      <c r="BL105" s="24" t="s">
        <v>542</v>
      </c>
      <c r="BM105" s="24" t="s">
        <v>1820</v>
      </c>
    </row>
    <row r="106" s="1" customFormat="1" ht="25.5" customHeight="1">
      <c r="B106" s="46"/>
      <c r="C106" s="237" t="s">
        <v>1305</v>
      </c>
      <c r="D106" s="237" t="s">
        <v>544</v>
      </c>
      <c r="E106" s="238" t="s">
        <v>1481</v>
      </c>
      <c r="F106" s="239" t="s">
        <v>1482</v>
      </c>
      <c r="G106" s="240" t="s">
        <v>1093</v>
      </c>
      <c r="H106" s="241">
        <v>0.5</v>
      </c>
      <c r="I106" s="242"/>
      <c r="J106" s="243">
        <f>ROUND(I106*H106,2)</f>
        <v>0</v>
      </c>
      <c r="K106" s="239" t="s">
        <v>22</v>
      </c>
      <c r="L106" s="72"/>
      <c r="M106" s="244" t="s">
        <v>22</v>
      </c>
      <c r="N106" s="245" t="s">
        <v>48</v>
      </c>
      <c r="O106" s="47"/>
      <c r="P106" s="246">
        <f>O106*H106</f>
        <v>0</v>
      </c>
      <c r="Q106" s="246">
        <v>0</v>
      </c>
      <c r="R106" s="246">
        <f>Q106*H106</f>
        <v>0</v>
      </c>
      <c r="S106" s="246">
        <v>0</v>
      </c>
      <c r="T106" s="247">
        <f>S106*H106</f>
        <v>0</v>
      </c>
      <c r="AR106" s="24" t="s">
        <v>542</v>
      </c>
      <c r="AT106" s="24" t="s">
        <v>544</v>
      </c>
      <c r="AU106" s="24" t="s">
        <v>85</v>
      </c>
      <c r="AY106" s="24" t="s">
        <v>541</v>
      </c>
      <c r="BE106" s="248">
        <f>IF(N106="základní",J106,0)</f>
        <v>0</v>
      </c>
      <c r="BF106" s="248">
        <f>IF(N106="snížená",J106,0)</f>
        <v>0</v>
      </c>
      <c r="BG106" s="248">
        <f>IF(N106="zákl. přenesená",J106,0)</f>
        <v>0</v>
      </c>
      <c r="BH106" s="248">
        <f>IF(N106="sníž. přenesená",J106,0)</f>
        <v>0</v>
      </c>
      <c r="BI106" s="248">
        <f>IF(N106="nulová",J106,0)</f>
        <v>0</v>
      </c>
      <c r="BJ106" s="24" t="s">
        <v>24</v>
      </c>
      <c r="BK106" s="248">
        <f>ROUND(I106*H106,2)</f>
        <v>0</v>
      </c>
      <c r="BL106" s="24" t="s">
        <v>542</v>
      </c>
      <c r="BM106" s="24" t="s">
        <v>1821</v>
      </c>
    </row>
    <row r="107" s="1" customFormat="1" ht="16.5" customHeight="1">
      <c r="B107" s="46"/>
      <c r="C107" s="237" t="s">
        <v>1299</v>
      </c>
      <c r="D107" s="237" t="s">
        <v>544</v>
      </c>
      <c r="E107" s="238" t="s">
        <v>1605</v>
      </c>
      <c r="F107" s="239" t="s">
        <v>1606</v>
      </c>
      <c r="G107" s="240" t="s">
        <v>569</v>
      </c>
      <c r="H107" s="241">
        <v>8</v>
      </c>
      <c r="I107" s="242"/>
      <c r="J107" s="243">
        <f>ROUND(I107*H107,2)</f>
        <v>0</v>
      </c>
      <c r="K107" s="239" t="s">
        <v>22</v>
      </c>
      <c r="L107" s="72"/>
      <c r="M107" s="244" t="s">
        <v>22</v>
      </c>
      <c r="N107" s="245" t="s">
        <v>48</v>
      </c>
      <c r="O107" s="47"/>
      <c r="P107" s="246">
        <f>O107*H107</f>
        <v>0</v>
      </c>
      <c r="Q107" s="246">
        <v>0</v>
      </c>
      <c r="R107" s="246">
        <f>Q107*H107</f>
        <v>0</v>
      </c>
      <c r="S107" s="246">
        <v>0</v>
      </c>
      <c r="T107" s="247">
        <f>S107*H107</f>
        <v>0</v>
      </c>
      <c r="AR107" s="24" t="s">
        <v>542</v>
      </c>
      <c r="AT107" s="24" t="s">
        <v>544</v>
      </c>
      <c r="AU107" s="24" t="s">
        <v>85</v>
      </c>
      <c r="AY107" s="24" t="s">
        <v>541</v>
      </c>
      <c r="BE107" s="248">
        <f>IF(N107="základní",J107,0)</f>
        <v>0</v>
      </c>
      <c r="BF107" s="248">
        <f>IF(N107="snížená",J107,0)</f>
        <v>0</v>
      </c>
      <c r="BG107" s="248">
        <f>IF(N107="zákl. přenesená",J107,0)</f>
        <v>0</v>
      </c>
      <c r="BH107" s="248">
        <f>IF(N107="sníž. přenesená",J107,0)</f>
        <v>0</v>
      </c>
      <c r="BI107" s="248">
        <f>IF(N107="nulová",J107,0)</f>
        <v>0</v>
      </c>
      <c r="BJ107" s="24" t="s">
        <v>24</v>
      </c>
      <c r="BK107" s="248">
        <f>ROUND(I107*H107,2)</f>
        <v>0</v>
      </c>
      <c r="BL107" s="24" t="s">
        <v>542</v>
      </c>
      <c r="BM107" s="24" t="s">
        <v>1822</v>
      </c>
    </row>
    <row r="108" s="11" customFormat="1" ht="29.88" customHeight="1">
      <c r="B108" s="221"/>
      <c r="C108" s="222"/>
      <c r="D108" s="223" t="s">
        <v>76</v>
      </c>
      <c r="E108" s="235" t="s">
        <v>85</v>
      </c>
      <c r="F108" s="235" t="s">
        <v>915</v>
      </c>
      <c r="G108" s="222"/>
      <c r="H108" s="222"/>
      <c r="I108" s="225"/>
      <c r="J108" s="236">
        <f>BK108</f>
        <v>0</v>
      </c>
      <c r="K108" s="222"/>
      <c r="L108" s="227"/>
      <c r="M108" s="228"/>
      <c r="N108" s="229"/>
      <c r="O108" s="229"/>
      <c r="P108" s="230">
        <f>SUM(P109:P110)</f>
        <v>0</v>
      </c>
      <c r="Q108" s="229"/>
      <c r="R108" s="230">
        <f>SUM(R109:R110)</f>
        <v>4.4652640000000003</v>
      </c>
      <c r="S108" s="229"/>
      <c r="T108" s="231">
        <f>SUM(T109:T110)</f>
        <v>0</v>
      </c>
      <c r="AR108" s="232" t="s">
        <v>24</v>
      </c>
      <c r="AT108" s="233" t="s">
        <v>76</v>
      </c>
      <c r="AU108" s="233" t="s">
        <v>24</v>
      </c>
      <c r="AY108" s="232" t="s">
        <v>541</v>
      </c>
      <c r="BK108" s="234">
        <f>SUM(BK109:BK110)</f>
        <v>0</v>
      </c>
    </row>
    <row r="109" s="1" customFormat="1" ht="25.5" customHeight="1">
      <c r="B109" s="46"/>
      <c r="C109" s="237" t="s">
        <v>1310</v>
      </c>
      <c r="D109" s="237" t="s">
        <v>544</v>
      </c>
      <c r="E109" s="238" t="s">
        <v>1609</v>
      </c>
      <c r="F109" s="239" t="s">
        <v>1610</v>
      </c>
      <c r="G109" s="240" t="s">
        <v>1093</v>
      </c>
      <c r="H109" s="241">
        <v>0.25</v>
      </c>
      <c r="I109" s="242"/>
      <c r="J109" s="243">
        <f>ROUND(I109*H109,2)</f>
        <v>0</v>
      </c>
      <c r="K109" s="239" t="s">
        <v>772</v>
      </c>
      <c r="L109" s="72"/>
      <c r="M109" s="244" t="s">
        <v>22</v>
      </c>
      <c r="N109" s="245" t="s">
        <v>48</v>
      </c>
      <c r="O109" s="47"/>
      <c r="P109" s="246">
        <f>O109*H109</f>
        <v>0</v>
      </c>
      <c r="Q109" s="246">
        <v>2.1600000000000001</v>
      </c>
      <c r="R109" s="246">
        <f>Q109*H109</f>
        <v>0.54000000000000004</v>
      </c>
      <c r="S109" s="246">
        <v>0</v>
      </c>
      <c r="T109" s="247">
        <f>S109*H109</f>
        <v>0</v>
      </c>
      <c r="AR109" s="24" t="s">
        <v>542</v>
      </c>
      <c r="AT109" s="24" t="s">
        <v>544</v>
      </c>
      <c r="AU109" s="24" t="s">
        <v>85</v>
      </c>
      <c r="AY109" s="24" t="s">
        <v>541</v>
      </c>
      <c r="BE109" s="248">
        <f>IF(N109="základní",J109,0)</f>
        <v>0</v>
      </c>
      <c r="BF109" s="248">
        <f>IF(N109="snížená",J109,0)</f>
        <v>0</v>
      </c>
      <c r="BG109" s="248">
        <f>IF(N109="zákl. přenesená",J109,0)</f>
        <v>0</v>
      </c>
      <c r="BH109" s="248">
        <f>IF(N109="sníž. přenesená",J109,0)</f>
        <v>0</v>
      </c>
      <c r="BI109" s="248">
        <f>IF(N109="nulová",J109,0)</f>
        <v>0</v>
      </c>
      <c r="BJ109" s="24" t="s">
        <v>24</v>
      </c>
      <c r="BK109" s="248">
        <f>ROUND(I109*H109,2)</f>
        <v>0</v>
      </c>
      <c r="BL109" s="24" t="s">
        <v>542</v>
      </c>
      <c r="BM109" s="24" t="s">
        <v>1823</v>
      </c>
    </row>
    <row r="110" s="1" customFormat="1" ht="16.5" customHeight="1">
      <c r="B110" s="46"/>
      <c r="C110" s="237" t="s">
        <v>1314</v>
      </c>
      <c r="D110" s="237" t="s">
        <v>544</v>
      </c>
      <c r="E110" s="238" t="s">
        <v>1612</v>
      </c>
      <c r="F110" s="239" t="s">
        <v>1613</v>
      </c>
      <c r="G110" s="240" t="s">
        <v>1093</v>
      </c>
      <c r="H110" s="241">
        <v>1.6000000000000001</v>
      </c>
      <c r="I110" s="242"/>
      <c r="J110" s="243">
        <f>ROUND(I110*H110,2)</f>
        <v>0</v>
      </c>
      <c r="K110" s="239" t="s">
        <v>772</v>
      </c>
      <c r="L110" s="72"/>
      <c r="M110" s="244" t="s">
        <v>22</v>
      </c>
      <c r="N110" s="245" t="s">
        <v>48</v>
      </c>
      <c r="O110" s="47"/>
      <c r="P110" s="246">
        <f>O110*H110</f>
        <v>0</v>
      </c>
      <c r="Q110" s="246">
        <v>2.45329</v>
      </c>
      <c r="R110" s="246">
        <f>Q110*H110</f>
        <v>3.9252640000000003</v>
      </c>
      <c r="S110" s="246">
        <v>0</v>
      </c>
      <c r="T110" s="247">
        <f>S110*H110</f>
        <v>0</v>
      </c>
      <c r="AR110" s="24" t="s">
        <v>542</v>
      </c>
      <c r="AT110" s="24" t="s">
        <v>544</v>
      </c>
      <c r="AU110" s="24" t="s">
        <v>85</v>
      </c>
      <c r="AY110" s="24" t="s">
        <v>541</v>
      </c>
      <c r="BE110" s="248">
        <f>IF(N110="základní",J110,0)</f>
        <v>0</v>
      </c>
      <c r="BF110" s="248">
        <f>IF(N110="snížená",J110,0)</f>
        <v>0</v>
      </c>
      <c r="BG110" s="248">
        <f>IF(N110="zákl. přenesená",J110,0)</f>
        <v>0</v>
      </c>
      <c r="BH110" s="248">
        <f>IF(N110="sníž. přenesená",J110,0)</f>
        <v>0</v>
      </c>
      <c r="BI110" s="248">
        <f>IF(N110="nulová",J110,0)</f>
        <v>0</v>
      </c>
      <c r="BJ110" s="24" t="s">
        <v>24</v>
      </c>
      <c r="BK110" s="248">
        <f>ROUND(I110*H110,2)</f>
        <v>0</v>
      </c>
      <c r="BL110" s="24" t="s">
        <v>542</v>
      </c>
      <c r="BM110" s="24" t="s">
        <v>1824</v>
      </c>
    </row>
    <row r="111" s="11" customFormat="1" ht="29.88" customHeight="1">
      <c r="B111" s="221"/>
      <c r="C111" s="222"/>
      <c r="D111" s="223" t="s">
        <v>76</v>
      </c>
      <c r="E111" s="235" t="s">
        <v>1323</v>
      </c>
      <c r="F111" s="235" t="s">
        <v>1615</v>
      </c>
      <c r="G111" s="222"/>
      <c r="H111" s="222"/>
      <c r="I111" s="225"/>
      <c r="J111" s="236">
        <f>BK111</f>
        <v>0</v>
      </c>
      <c r="K111" s="222"/>
      <c r="L111" s="227"/>
      <c r="M111" s="228"/>
      <c r="N111" s="229"/>
      <c r="O111" s="229"/>
      <c r="P111" s="230">
        <f>P112</f>
        <v>0</v>
      </c>
      <c r="Q111" s="229"/>
      <c r="R111" s="230">
        <f>R112</f>
        <v>0.25</v>
      </c>
      <c r="S111" s="229"/>
      <c r="T111" s="231">
        <f>T112</f>
        <v>0</v>
      </c>
      <c r="AR111" s="232" t="s">
        <v>24</v>
      </c>
      <c r="AT111" s="233" t="s">
        <v>76</v>
      </c>
      <c r="AU111" s="233" t="s">
        <v>24</v>
      </c>
      <c r="AY111" s="232" t="s">
        <v>541</v>
      </c>
      <c r="BK111" s="234">
        <f>BK112</f>
        <v>0</v>
      </c>
    </row>
    <row r="112" s="1" customFormat="1" ht="16.5" customHeight="1">
      <c r="B112" s="46"/>
      <c r="C112" s="237" t="s">
        <v>1318</v>
      </c>
      <c r="D112" s="237" t="s">
        <v>544</v>
      </c>
      <c r="E112" s="238" t="s">
        <v>1616</v>
      </c>
      <c r="F112" s="239" t="s">
        <v>1620</v>
      </c>
      <c r="G112" s="240" t="s">
        <v>616</v>
      </c>
      <c r="H112" s="241">
        <v>1</v>
      </c>
      <c r="I112" s="242"/>
      <c r="J112" s="243">
        <f>ROUND(I112*H112,2)</f>
        <v>0</v>
      </c>
      <c r="K112" s="239" t="s">
        <v>22</v>
      </c>
      <c r="L112" s="72"/>
      <c r="M112" s="244" t="s">
        <v>22</v>
      </c>
      <c r="N112" s="245" t="s">
        <v>48</v>
      </c>
      <c r="O112" s="47"/>
      <c r="P112" s="246">
        <f>O112*H112</f>
        <v>0</v>
      </c>
      <c r="Q112" s="246">
        <v>0.25</v>
      </c>
      <c r="R112" s="246">
        <f>Q112*H112</f>
        <v>0.25</v>
      </c>
      <c r="S112" s="246">
        <v>0</v>
      </c>
      <c r="T112" s="247">
        <f>S112*H112</f>
        <v>0</v>
      </c>
      <c r="AR112" s="24" t="s">
        <v>542</v>
      </c>
      <c r="AT112" s="24" t="s">
        <v>544</v>
      </c>
      <c r="AU112" s="24" t="s">
        <v>85</v>
      </c>
      <c r="AY112" s="24" t="s">
        <v>541</v>
      </c>
      <c r="BE112" s="248">
        <f>IF(N112="základní",J112,0)</f>
        <v>0</v>
      </c>
      <c r="BF112" s="248">
        <f>IF(N112="snížená",J112,0)</f>
        <v>0</v>
      </c>
      <c r="BG112" s="248">
        <f>IF(N112="zákl. přenesená",J112,0)</f>
        <v>0</v>
      </c>
      <c r="BH112" s="248">
        <f>IF(N112="sníž. přenesená",J112,0)</f>
        <v>0</v>
      </c>
      <c r="BI112" s="248">
        <f>IF(N112="nulová",J112,0)</f>
        <v>0</v>
      </c>
      <c r="BJ112" s="24" t="s">
        <v>24</v>
      </c>
      <c r="BK112" s="248">
        <f>ROUND(I112*H112,2)</f>
        <v>0</v>
      </c>
      <c r="BL112" s="24" t="s">
        <v>542</v>
      </c>
      <c r="BM112" s="24" t="s">
        <v>1825</v>
      </c>
    </row>
    <row r="113" s="11" customFormat="1" ht="29.88" customHeight="1">
      <c r="B113" s="221"/>
      <c r="C113" s="222"/>
      <c r="D113" s="223" t="s">
        <v>76</v>
      </c>
      <c r="E113" s="235" t="s">
        <v>562</v>
      </c>
      <c r="F113" s="235" t="s">
        <v>1622</v>
      </c>
      <c r="G113" s="222"/>
      <c r="H113" s="222"/>
      <c r="I113" s="225"/>
      <c r="J113" s="236">
        <f>BK113</f>
        <v>0</v>
      </c>
      <c r="K113" s="222"/>
      <c r="L113" s="227"/>
      <c r="M113" s="228"/>
      <c r="N113" s="229"/>
      <c r="O113" s="229"/>
      <c r="P113" s="230">
        <f>P114</f>
        <v>0</v>
      </c>
      <c r="Q113" s="229"/>
      <c r="R113" s="230">
        <f>R114</f>
        <v>0.34260000000000002</v>
      </c>
      <c r="S113" s="229"/>
      <c r="T113" s="231">
        <f>T114</f>
        <v>0</v>
      </c>
      <c r="AR113" s="232" t="s">
        <v>24</v>
      </c>
      <c r="AT113" s="233" t="s">
        <v>76</v>
      </c>
      <c r="AU113" s="233" t="s">
        <v>24</v>
      </c>
      <c r="AY113" s="232" t="s">
        <v>541</v>
      </c>
      <c r="BK113" s="234">
        <f>BK114</f>
        <v>0</v>
      </c>
    </row>
    <row r="114" s="1" customFormat="1" ht="25.5" customHeight="1">
      <c r="B114" s="46"/>
      <c r="C114" s="237" t="s">
        <v>1323</v>
      </c>
      <c r="D114" s="237" t="s">
        <v>544</v>
      </c>
      <c r="E114" s="238" t="s">
        <v>1623</v>
      </c>
      <c r="F114" s="239" t="s">
        <v>1624</v>
      </c>
      <c r="G114" s="240" t="s">
        <v>547</v>
      </c>
      <c r="H114" s="241">
        <v>4</v>
      </c>
      <c r="I114" s="242"/>
      <c r="J114" s="243">
        <f>ROUND(I114*H114,2)</f>
        <v>0</v>
      </c>
      <c r="K114" s="239" t="s">
        <v>772</v>
      </c>
      <c r="L114" s="72"/>
      <c r="M114" s="244" t="s">
        <v>22</v>
      </c>
      <c r="N114" s="245" t="s">
        <v>48</v>
      </c>
      <c r="O114" s="47"/>
      <c r="P114" s="246">
        <f>O114*H114</f>
        <v>0</v>
      </c>
      <c r="Q114" s="246">
        <v>0.085650000000000004</v>
      </c>
      <c r="R114" s="246">
        <f>Q114*H114</f>
        <v>0.34260000000000002</v>
      </c>
      <c r="S114" s="246">
        <v>0</v>
      </c>
      <c r="T114" s="247">
        <f>S114*H114</f>
        <v>0</v>
      </c>
      <c r="AR114" s="24" t="s">
        <v>542</v>
      </c>
      <c r="AT114" s="24" t="s">
        <v>544</v>
      </c>
      <c r="AU114" s="24" t="s">
        <v>85</v>
      </c>
      <c r="AY114" s="24" t="s">
        <v>541</v>
      </c>
      <c r="BE114" s="248">
        <f>IF(N114="základní",J114,0)</f>
        <v>0</v>
      </c>
      <c r="BF114" s="248">
        <f>IF(N114="snížená",J114,0)</f>
        <v>0</v>
      </c>
      <c r="BG114" s="248">
        <f>IF(N114="zákl. přenesená",J114,0)</f>
        <v>0</v>
      </c>
      <c r="BH114" s="248">
        <f>IF(N114="sníž. přenesená",J114,0)</f>
        <v>0</v>
      </c>
      <c r="BI114" s="248">
        <f>IF(N114="nulová",J114,0)</f>
        <v>0</v>
      </c>
      <c r="BJ114" s="24" t="s">
        <v>24</v>
      </c>
      <c r="BK114" s="248">
        <f>ROUND(I114*H114,2)</f>
        <v>0</v>
      </c>
      <c r="BL114" s="24" t="s">
        <v>542</v>
      </c>
      <c r="BM114" s="24" t="s">
        <v>1826</v>
      </c>
    </row>
    <row r="115" s="11" customFormat="1" ht="29.88" customHeight="1">
      <c r="B115" s="221"/>
      <c r="C115" s="222"/>
      <c r="D115" s="223" t="s">
        <v>76</v>
      </c>
      <c r="E115" s="235" t="s">
        <v>557</v>
      </c>
      <c r="F115" s="235" t="s">
        <v>558</v>
      </c>
      <c r="G115" s="222"/>
      <c r="H115" s="222"/>
      <c r="I115" s="225"/>
      <c r="J115" s="236">
        <f>BK115</f>
        <v>0</v>
      </c>
      <c r="K115" s="222"/>
      <c r="L115" s="227"/>
      <c r="M115" s="228"/>
      <c r="N115" s="229"/>
      <c r="O115" s="229"/>
      <c r="P115" s="230">
        <f>SUM(P116:P119)</f>
        <v>0</v>
      </c>
      <c r="Q115" s="229"/>
      <c r="R115" s="230">
        <f>SUM(R116:R119)</f>
        <v>0.0081399999999999997</v>
      </c>
      <c r="S115" s="229"/>
      <c r="T115" s="231">
        <f>SUM(T116:T119)</f>
        <v>0</v>
      </c>
      <c r="AR115" s="232" t="s">
        <v>24</v>
      </c>
      <c r="AT115" s="233" t="s">
        <v>76</v>
      </c>
      <c r="AU115" s="233" t="s">
        <v>24</v>
      </c>
      <c r="AY115" s="232" t="s">
        <v>541</v>
      </c>
      <c r="BK115" s="234">
        <f>SUM(BK116:BK119)</f>
        <v>0</v>
      </c>
    </row>
    <row r="116" s="1" customFormat="1" ht="16.5" customHeight="1">
      <c r="B116" s="46"/>
      <c r="C116" s="237" t="s">
        <v>24</v>
      </c>
      <c r="D116" s="237" t="s">
        <v>544</v>
      </c>
      <c r="E116" s="238" t="s">
        <v>1626</v>
      </c>
      <c r="F116" s="239" t="s">
        <v>1627</v>
      </c>
      <c r="G116" s="240" t="s">
        <v>616</v>
      </c>
      <c r="H116" s="241">
        <v>2</v>
      </c>
      <c r="I116" s="242"/>
      <c r="J116" s="243">
        <f>ROUND(I116*H116,2)</f>
        <v>0</v>
      </c>
      <c r="K116" s="239" t="s">
        <v>22</v>
      </c>
      <c r="L116" s="72"/>
      <c r="M116" s="244" t="s">
        <v>22</v>
      </c>
      <c r="N116" s="245" t="s">
        <v>48</v>
      </c>
      <c r="O116" s="47"/>
      <c r="P116" s="246">
        <f>O116*H116</f>
        <v>0</v>
      </c>
      <c r="Q116" s="246">
        <v>1.0000000000000001E-05</v>
      </c>
      <c r="R116" s="246">
        <f>Q116*H116</f>
        <v>2.0000000000000002E-05</v>
      </c>
      <c r="S116" s="246">
        <v>0</v>
      </c>
      <c r="T116" s="247">
        <f>S116*H116</f>
        <v>0</v>
      </c>
      <c r="AR116" s="24" t="s">
        <v>577</v>
      </c>
      <c r="AT116" s="24" t="s">
        <v>544</v>
      </c>
      <c r="AU116" s="24" t="s">
        <v>85</v>
      </c>
      <c r="AY116" s="24" t="s">
        <v>541</v>
      </c>
      <c r="BE116" s="248">
        <f>IF(N116="základní",J116,0)</f>
        <v>0</v>
      </c>
      <c r="BF116" s="248">
        <f>IF(N116="snížená",J116,0)</f>
        <v>0</v>
      </c>
      <c r="BG116" s="248">
        <f>IF(N116="zákl. přenesená",J116,0)</f>
        <v>0</v>
      </c>
      <c r="BH116" s="248">
        <f>IF(N116="sníž. přenesená",J116,0)</f>
        <v>0</v>
      </c>
      <c r="BI116" s="248">
        <f>IF(N116="nulová",J116,0)</f>
        <v>0</v>
      </c>
      <c r="BJ116" s="24" t="s">
        <v>24</v>
      </c>
      <c r="BK116" s="248">
        <f>ROUND(I116*H116,2)</f>
        <v>0</v>
      </c>
      <c r="BL116" s="24" t="s">
        <v>577</v>
      </c>
      <c r="BM116" s="24" t="s">
        <v>1827</v>
      </c>
    </row>
    <row r="117" s="1" customFormat="1" ht="16.5" customHeight="1">
      <c r="B117" s="46"/>
      <c r="C117" s="237" t="s">
        <v>93</v>
      </c>
      <c r="D117" s="237" t="s">
        <v>544</v>
      </c>
      <c r="E117" s="238" t="s">
        <v>1629</v>
      </c>
      <c r="F117" s="239" t="s">
        <v>1828</v>
      </c>
      <c r="G117" s="240" t="s">
        <v>1631</v>
      </c>
      <c r="H117" s="241">
        <v>6</v>
      </c>
      <c r="I117" s="242"/>
      <c r="J117" s="243">
        <f>ROUND(I117*H117,2)</f>
        <v>0</v>
      </c>
      <c r="K117" s="239" t="s">
        <v>22</v>
      </c>
      <c r="L117" s="72"/>
      <c r="M117" s="244" t="s">
        <v>22</v>
      </c>
      <c r="N117" s="245" t="s">
        <v>48</v>
      </c>
      <c r="O117" s="47"/>
      <c r="P117" s="246">
        <f>O117*H117</f>
        <v>0</v>
      </c>
      <c r="Q117" s="246">
        <v>0.00116</v>
      </c>
      <c r="R117" s="246">
        <f>Q117*H117</f>
        <v>0.00696</v>
      </c>
      <c r="S117" s="246">
        <v>0</v>
      </c>
      <c r="T117" s="247">
        <f>S117*H117</f>
        <v>0</v>
      </c>
      <c r="AR117" s="24" t="s">
        <v>577</v>
      </c>
      <c r="AT117" s="24" t="s">
        <v>544</v>
      </c>
      <c r="AU117" s="24" t="s">
        <v>85</v>
      </c>
      <c r="AY117" s="24" t="s">
        <v>541</v>
      </c>
      <c r="BE117" s="248">
        <f>IF(N117="základní",J117,0)</f>
        <v>0</v>
      </c>
      <c r="BF117" s="248">
        <f>IF(N117="snížená",J117,0)</f>
        <v>0</v>
      </c>
      <c r="BG117" s="248">
        <f>IF(N117="zákl. přenesená",J117,0)</f>
        <v>0</v>
      </c>
      <c r="BH117" s="248">
        <f>IF(N117="sníž. přenesená",J117,0)</f>
        <v>0</v>
      </c>
      <c r="BI117" s="248">
        <f>IF(N117="nulová",J117,0)</f>
        <v>0</v>
      </c>
      <c r="BJ117" s="24" t="s">
        <v>24</v>
      </c>
      <c r="BK117" s="248">
        <f>ROUND(I117*H117,2)</f>
        <v>0</v>
      </c>
      <c r="BL117" s="24" t="s">
        <v>577</v>
      </c>
      <c r="BM117" s="24" t="s">
        <v>1829</v>
      </c>
    </row>
    <row r="118" s="1" customFormat="1" ht="16.5" customHeight="1">
      <c r="B118" s="46"/>
      <c r="C118" s="237" t="s">
        <v>596</v>
      </c>
      <c r="D118" s="237" t="s">
        <v>544</v>
      </c>
      <c r="E118" s="238" t="s">
        <v>1633</v>
      </c>
      <c r="F118" s="239" t="s">
        <v>1634</v>
      </c>
      <c r="G118" s="240" t="s">
        <v>616</v>
      </c>
      <c r="H118" s="241">
        <v>2</v>
      </c>
      <c r="I118" s="242"/>
      <c r="J118" s="243">
        <f>ROUND(I118*H118,2)</f>
        <v>0</v>
      </c>
      <c r="K118" s="239" t="s">
        <v>22</v>
      </c>
      <c r="L118" s="72"/>
      <c r="M118" s="244" t="s">
        <v>22</v>
      </c>
      <c r="N118" s="245" t="s">
        <v>48</v>
      </c>
      <c r="O118" s="47"/>
      <c r="P118" s="246">
        <f>O118*H118</f>
        <v>0</v>
      </c>
      <c r="Q118" s="246">
        <v>0</v>
      </c>
      <c r="R118" s="246">
        <f>Q118*H118</f>
        <v>0</v>
      </c>
      <c r="S118" s="246">
        <v>0</v>
      </c>
      <c r="T118" s="247">
        <f>S118*H118</f>
        <v>0</v>
      </c>
      <c r="AR118" s="24" t="s">
        <v>577</v>
      </c>
      <c r="AT118" s="24" t="s">
        <v>544</v>
      </c>
      <c r="AU118" s="24" t="s">
        <v>85</v>
      </c>
      <c r="AY118" s="24" t="s">
        <v>541</v>
      </c>
      <c r="BE118" s="248">
        <f>IF(N118="základní",J118,0)</f>
        <v>0</v>
      </c>
      <c r="BF118" s="248">
        <f>IF(N118="snížená",J118,0)</f>
        <v>0</v>
      </c>
      <c r="BG118" s="248">
        <f>IF(N118="zákl. přenesená",J118,0)</f>
        <v>0</v>
      </c>
      <c r="BH118" s="248">
        <f>IF(N118="sníž. přenesená",J118,0)</f>
        <v>0</v>
      </c>
      <c r="BI118" s="248">
        <f>IF(N118="nulová",J118,0)</f>
        <v>0</v>
      </c>
      <c r="BJ118" s="24" t="s">
        <v>24</v>
      </c>
      <c r="BK118" s="248">
        <f>ROUND(I118*H118,2)</f>
        <v>0</v>
      </c>
      <c r="BL118" s="24" t="s">
        <v>577</v>
      </c>
      <c r="BM118" s="24" t="s">
        <v>1830</v>
      </c>
    </row>
    <row r="119" s="1" customFormat="1" ht="16.5" customHeight="1">
      <c r="B119" s="46"/>
      <c r="C119" s="237" t="s">
        <v>542</v>
      </c>
      <c r="D119" s="237" t="s">
        <v>544</v>
      </c>
      <c r="E119" s="238" t="s">
        <v>1636</v>
      </c>
      <c r="F119" s="239" t="s">
        <v>1637</v>
      </c>
      <c r="G119" s="240" t="s">
        <v>1631</v>
      </c>
      <c r="H119" s="241">
        <v>1</v>
      </c>
      <c r="I119" s="242"/>
      <c r="J119" s="243">
        <f>ROUND(I119*H119,2)</f>
        <v>0</v>
      </c>
      <c r="K119" s="239" t="s">
        <v>22</v>
      </c>
      <c r="L119" s="72"/>
      <c r="M119" s="244" t="s">
        <v>22</v>
      </c>
      <c r="N119" s="245" t="s">
        <v>48</v>
      </c>
      <c r="O119" s="47"/>
      <c r="P119" s="246">
        <f>O119*H119</f>
        <v>0</v>
      </c>
      <c r="Q119" s="246">
        <v>0.00116</v>
      </c>
      <c r="R119" s="246">
        <f>Q119*H119</f>
        <v>0.00116</v>
      </c>
      <c r="S119" s="246">
        <v>0</v>
      </c>
      <c r="T119" s="247">
        <f>S119*H119</f>
        <v>0</v>
      </c>
      <c r="AR119" s="24" t="s">
        <v>577</v>
      </c>
      <c r="AT119" s="24" t="s">
        <v>544</v>
      </c>
      <c r="AU119" s="24" t="s">
        <v>85</v>
      </c>
      <c r="AY119" s="24" t="s">
        <v>541</v>
      </c>
      <c r="BE119" s="248">
        <f>IF(N119="základní",J119,0)</f>
        <v>0</v>
      </c>
      <c r="BF119" s="248">
        <f>IF(N119="snížená",J119,0)</f>
        <v>0</v>
      </c>
      <c r="BG119" s="248">
        <f>IF(N119="zákl. přenesená",J119,0)</f>
        <v>0</v>
      </c>
      <c r="BH119" s="248">
        <f>IF(N119="sníž. přenesená",J119,0)</f>
        <v>0</v>
      </c>
      <c r="BI119" s="248">
        <f>IF(N119="nulová",J119,0)</f>
        <v>0</v>
      </c>
      <c r="BJ119" s="24" t="s">
        <v>24</v>
      </c>
      <c r="BK119" s="248">
        <f>ROUND(I119*H119,2)</f>
        <v>0</v>
      </c>
      <c r="BL119" s="24" t="s">
        <v>577</v>
      </c>
      <c r="BM119" s="24" t="s">
        <v>1831</v>
      </c>
    </row>
    <row r="120" s="11" customFormat="1" ht="29.88" customHeight="1">
      <c r="B120" s="221"/>
      <c r="C120" s="222"/>
      <c r="D120" s="223" t="s">
        <v>76</v>
      </c>
      <c r="E120" s="235" t="s">
        <v>565</v>
      </c>
      <c r="F120" s="235" t="s">
        <v>566</v>
      </c>
      <c r="G120" s="222"/>
      <c r="H120" s="222"/>
      <c r="I120" s="225"/>
      <c r="J120" s="236">
        <f>BK120</f>
        <v>0</v>
      </c>
      <c r="K120" s="222"/>
      <c r="L120" s="227"/>
      <c r="M120" s="228"/>
      <c r="N120" s="229"/>
      <c r="O120" s="229"/>
      <c r="P120" s="230">
        <f>SUM(P121:P124)</f>
        <v>0</v>
      </c>
      <c r="Q120" s="229"/>
      <c r="R120" s="230">
        <f>SUM(R121:R124)</f>
        <v>0</v>
      </c>
      <c r="S120" s="229"/>
      <c r="T120" s="231">
        <f>SUM(T121:T124)</f>
        <v>0</v>
      </c>
      <c r="AR120" s="232" t="s">
        <v>24</v>
      </c>
      <c r="AT120" s="233" t="s">
        <v>76</v>
      </c>
      <c r="AU120" s="233" t="s">
        <v>24</v>
      </c>
      <c r="AY120" s="232" t="s">
        <v>541</v>
      </c>
      <c r="BK120" s="234">
        <f>SUM(BK121:BK124)</f>
        <v>0</v>
      </c>
    </row>
    <row r="121" s="1" customFormat="1" ht="25.5" customHeight="1">
      <c r="B121" s="46"/>
      <c r="C121" s="237" t="s">
        <v>562</v>
      </c>
      <c r="D121" s="237" t="s">
        <v>544</v>
      </c>
      <c r="E121" s="238" t="s">
        <v>1832</v>
      </c>
      <c r="F121" s="239" t="s">
        <v>1833</v>
      </c>
      <c r="G121" s="240" t="s">
        <v>569</v>
      </c>
      <c r="H121" s="241">
        <v>0.41999999999999998</v>
      </c>
      <c r="I121" s="242"/>
      <c r="J121" s="243">
        <f>ROUND(I121*H121,2)</f>
        <v>0</v>
      </c>
      <c r="K121" s="239" t="s">
        <v>22</v>
      </c>
      <c r="L121" s="72"/>
      <c r="M121" s="244" t="s">
        <v>22</v>
      </c>
      <c r="N121" s="245" t="s">
        <v>48</v>
      </c>
      <c r="O121" s="47"/>
      <c r="P121" s="246">
        <f>O121*H121</f>
        <v>0</v>
      </c>
      <c r="Q121" s="246">
        <v>0</v>
      </c>
      <c r="R121" s="246">
        <f>Q121*H121</f>
        <v>0</v>
      </c>
      <c r="S121" s="246">
        <v>0</v>
      </c>
      <c r="T121" s="247">
        <f>S121*H121</f>
        <v>0</v>
      </c>
      <c r="AR121" s="24" t="s">
        <v>542</v>
      </c>
      <c r="AT121" s="24" t="s">
        <v>544</v>
      </c>
      <c r="AU121" s="24" t="s">
        <v>85</v>
      </c>
      <c r="AY121" s="24" t="s">
        <v>541</v>
      </c>
      <c r="BE121" s="248">
        <f>IF(N121="základní",J121,0)</f>
        <v>0</v>
      </c>
      <c r="BF121" s="248">
        <f>IF(N121="snížená",J121,0)</f>
        <v>0</v>
      </c>
      <c r="BG121" s="248">
        <f>IF(N121="zákl. přenesená",J121,0)</f>
        <v>0</v>
      </c>
      <c r="BH121" s="248">
        <f>IF(N121="sníž. přenesená",J121,0)</f>
        <v>0</v>
      </c>
      <c r="BI121" s="248">
        <f>IF(N121="nulová",J121,0)</f>
        <v>0</v>
      </c>
      <c r="BJ121" s="24" t="s">
        <v>24</v>
      </c>
      <c r="BK121" s="248">
        <f>ROUND(I121*H121,2)</f>
        <v>0</v>
      </c>
      <c r="BL121" s="24" t="s">
        <v>542</v>
      </c>
      <c r="BM121" s="24" t="s">
        <v>1834</v>
      </c>
    </row>
    <row r="122" s="1" customFormat="1" ht="25.5" customHeight="1">
      <c r="B122" s="46"/>
      <c r="C122" s="237" t="s">
        <v>552</v>
      </c>
      <c r="D122" s="237" t="s">
        <v>544</v>
      </c>
      <c r="E122" s="238" t="s">
        <v>1835</v>
      </c>
      <c r="F122" s="239" t="s">
        <v>1836</v>
      </c>
      <c r="G122" s="240" t="s">
        <v>569</v>
      </c>
      <c r="H122" s="241">
        <v>6.2999999999999998</v>
      </c>
      <c r="I122" s="242"/>
      <c r="J122" s="243">
        <f>ROUND(I122*H122,2)</f>
        <v>0</v>
      </c>
      <c r="K122" s="239" t="s">
        <v>22</v>
      </c>
      <c r="L122" s="72"/>
      <c r="M122" s="244" t="s">
        <v>22</v>
      </c>
      <c r="N122" s="245" t="s">
        <v>48</v>
      </c>
      <c r="O122" s="47"/>
      <c r="P122" s="246">
        <f>O122*H122</f>
        <v>0</v>
      </c>
      <c r="Q122" s="246">
        <v>0</v>
      </c>
      <c r="R122" s="246">
        <f>Q122*H122</f>
        <v>0</v>
      </c>
      <c r="S122" s="246">
        <v>0</v>
      </c>
      <c r="T122" s="247">
        <f>S122*H122</f>
        <v>0</v>
      </c>
      <c r="AR122" s="24" t="s">
        <v>542</v>
      </c>
      <c r="AT122" s="24" t="s">
        <v>544</v>
      </c>
      <c r="AU122" s="24" t="s">
        <v>85</v>
      </c>
      <c r="AY122" s="24" t="s">
        <v>541</v>
      </c>
      <c r="BE122" s="248">
        <f>IF(N122="základní",J122,0)</f>
        <v>0</v>
      </c>
      <c r="BF122" s="248">
        <f>IF(N122="snížená",J122,0)</f>
        <v>0</v>
      </c>
      <c r="BG122" s="248">
        <f>IF(N122="zákl. přenesená",J122,0)</f>
        <v>0</v>
      </c>
      <c r="BH122" s="248">
        <f>IF(N122="sníž. přenesená",J122,0)</f>
        <v>0</v>
      </c>
      <c r="BI122" s="248">
        <f>IF(N122="nulová",J122,0)</f>
        <v>0</v>
      </c>
      <c r="BJ122" s="24" t="s">
        <v>24</v>
      </c>
      <c r="BK122" s="248">
        <f>ROUND(I122*H122,2)</f>
        <v>0</v>
      </c>
      <c r="BL122" s="24" t="s">
        <v>542</v>
      </c>
      <c r="BM122" s="24" t="s">
        <v>1837</v>
      </c>
    </row>
    <row r="123" s="12" customFormat="1">
      <c r="B123" s="249"/>
      <c r="C123" s="250"/>
      <c r="D123" s="251" t="s">
        <v>549</v>
      </c>
      <c r="E123" s="252" t="s">
        <v>22</v>
      </c>
      <c r="F123" s="253" t="s">
        <v>1838</v>
      </c>
      <c r="G123" s="250"/>
      <c r="H123" s="254">
        <v>6.2999999999999998</v>
      </c>
      <c r="I123" s="255"/>
      <c r="J123" s="250"/>
      <c r="K123" s="250"/>
      <c r="L123" s="256"/>
      <c r="M123" s="257"/>
      <c r="N123" s="258"/>
      <c r="O123" s="258"/>
      <c r="P123" s="258"/>
      <c r="Q123" s="258"/>
      <c r="R123" s="258"/>
      <c r="S123" s="258"/>
      <c r="T123" s="259"/>
      <c r="AT123" s="260" t="s">
        <v>549</v>
      </c>
      <c r="AU123" s="260" t="s">
        <v>85</v>
      </c>
      <c r="AV123" s="12" t="s">
        <v>85</v>
      </c>
      <c r="AW123" s="12" t="s">
        <v>41</v>
      </c>
      <c r="AX123" s="12" t="s">
        <v>24</v>
      </c>
      <c r="AY123" s="260" t="s">
        <v>541</v>
      </c>
    </row>
    <row r="124" s="1" customFormat="1" ht="16.5" customHeight="1">
      <c r="B124" s="46"/>
      <c r="C124" s="237" t="s">
        <v>585</v>
      </c>
      <c r="D124" s="237" t="s">
        <v>544</v>
      </c>
      <c r="E124" s="238" t="s">
        <v>1839</v>
      </c>
      <c r="F124" s="239" t="s">
        <v>1840</v>
      </c>
      <c r="G124" s="240" t="s">
        <v>569</v>
      </c>
      <c r="H124" s="241">
        <v>1.264</v>
      </c>
      <c r="I124" s="242"/>
      <c r="J124" s="243">
        <f>ROUND(I124*H124,2)</f>
        <v>0</v>
      </c>
      <c r="K124" s="239" t="s">
        <v>548</v>
      </c>
      <c r="L124" s="72"/>
      <c r="M124" s="244" t="s">
        <v>22</v>
      </c>
      <c r="N124" s="245" t="s">
        <v>48</v>
      </c>
      <c r="O124" s="47"/>
      <c r="P124" s="246">
        <f>O124*H124</f>
        <v>0</v>
      </c>
      <c r="Q124" s="246">
        <v>0</v>
      </c>
      <c r="R124" s="246">
        <f>Q124*H124</f>
        <v>0</v>
      </c>
      <c r="S124" s="246">
        <v>0</v>
      </c>
      <c r="T124" s="247">
        <f>S124*H124</f>
        <v>0</v>
      </c>
      <c r="AR124" s="24" t="s">
        <v>542</v>
      </c>
      <c r="AT124" s="24" t="s">
        <v>544</v>
      </c>
      <c r="AU124" s="24" t="s">
        <v>85</v>
      </c>
      <c r="AY124" s="24" t="s">
        <v>541</v>
      </c>
      <c r="BE124" s="248">
        <f>IF(N124="základní",J124,0)</f>
        <v>0</v>
      </c>
      <c r="BF124" s="248">
        <f>IF(N124="snížená",J124,0)</f>
        <v>0</v>
      </c>
      <c r="BG124" s="248">
        <f>IF(N124="zákl. přenesená",J124,0)</f>
        <v>0</v>
      </c>
      <c r="BH124" s="248">
        <f>IF(N124="sníž. přenesená",J124,0)</f>
        <v>0</v>
      </c>
      <c r="BI124" s="248">
        <f>IF(N124="nulová",J124,0)</f>
        <v>0</v>
      </c>
      <c r="BJ124" s="24" t="s">
        <v>24</v>
      </c>
      <c r="BK124" s="248">
        <f>ROUND(I124*H124,2)</f>
        <v>0</v>
      </c>
      <c r="BL124" s="24" t="s">
        <v>542</v>
      </c>
      <c r="BM124" s="24" t="s">
        <v>1841</v>
      </c>
    </row>
    <row r="125" s="11" customFormat="1" ht="29.88" customHeight="1">
      <c r="B125" s="221"/>
      <c r="C125" s="222"/>
      <c r="D125" s="223" t="s">
        <v>76</v>
      </c>
      <c r="E125" s="235" t="s">
        <v>581</v>
      </c>
      <c r="F125" s="235" t="s">
        <v>582</v>
      </c>
      <c r="G125" s="222"/>
      <c r="H125" s="222"/>
      <c r="I125" s="225"/>
      <c r="J125" s="236">
        <f>BK125</f>
        <v>0</v>
      </c>
      <c r="K125" s="222"/>
      <c r="L125" s="227"/>
      <c r="M125" s="228"/>
      <c r="N125" s="229"/>
      <c r="O125" s="229"/>
      <c r="P125" s="230">
        <f>P126</f>
        <v>0</v>
      </c>
      <c r="Q125" s="229"/>
      <c r="R125" s="230">
        <f>R126</f>
        <v>0</v>
      </c>
      <c r="S125" s="229"/>
      <c r="T125" s="231">
        <f>T126</f>
        <v>0</v>
      </c>
      <c r="AR125" s="232" t="s">
        <v>24</v>
      </c>
      <c r="AT125" s="233" t="s">
        <v>76</v>
      </c>
      <c r="AU125" s="233" t="s">
        <v>24</v>
      </c>
      <c r="AY125" s="232" t="s">
        <v>541</v>
      </c>
      <c r="BK125" s="234">
        <f>BK126</f>
        <v>0</v>
      </c>
    </row>
    <row r="126" s="1" customFormat="1" ht="25.5" customHeight="1">
      <c r="B126" s="46"/>
      <c r="C126" s="237" t="s">
        <v>1326</v>
      </c>
      <c r="D126" s="237" t="s">
        <v>544</v>
      </c>
      <c r="E126" s="238" t="s">
        <v>1639</v>
      </c>
      <c r="F126" s="239" t="s">
        <v>1640</v>
      </c>
      <c r="G126" s="240" t="s">
        <v>569</v>
      </c>
      <c r="H126" s="241">
        <v>5.0579999999999998</v>
      </c>
      <c r="I126" s="242"/>
      <c r="J126" s="243">
        <f>ROUND(I126*H126,2)</f>
        <v>0</v>
      </c>
      <c r="K126" s="239" t="s">
        <v>772</v>
      </c>
      <c r="L126" s="72"/>
      <c r="M126" s="244" t="s">
        <v>22</v>
      </c>
      <c r="N126" s="245" t="s">
        <v>48</v>
      </c>
      <c r="O126" s="47"/>
      <c r="P126" s="246">
        <f>O126*H126</f>
        <v>0</v>
      </c>
      <c r="Q126" s="246">
        <v>0</v>
      </c>
      <c r="R126" s="246">
        <f>Q126*H126</f>
        <v>0</v>
      </c>
      <c r="S126" s="246">
        <v>0</v>
      </c>
      <c r="T126" s="247">
        <f>S126*H126</f>
        <v>0</v>
      </c>
      <c r="AR126" s="24" t="s">
        <v>542</v>
      </c>
      <c r="AT126" s="24" t="s">
        <v>544</v>
      </c>
      <c r="AU126" s="24" t="s">
        <v>85</v>
      </c>
      <c r="AY126" s="24" t="s">
        <v>541</v>
      </c>
      <c r="BE126" s="248">
        <f>IF(N126="základní",J126,0)</f>
        <v>0</v>
      </c>
      <c r="BF126" s="248">
        <f>IF(N126="snížená",J126,0)</f>
        <v>0</v>
      </c>
      <c r="BG126" s="248">
        <f>IF(N126="zákl. přenesená",J126,0)</f>
        <v>0</v>
      </c>
      <c r="BH126" s="248">
        <f>IF(N126="sníž. přenesená",J126,0)</f>
        <v>0</v>
      </c>
      <c r="BI126" s="248">
        <f>IF(N126="nulová",J126,0)</f>
        <v>0</v>
      </c>
      <c r="BJ126" s="24" t="s">
        <v>24</v>
      </c>
      <c r="BK126" s="248">
        <f>ROUND(I126*H126,2)</f>
        <v>0</v>
      </c>
      <c r="BL126" s="24" t="s">
        <v>542</v>
      </c>
      <c r="BM126" s="24" t="s">
        <v>1842</v>
      </c>
    </row>
    <row r="127" s="11" customFormat="1" ht="29.88" customHeight="1">
      <c r="B127" s="221"/>
      <c r="C127" s="222"/>
      <c r="D127" s="223" t="s">
        <v>76</v>
      </c>
      <c r="E127" s="235" t="s">
        <v>1843</v>
      </c>
      <c r="F127" s="235" t="s">
        <v>1844</v>
      </c>
      <c r="G127" s="222"/>
      <c r="H127" s="222"/>
      <c r="I127" s="225"/>
      <c r="J127" s="236">
        <f>BK127</f>
        <v>0</v>
      </c>
      <c r="K127" s="222"/>
      <c r="L127" s="227"/>
      <c r="M127" s="228"/>
      <c r="N127" s="229"/>
      <c r="O127" s="229"/>
      <c r="P127" s="230">
        <f>P128</f>
        <v>0</v>
      </c>
      <c r="Q127" s="229"/>
      <c r="R127" s="230">
        <f>R128</f>
        <v>0</v>
      </c>
      <c r="S127" s="229"/>
      <c r="T127" s="231">
        <f>T128</f>
        <v>0</v>
      </c>
      <c r="AR127" s="232" t="s">
        <v>24</v>
      </c>
      <c r="AT127" s="233" t="s">
        <v>76</v>
      </c>
      <c r="AU127" s="233" t="s">
        <v>24</v>
      </c>
      <c r="AY127" s="232" t="s">
        <v>541</v>
      </c>
      <c r="BK127" s="234">
        <f>BK128</f>
        <v>0</v>
      </c>
    </row>
    <row r="128" s="1" customFormat="1" ht="16.5" customHeight="1">
      <c r="B128" s="46"/>
      <c r="C128" s="237" t="s">
        <v>1264</v>
      </c>
      <c r="D128" s="237" t="s">
        <v>544</v>
      </c>
      <c r="E128" s="238" t="s">
        <v>1845</v>
      </c>
      <c r="F128" s="239" t="s">
        <v>1846</v>
      </c>
      <c r="G128" s="240" t="s">
        <v>616</v>
      </c>
      <c r="H128" s="241">
        <v>5</v>
      </c>
      <c r="I128" s="242"/>
      <c r="J128" s="243">
        <f>ROUND(I128*H128,2)</f>
        <v>0</v>
      </c>
      <c r="K128" s="239" t="s">
        <v>22</v>
      </c>
      <c r="L128" s="72"/>
      <c r="M128" s="244" t="s">
        <v>22</v>
      </c>
      <c r="N128" s="245" t="s">
        <v>48</v>
      </c>
      <c r="O128" s="47"/>
      <c r="P128" s="246">
        <f>O128*H128</f>
        <v>0</v>
      </c>
      <c r="Q128" s="246">
        <v>0</v>
      </c>
      <c r="R128" s="246">
        <f>Q128*H128</f>
        <v>0</v>
      </c>
      <c r="S128" s="246">
        <v>0</v>
      </c>
      <c r="T128" s="247">
        <f>S128*H128</f>
        <v>0</v>
      </c>
      <c r="AR128" s="24" t="s">
        <v>542</v>
      </c>
      <c r="AT128" s="24" t="s">
        <v>544</v>
      </c>
      <c r="AU128" s="24" t="s">
        <v>85</v>
      </c>
      <c r="AY128" s="24" t="s">
        <v>541</v>
      </c>
      <c r="BE128" s="248">
        <f>IF(N128="základní",J128,0)</f>
        <v>0</v>
      </c>
      <c r="BF128" s="248">
        <f>IF(N128="snížená",J128,0)</f>
        <v>0</v>
      </c>
      <c r="BG128" s="248">
        <f>IF(N128="zákl. přenesená",J128,0)</f>
        <v>0</v>
      </c>
      <c r="BH128" s="248">
        <f>IF(N128="sníž. přenesená",J128,0)</f>
        <v>0</v>
      </c>
      <c r="BI128" s="248">
        <f>IF(N128="nulová",J128,0)</f>
        <v>0</v>
      </c>
      <c r="BJ128" s="24" t="s">
        <v>24</v>
      </c>
      <c r="BK128" s="248">
        <f>ROUND(I128*H128,2)</f>
        <v>0</v>
      </c>
      <c r="BL128" s="24" t="s">
        <v>542</v>
      </c>
      <c r="BM128" s="24" t="s">
        <v>1847</v>
      </c>
    </row>
    <row r="129" s="11" customFormat="1" ht="37.44" customHeight="1">
      <c r="B129" s="221"/>
      <c r="C129" s="222"/>
      <c r="D129" s="223" t="s">
        <v>76</v>
      </c>
      <c r="E129" s="224" t="s">
        <v>586</v>
      </c>
      <c r="F129" s="224" t="s">
        <v>587</v>
      </c>
      <c r="G129" s="222"/>
      <c r="H129" s="222"/>
      <c r="I129" s="225"/>
      <c r="J129" s="226">
        <f>BK129</f>
        <v>0</v>
      </c>
      <c r="K129" s="222"/>
      <c r="L129" s="227"/>
      <c r="M129" s="228"/>
      <c r="N129" s="229"/>
      <c r="O129" s="229"/>
      <c r="P129" s="230">
        <f>P130+P141+P146</f>
        <v>0</v>
      </c>
      <c r="Q129" s="229"/>
      <c r="R129" s="230">
        <f>R130+R141+R146</f>
        <v>0.54721744000000005</v>
      </c>
      <c r="S129" s="229"/>
      <c r="T129" s="231">
        <f>T130+T141+T146</f>
        <v>0.22400000000000001</v>
      </c>
      <c r="AR129" s="232" t="s">
        <v>85</v>
      </c>
      <c r="AT129" s="233" t="s">
        <v>76</v>
      </c>
      <c r="AU129" s="233" t="s">
        <v>77</v>
      </c>
      <c r="AY129" s="232" t="s">
        <v>541</v>
      </c>
      <c r="BK129" s="234">
        <f>BK130+BK141+BK146</f>
        <v>0</v>
      </c>
    </row>
    <row r="130" s="11" customFormat="1" ht="19.92" customHeight="1">
      <c r="B130" s="221"/>
      <c r="C130" s="222"/>
      <c r="D130" s="223" t="s">
        <v>76</v>
      </c>
      <c r="E130" s="235" t="s">
        <v>1329</v>
      </c>
      <c r="F130" s="235" t="s">
        <v>1330</v>
      </c>
      <c r="G130" s="222"/>
      <c r="H130" s="222"/>
      <c r="I130" s="225"/>
      <c r="J130" s="236">
        <f>BK130</f>
        <v>0</v>
      </c>
      <c r="K130" s="222"/>
      <c r="L130" s="227"/>
      <c r="M130" s="228"/>
      <c r="N130" s="229"/>
      <c r="O130" s="229"/>
      <c r="P130" s="230">
        <f>SUM(P131:P140)</f>
        <v>0</v>
      </c>
      <c r="Q130" s="229"/>
      <c r="R130" s="230">
        <f>SUM(R131:R140)</f>
        <v>0.52162944</v>
      </c>
      <c r="S130" s="229"/>
      <c r="T130" s="231">
        <f>SUM(T131:T140)</f>
        <v>0</v>
      </c>
      <c r="AR130" s="232" t="s">
        <v>85</v>
      </c>
      <c r="AT130" s="233" t="s">
        <v>76</v>
      </c>
      <c r="AU130" s="233" t="s">
        <v>24</v>
      </c>
      <c r="AY130" s="232" t="s">
        <v>541</v>
      </c>
      <c r="BK130" s="234">
        <f>SUM(BK131:BK140)</f>
        <v>0</v>
      </c>
    </row>
    <row r="131" s="1" customFormat="1" ht="16.5" customHeight="1">
      <c r="B131" s="46"/>
      <c r="C131" s="237" t="s">
        <v>557</v>
      </c>
      <c r="D131" s="237" t="s">
        <v>544</v>
      </c>
      <c r="E131" s="238" t="s">
        <v>1848</v>
      </c>
      <c r="F131" s="239" t="s">
        <v>1849</v>
      </c>
      <c r="G131" s="240" t="s">
        <v>547</v>
      </c>
      <c r="H131" s="241">
        <v>16</v>
      </c>
      <c r="I131" s="242"/>
      <c r="J131" s="243">
        <f>ROUND(I131*H131,2)</f>
        <v>0</v>
      </c>
      <c r="K131" s="239" t="s">
        <v>1754</v>
      </c>
      <c r="L131" s="72"/>
      <c r="M131" s="244" t="s">
        <v>22</v>
      </c>
      <c r="N131" s="245" t="s">
        <v>48</v>
      </c>
      <c r="O131" s="47"/>
      <c r="P131" s="246">
        <f>O131*H131</f>
        <v>0</v>
      </c>
      <c r="Q131" s="246">
        <v>0.00010184</v>
      </c>
      <c r="R131" s="246">
        <f>Q131*H131</f>
        <v>0.00162944</v>
      </c>
      <c r="S131" s="246">
        <v>0</v>
      </c>
      <c r="T131" s="247">
        <f>S131*H131</f>
        <v>0</v>
      </c>
      <c r="AR131" s="24" t="s">
        <v>577</v>
      </c>
      <c r="AT131" s="24" t="s">
        <v>544</v>
      </c>
      <c r="AU131" s="24" t="s">
        <v>85</v>
      </c>
      <c r="AY131" s="24" t="s">
        <v>541</v>
      </c>
      <c r="BE131" s="248">
        <f>IF(N131="základní",J131,0)</f>
        <v>0</v>
      </c>
      <c r="BF131" s="248">
        <f>IF(N131="snížená",J131,0)</f>
        <v>0</v>
      </c>
      <c r="BG131" s="248">
        <f>IF(N131="zákl. přenesená",J131,0)</f>
        <v>0</v>
      </c>
      <c r="BH131" s="248">
        <f>IF(N131="sníž. přenesená",J131,0)</f>
        <v>0</v>
      </c>
      <c r="BI131" s="248">
        <f>IF(N131="nulová",J131,0)</f>
        <v>0</v>
      </c>
      <c r="BJ131" s="24" t="s">
        <v>24</v>
      </c>
      <c r="BK131" s="248">
        <f>ROUND(I131*H131,2)</f>
        <v>0</v>
      </c>
      <c r="BL131" s="24" t="s">
        <v>577</v>
      </c>
      <c r="BM131" s="24" t="s">
        <v>1850</v>
      </c>
    </row>
    <row r="132" s="1" customFormat="1" ht="16.5" customHeight="1">
      <c r="B132" s="46"/>
      <c r="C132" s="264" t="s">
        <v>29</v>
      </c>
      <c r="D132" s="264" t="s">
        <v>622</v>
      </c>
      <c r="E132" s="265" t="s">
        <v>1851</v>
      </c>
      <c r="F132" s="266" t="s">
        <v>1852</v>
      </c>
      <c r="G132" s="267" t="s">
        <v>1853</v>
      </c>
      <c r="H132" s="268">
        <v>4</v>
      </c>
      <c r="I132" s="269"/>
      <c r="J132" s="270">
        <f>ROUND(I132*H132,2)</f>
        <v>0</v>
      </c>
      <c r="K132" s="266" t="s">
        <v>22</v>
      </c>
      <c r="L132" s="271"/>
      <c r="M132" s="272" t="s">
        <v>22</v>
      </c>
      <c r="N132" s="273" t="s">
        <v>48</v>
      </c>
      <c r="O132" s="47"/>
      <c r="P132" s="246">
        <f>O132*H132</f>
        <v>0</v>
      </c>
      <c r="Q132" s="246">
        <v>0.025000000000000001</v>
      </c>
      <c r="R132" s="246">
        <f>Q132*H132</f>
        <v>0.10000000000000001</v>
      </c>
      <c r="S132" s="246">
        <v>0</v>
      </c>
      <c r="T132" s="247">
        <f>S132*H132</f>
        <v>0</v>
      </c>
      <c r="AR132" s="24" t="s">
        <v>726</v>
      </c>
      <c r="AT132" s="24" t="s">
        <v>622</v>
      </c>
      <c r="AU132" s="24" t="s">
        <v>85</v>
      </c>
      <c r="AY132" s="24" t="s">
        <v>541</v>
      </c>
      <c r="BE132" s="248">
        <f>IF(N132="základní",J132,0)</f>
        <v>0</v>
      </c>
      <c r="BF132" s="248">
        <f>IF(N132="snížená",J132,0)</f>
        <v>0</v>
      </c>
      <c r="BG132" s="248">
        <f>IF(N132="zákl. přenesená",J132,0)</f>
        <v>0</v>
      </c>
      <c r="BH132" s="248">
        <f>IF(N132="sníž. přenesená",J132,0)</f>
        <v>0</v>
      </c>
      <c r="BI132" s="248">
        <f>IF(N132="nulová",J132,0)</f>
        <v>0</v>
      </c>
      <c r="BJ132" s="24" t="s">
        <v>24</v>
      </c>
      <c r="BK132" s="248">
        <f>ROUND(I132*H132,2)</f>
        <v>0</v>
      </c>
      <c r="BL132" s="24" t="s">
        <v>577</v>
      </c>
      <c r="BM132" s="24" t="s">
        <v>1854</v>
      </c>
    </row>
    <row r="133" s="1" customFormat="1">
      <c r="B133" s="46"/>
      <c r="C133" s="74"/>
      <c r="D133" s="251" t="s">
        <v>626</v>
      </c>
      <c r="E133" s="74"/>
      <c r="F133" s="274" t="s">
        <v>1855</v>
      </c>
      <c r="G133" s="74"/>
      <c r="H133" s="74"/>
      <c r="I133" s="204"/>
      <c r="J133" s="74"/>
      <c r="K133" s="74"/>
      <c r="L133" s="72"/>
      <c r="M133" s="275"/>
      <c r="N133" s="47"/>
      <c r="O133" s="47"/>
      <c r="P133" s="47"/>
      <c r="Q133" s="47"/>
      <c r="R133" s="47"/>
      <c r="S133" s="47"/>
      <c r="T133" s="95"/>
      <c r="AT133" s="24" t="s">
        <v>626</v>
      </c>
      <c r="AU133" s="24" t="s">
        <v>85</v>
      </c>
    </row>
    <row r="134" s="1" customFormat="1" ht="25.5" customHeight="1">
      <c r="B134" s="46"/>
      <c r="C134" s="264" t="s">
        <v>590</v>
      </c>
      <c r="D134" s="264" t="s">
        <v>622</v>
      </c>
      <c r="E134" s="265" t="s">
        <v>1856</v>
      </c>
      <c r="F134" s="266" t="s">
        <v>1857</v>
      </c>
      <c r="G134" s="267" t="s">
        <v>1853</v>
      </c>
      <c r="H134" s="268">
        <v>4</v>
      </c>
      <c r="I134" s="269"/>
      <c r="J134" s="270">
        <f>ROUND(I134*H134,2)</f>
        <v>0</v>
      </c>
      <c r="K134" s="266" t="s">
        <v>22</v>
      </c>
      <c r="L134" s="271"/>
      <c r="M134" s="272" t="s">
        <v>22</v>
      </c>
      <c r="N134" s="273" t="s">
        <v>48</v>
      </c>
      <c r="O134" s="47"/>
      <c r="P134" s="246">
        <f>O134*H134</f>
        <v>0</v>
      </c>
      <c r="Q134" s="246">
        <v>0.0050000000000000001</v>
      </c>
      <c r="R134" s="246">
        <f>Q134*H134</f>
        <v>0.02</v>
      </c>
      <c r="S134" s="246">
        <v>0</v>
      </c>
      <c r="T134" s="247">
        <f>S134*H134</f>
        <v>0</v>
      </c>
      <c r="AR134" s="24" t="s">
        <v>726</v>
      </c>
      <c r="AT134" s="24" t="s">
        <v>622</v>
      </c>
      <c r="AU134" s="24" t="s">
        <v>85</v>
      </c>
      <c r="AY134" s="24" t="s">
        <v>541</v>
      </c>
      <c r="BE134" s="248">
        <f>IF(N134="základní",J134,0)</f>
        <v>0</v>
      </c>
      <c r="BF134" s="248">
        <f>IF(N134="snížená",J134,0)</f>
        <v>0</v>
      </c>
      <c r="BG134" s="248">
        <f>IF(N134="zákl. přenesená",J134,0)</f>
        <v>0</v>
      </c>
      <c r="BH134" s="248">
        <f>IF(N134="sníž. přenesená",J134,0)</f>
        <v>0</v>
      </c>
      <c r="BI134" s="248">
        <f>IF(N134="nulová",J134,0)</f>
        <v>0</v>
      </c>
      <c r="BJ134" s="24" t="s">
        <v>24</v>
      </c>
      <c r="BK134" s="248">
        <f>ROUND(I134*H134,2)</f>
        <v>0</v>
      </c>
      <c r="BL134" s="24" t="s">
        <v>577</v>
      </c>
      <c r="BM134" s="24" t="s">
        <v>1858</v>
      </c>
    </row>
    <row r="135" s="1" customFormat="1">
      <c r="B135" s="46"/>
      <c r="C135" s="74"/>
      <c r="D135" s="251" t="s">
        <v>626</v>
      </c>
      <c r="E135" s="74"/>
      <c r="F135" s="274" t="s">
        <v>1855</v>
      </c>
      <c r="G135" s="74"/>
      <c r="H135" s="74"/>
      <c r="I135" s="204"/>
      <c r="J135" s="74"/>
      <c r="K135" s="74"/>
      <c r="L135" s="72"/>
      <c r="M135" s="275"/>
      <c r="N135" s="47"/>
      <c r="O135" s="47"/>
      <c r="P135" s="47"/>
      <c r="Q135" s="47"/>
      <c r="R135" s="47"/>
      <c r="S135" s="47"/>
      <c r="T135" s="95"/>
      <c r="AT135" s="24" t="s">
        <v>626</v>
      </c>
      <c r="AU135" s="24" t="s">
        <v>85</v>
      </c>
    </row>
    <row r="136" s="1" customFormat="1" ht="25.5" customHeight="1">
      <c r="B136" s="46"/>
      <c r="C136" s="264" t="s">
        <v>653</v>
      </c>
      <c r="D136" s="264" t="s">
        <v>622</v>
      </c>
      <c r="E136" s="265" t="s">
        <v>1859</v>
      </c>
      <c r="F136" s="266" t="s">
        <v>1860</v>
      </c>
      <c r="G136" s="267" t="s">
        <v>1853</v>
      </c>
      <c r="H136" s="268">
        <v>2</v>
      </c>
      <c r="I136" s="269"/>
      <c r="J136" s="270">
        <f>ROUND(I136*H136,2)</f>
        <v>0</v>
      </c>
      <c r="K136" s="266" t="s">
        <v>22</v>
      </c>
      <c r="L136" s="271"/>
      <c r="M136" s="272" t="s">
        <v>22</v>
      </c>
      <c r="N136" s="273" t="s">
        <v>48</v>
      </c>
      <c r="O136" s="47"/>
      <c r="P136" s="246">
        <f>O136*H136</f>
        <v>0</v>
      </c>
      <c r="Q136" s="246">
        <v>0.02</v>
      </c>
      <c r="R136" s="246">
        <f>Q136*H136</f>
        <v>0.040000000000000001</v>
      </c>
      <c r="S136" s="246">
        <v>0</v>
      </c>
      <c r="T136" s="247">
        <f>S136*H136</f>
        <v>0</v>
      </c>
      <c r="AR136" s="24" t="s">
        <v>726</v>
      </c>
      <c r="AT136" s="24" t="s">
        <v>622</v>
      </c>
      <c r="AU136" s="24" t="s">
        <v>85</v>
      </c>
      <c r="AY136" s="24" t="s">
        <v>541</v>
      </c>
      <c r="BE136" s="248">
        <f>IF(N136="základní",J136,0)</f>
        <v>0</v>
      </c>
      <c r="BF136" s="248">
        <f>IF(N136="snížená",J136,0)</f>
        <v>0</v>
      </c>
      <c r="BG136" s="248">
        <f>IF(N136="zákl. přenesená",J136,0)</f>
        <v>0</v>
      </c>
      <c r="BH136" s="248">
        <f>IF(N136="sníž. přenesená",J136,0)</f>
        <v>0</v>
      </c>
      <c r="BI136" s="248">
        <f>IF(N136="nulová",J136,0)</f>
        <v>0</v>
      </c>
      <c r="BJ136" s="24" t="s">
        <v>24</v>
      </c>
      <c r="BK136" s="248">
        <f>ROUND(I136*H136,2)</f>
        <v>0</v>
      </c>
      <c r="BL136" s="24" t="s">
        <v>577</v>
      </c>
      <c r="BM136" s="24" t="s">
        <v>1861</v>
      </c>
    </row>
    <row r="137" s="1" customFormat="1">
      <c r="B137" s="46"/>
      <c r="C137" s="74"/>
      <c r="D137" s="251" t="s">
        <v>626</v>
      </c>
      <c r="E137" s="74"/>
      <c r="F137" s="274" t="s">
        <v>1855</v>
      </c>
      <c r="G137" s="74"/>
      <c r="H137" s="74"/>
      <c r="I137" s="204"/>
      <c r="J137" s="74"/>
      <c r="K137" s="74"/>
      <c r="L137" s="72"/>
      <c r="M137" s="275"/>
      <c r="N137" s="47"/>
      <c r="O137" s="47"/>
      <c r="P137" s="47"/>
      <c r="Q137" s="47"/>
      <c r="R137" s="47"/>
      <c r="S137" s="47"/>
      <c r="T137" s="95"/>
      <c r="AT137" s="24" t="s">
        <v>626</v>
      </c>
      <c r="AU137" s="24" t="s">
        <v>85</v>
      </c>
    </row>
    <row r="138" s="1" customFormat="1" ht="25.5" customHeight="1">
      <c r="B138" s="46"/>
      <c r="C138" s="264" t="s">
        <v>574</v>
      </c>
      <c r="D138" s="264" t="s">
        <v>622</v>
      </c>
      <c r="E138" s="265" t="s">
        <v>1862</v>
      </c>
      <c r="F138" s="266" t="s">
        <v>1863</v>
      </c>
      <c r="G138" s="267" t="s">
        <v>1853</v>
      </c>
      <c r="H138" s="268">
        <v>2</v>
      </c>
      <c r="I138" s="269"/>
      <c r="J138" s="270">
        <f>ROUND(I138*H138,2)</f>
        <v>0</v>
      </c>
      <c r="K138" s="266" t="s">
        <v>22</v>
      </c>
      <c r="L138" s="271"/>
      <c r="M138" s="272" t="s">
        <v>22</v>
      </c>
      <c r="N138" s="273" t="s">
        <v>48</v>
      </c>
      <c r="O138" s="47"/>
      <c r="P138" s="246">
        <f>O138*H138</f>
        <v>0</v>
      </c>
      <c r="Q138" s="246">
        <v>0.17999999999999999</v>
      </c>
      <c r="R138" s="246">
        <f>Q138*H138</f>
        <v>0.35999999999999999</v>
      </c>
      <c r="S138" s="246">
        <v>0</v>
      </c>
      <c r="T138" s="247">
        <f>S138*H138</f>
        <v>0</v>
      </c>
      <c r="AR138" s="24" t="s">
        <v>726</v>
      </c>
      <c r="AT138" s="24" t="s">
        <v>622</v>
      </c>
      <c r="AU138" s="24" t="s">
        <v>85</v>
      </c>
      <c r="AY138" s="24" t="s">
        <v>541</v>
      </c>
      <c r="BE138" s="248">
        <f>IF(N138="základní",J138,0)</f>
        <v>0</v>
      </c>
      <c r="BF138" s="248">
        <f>IF(N138="snížená",J138,0)</f>
        <v>0</v>
      </c>
      <c r="BG138" s="248">
        <f>IF(N138="zákl. přenesená",J138,0)</f>
        <v>0</v>
      </c>
      <c r="BH138" s="248">
        <f>IF(N138="sníž. přenesená",J138,0)</f>
        <v>0</v>
      </c>
      <c r="BI138" s="248">
        <f>IF(N138="nulová",J138,0)</f>
        <v>0</v>
      </c>
      <c r="BJ138" s="24" t="s">
        <v>24</v>
      </c>
      <c r="BK138" s="248">
        <f>ROUND(I138*H138,2)</f>
        <v>0</v>
      </c>
      <c r="BL138" s="24" t="s">
        <v>577</v>
      </c>
      <c r="BM138" s="24" t="s">
        <v>1864</v>
      </c>
    </row>
    <row r="139" s="1" customFormat="1">
      <c r="B139" s="46"/>
      <c r="C139" s="74"/>
      <c r="D139" s="251" t="s">
        <v>626</v>
      </c>
      <c r="E139" s="74"/>
      <c r="F139" s="274" t="s">
        <v>1855</v>
      </c>
      <c r="G139" s="74"/>
      <c r="H139" s="74"/>
      <c r="I139" s="204"/>
      <c r="J139" s="74"/>
      <c r="K139" s="74"/>
      <c r="L139" s="72"/>
      <c r="M139" s="275"/>
      <c r="N139" s="47"/>
      <c r="O139" s="47"/>
      <c r="P139" s="47"/>
      <c r="Q139" s="47"/>
      <c r="R139" s="47"/>
      <c r="S139" s="47"/>
      <c r="T139" s="95"/>
      <c r="AT139" s="24" t="s">
        <v>626</v>
      </c>
      <c r="AU139" s="24" t="s">
        <v>85</v>
      </c>
    </row>
    <row r="140" s="1" customFormat="1" ht="16.5" customHeight="1">
      <c r="B140" s="46"/>
      <c r="C140" s="237" t="s">
        <v>10</v>
      </c>
      <c r="D140" s="237" t="s">
        <v>544</v>
      </c>
      <c r="E140" s="238" t="s">
        <v>1865</v>
      </c>
      <c r="F140" s="239" t="s">
        <v>1866</v>
      </c>
      <c r="G140" s="240" t="s">
        <v>569</v>
      </c>
      <c r="H140" s="241">
        <v>0.52200000000000002</v>
      </c>
      <c r="I140" s="242"/>
      <c r="J140" s="243">
        <f>ROUND(I140*H140,2)</f>
        <v>0</v>
      </c>
      <c r="K140" s="239" t="s">
        <v>1754</v>
      </c>
      <c r="L140" s="72"/>
      <c r="M140" s="244" t="s">
        <v>22</v>
      </c>
      <c r="N140" s="245" t="s">
        <v>48</v>
      </c>
      <c r="O140" s="47"/>
      <c r="P140" s="246">
        <f>O140*H140</f>
        <v>0</v>
      </c>
      <c r="Q140" s="246">
        <v>0</v>
      </c>
      <c r="R140" s="246">
        <f>Q140*H140</f>
        <v>0</v>
      </c>
      <c r="S140" s="246">
        <v>0</v>
      </c>
      <c r="T140" s="247">
        <f>S140*H140</f>
        <v>0</v>
      </c>
      <c r="AR140" s="24" t="s">
        <v>577</v>
      </c>
      <c r="AT140" s="24" t="s">
        <v>544</v>
      </c>
      <c r="AU140" s="24" t="s">
        <v>85</v>
      </c>
      <c r="AY140" s="24" t="s">
        <v>541</v>
      </c>
      <c r="BE140" s="248">
        <f>IF(N140="základní",J140,0)</f>
        <v>0</v>
      </c>
      <c r="BF140" s="248">
        <f>IF(N140="snížená",J140,0)</f>
        <v>0</v>
      </c>
      <c r="BG140" s="248">
        <f>IF(N140="zákl. přenesená",J140,0)</f>
        <v>0</v>
      </c>
      <c r="BH140" s="248">
        <f>IF(N140="sníž. přenesená",J140,0)</f>
        <v>0</v>
      </c>
      <c r="BI140" s="248">
        <f>IF(N140="nulová",J140,0)</f>
        <v>0</v>
      </c>
      <c r="BJ140" s="24" t="s">
        <v>24</v>
      </c>
      <c r="BK140" s="248">
        <f>ROUND(I140*H140,2)</f>
        <v>0</v>
      </c>
      <c r="BL140" s="24" t="s">
        <v>577</v>
      </c>
      <c r="BM140" s="24" t="s">
        <v>1867</v>
      </c>
    </row>
    <row r="141" s="11" customFormat="1" ht="29.88" customHeight="1">
      <c r="B141" s="221"/>
      <c r="C141" s="222"/>
      <c r="D141" s="223" t="s">
        <v>76</v>
      </c>
      <c r="E141" s="235" t="s">
        <v>737</v>
      </c>
      <c r="F141" s="235" t="s">
        <v>738</v>
      </c>
      <c r="G141" s="222"/>
      <c r="H141" s="222"/>
      <c r="I141" s="225"/>
      <c r="J141" s="236">
        <f>BK141</f>
        <v>0</v>
      </c>
      <c r="K141" s="222"/>
      <c r="L141" s="227"/>
      <c r="M141" s="228"/>
      <c r="N141" s="229"/>
      <c r="O141" s="229"/>
      <c r="P141" s="230">
        <f>SUM(P142:P145)</f>
        <v>0</v>
      </c>
      <c r="Q141" s="229"/>
      <c r="R141" s="230">
        <f>SUM(R142:R145)</f>
        <v>0.025588</v>
      </c>
      <c r="S141" s="229"/>
      <c r="T141" s="231">
        <f>SUM(T142:T145)</f>
        <v>0</v>
      </c>
      <c r="AR141" s="232" t="s">
        <v>85</v>
      </c>
      <c r="AT141" s="233" t="s">
        <v>76</v>
      </c>
      <c r="AU141" s="233" t="s">
        <v>24</v>
      </c>
      <c r="AY141" s="232" t="s">
        <v>541</v>
      </c>
      <c r="BK141" s="234">
        <f>SUM(BK142:BK145)</f>
        <v>0</v>
      </c>
    </row>
    <row r="142" s="1" customFormat="1" ht="16.5" customHeight="1">
      <c r="B142" s="46"/>
      <c r="C142" s="237" t="s">
        <v>942</v>
      </c>
      <c r="D142" s="237" t="s">
        <v>544</v>
      </c>
      <c r="E142" s="238" t="s">
        <v>747</v>
      </c>
      <c r="F142" s="239" t="s">
        <v>748</v>
      </c>
      <c r="G142" s="240" t="s">
        <v>547</v>
      </c>
      <c r="H142" s="241">
        <v>60</v>
      </c>
      <c r="I142" s="242"/>
      <c r="J142" s="243">
        <f>ROUND(I142*H142,2)</f>
        <v>0</v>
      </c>
      <c r="K142" s="239" t="s">
        <v>1646</v>
      </c>
      <c r="L142" s="72"/>
      <c r="M142" s="244" t="s">
        <v>22</v>
      </c>
      <c r="N142" s="245" t="s">
        <v>48</v>
      </c>
      <c r="O142" s="47"/>
      <c r="P142" s="246">
        <f>O142*H142</f>
        <v>0</v>
      </c>
      <c r="Q142" s="246">
        <v>6.0000000000000002E-05</v>
      </c>
      <c r="R142" s="246">
        <f>Q142*H142</f>
        <v>0.0035999999999999999</v>
      </c>
      <c r="S142" s="246">
        <v>0</v>
      </c>
      <c r="T142" s="247">
        <f>S142*H142</f>
        <v>0</v>
      </c>
      <c r="AR142" s="24" t="s">
        <v>577</v>
      </c>
      <c r="AT142" s="24" t="s">
        <v>544</v>
      </c>
      <c r="AU142" s="24" t="s">
        <v>85</v>
      </c>
      <c r="AY142" s="24" t="s">
        <v>541</v>
      </c>
      <c r="BE142" s="248">
        <f>IF(N142="základní",J142,0)</f>
        <v>0</v>
      </c>
      <c r="BF142" s="248">
        <f>IF(N142="snížená",J142,0)</f>
        <v>0</v>
      </c>
      <c r="BG142" s="248">
        <f>IF(N142="zákl. přenesená",J142,0)</f>
        <v>0</v>
      </c>
      <c r="BH142" s="248">
        <f>IF(N142="sníž. přenesená",J142,0)</f>
        <v>0</v>
      </c>
      <c r="BI142" s="248">
        <f>IF(N142="nulová",J142,0)</f>
        <v>0</v>
      </c>
      <c r="BJ142" s="24" t="s">
        <v>24</v>
      </c>
      <c r="BK142" s="248">
        <f>ROUND(I142*H142,2)</f>
        <v>0</v>
      </c>
      <c r="BL142" s="24" t="s">
        <v>577</v>
      </c>
      <c r="BM142" s="24" t="s">
        <v>1868</v>
      </c>
    </row>
    <row r="143" s="1" customFormat="1" ht="25.5" customHeight="1">
      <c r="B143" s="46"/>
      <c r="C143" s="237" t="s">
        <v>750</v>
      </c>
      <c r="D143" s="237" t="s">
        <v>544</v>
      </c>
      <c r="E143" s="238" t="s">
        <v>1869</v>
      </c>
      <c r="F143" s="239" t="s">
        <v>1870</v>
      </c>
      <c r="G143" s="240" t="s">
        <v>547</v>
      </c>
      <c r="H143" s="241">
        <v>60</v>
      </c>
      <c r="I143" s="242"/>
      <c r="J143" s="243">
        <f>ROUND(I143*H143,2)</f>
        <v>0</v>
      </c>
      <c r="K143" s="239" t="s">
        <v>1754</v>
      </c>
      <c r="L143" s="72"/>
      <c r="M143" s="244" t="s">
        <v>22</v>
      </c>
      <c r="N143" s="245" t="s">
        <v>48</v>
      </c>
      <c r="O143" s="47"/>
      <c r="P143" s="246">
        <f>O143*H143</f>
        <v>0</v>
      </c>
      <c r="Q143" s="246">
        <v>0.00016875000000000001</v>
      </c>
      <c r="R143" s="246">
        <f>Q143*H143</f>
        <v>0.010125</v>
      </c>
      <c r="S143" s="246">
        <v>0</v>
      </c>
      <c r="T143" s="247">
        <f>S143*H143</f>
        <v>0</v>
      </c>
      <c r="AR143" s="24" t="s">
        <v>577</v>
      </c>
      <c r="AT143" s="24" t="s">
        <v>544</v>
      </c>
      <c r="AU143" s="24" t="s">
        <v>85</v>
      </c>
      <c r="AY143" s="24" t="s">
        <v>541</v>
      </c>
      <c r="BE143" s="248">
        <f>IF(N143="základní",J143,0)</f>
        <v>0</v>
      </c>
      <c r="BF143" s="248">
        <f>IF(N143="snížená",J143,0)</f>
        <v>0</v>
      </c>
      <c r="BG143" s="248">
        <f>IF(N143="zákl. přenesená",J143,0)</f>
        <v>0</v>
      </c>
      <c r="BH143" s="248">
        <f>IF(N143="sníž. přenesená",J143,0)</f>
        <v>0</v>
      </c>
      <c r="BI143" s="248">
        <f>IF(N143="nulová",J143,0)</f>
        <v>0</v>
      </c>
      <c r="BJ143" s="24" t="s">
        <v>24</v>
      </c>
      <c r="BK143" s="248">
        <f>ROUND(I143*H143,2)</f>
        <v>0</v>
      </c>
      <c r="BL143" s="24" t="s">
        <v>577</v>
      </c>
      <c r="BM143" s="24" t="s">
        <v>1871</v>
      </c>
    </row>
    <row r="144" s="1" customFormat="1" ht="16.5" customHeight="1">
      <c r="B144" s="46"/>
      <c r="C144" s="237" t="s">
        <v>580</v>
      </c>
      <c r="D144" s="237" t="s">
        <v>544</v>
      </c>
      <c r="E144" s="238" t="s">
        <v>1872</v>
      </c>
      <c r="F144" s="239" t="s">
        <v>1873</v>
      </c>
      <c r="G144" s="240" t="s">
        <v>547</v>
      </c>
      <c r="H144" s="241">
        <v>60</v>
      </c>
      <c r="I144" s="242"/>
      <c r="J144" s="243">
        <f>ROUND(I144*H144,2)</f>
        <v>0</v>
      </c>
      <c r="K144" s="239" t="s">
        <v>1754</v>
      </c>
      <c r="L144" s="72"/>
      <c r="M144" s="244" t="s">
        <v>22</v>
      </c>
      <c r="N144" s="245" t="s">
        <v>48</v>
      </c>
      <c r="O144" s="47"/>
      <c r="P144" s="246">
        <f>O144*H144</f>
        <v>0</v>
      </c>
      <c r="Q144" s="246">
        <v>0.00012305000000000001</v>
      </c>
      <c r="R144" s="246">
        <f>Q144*H144</f>
        <v>0.0073830000000000007</v>
      </c>
      <c r="S144" s="246">
        <v>0</v>
      </c>
      <c r="T144" s="247">
        <f>S144*H144</f>
        <v>0</v>
      </c>
      <c r="AR144" s="24" t="s">
        <v>577</v>
      </c>
      <c r="AT144" s="24" t="s">
        <v>544</v>
      </c>
      <c r="AU144" s="24" t="s">
        <v>85</v>
      </c>
      <c r="AY144" s="24" t="s">
        <v>541</v>
      </c>
      <c r="BE144" s="248">
        <f>IF(N144="základní",J144,0)</f>
        <v>0</v>
      </c>
      <c r="BF144" s="248">
        <f>IF(N144="snížená",J144,0)</f>
        <v>0</v>
      </c>
      <c r="BG144" s="248">
        <f>IF(N144="zákl. přenesená",J144,0)</f>
        <v>0</v>
      </c>
      <c r="BH144" s="248">
        <f>IF(N144="sníž. přenesená",J144,0)</f>
        <v>0</v>
      </c>
      <c r="BI144" s="248">
        <f>IF(N144="nulová",J144,0)</f>
        <v>0</v>
      </c>
      <c r="BJ144" s="24" t="s">
        <v>24</v>
      </c>
      <c r="BK144" s="248">
        <f>ROUND(I144*H144,2)</f>
        <v>0</v>
      </c>
      <c r="BL144" s="24" t="s">
        <v>577</v>
      </c>
      <c r="BM144" s="24" t="s">
        <v>1874</v>
      </c>
    </row>
    <row r="145" s="1" customFormat="1" ht="16.5" customHeight="1">
      <c r="B145" s="46"/>
      <c r="C145" s="237" t="s">
        <v>759</v>
      </c>
      <c r="D145" s="237" t="s">
        <v>544</v>
      </c>
      <c r="E145" s="238" t="s">
        <v>1875</v>
      </c>
      <c r="F145" s="239" t="s">
        <v>1876</v>
      </c>
      <c r="G145" s="240" t="s">
        <v>547</v>
      </c>
      <c r="H145" s="241">
        <v>32</v>
      </c>
      <c r="I145" s="242"/>
      <c r="J145" s="243">
        <f>ROUND(I145*H145,2)</f>
        <v>0</v>
      </c>
      <c r="K145" s="239" t="s">
        <v>22</v>
      </c>
      <c r="L145" s="72"/>
      <c r="M145" s="244" t="s">
        <v>22</v>
      </c>
      <c r="N145" s="245" t="s">
        <v>48</v>
      </c>
      <c r="O145" s="47"/>
      <c r="P145" s="246">
        <f>O145*H145</f>
        <v>0</v>
      </c>
      <c r="Q145" s="246">
        <v>0.00013999999999999999</v>
      </c>
      <c r="R145" s="246">
        <f>Q145*H145</f>
        <v>0.0044799999999999996</v>
      </c>
      <c r="S145" s="246">
        <v>0</v>
      </c>
      <c r="T145" s="247">
        <f>S145*H145</f>
        <v>0</v>
      </c>
      <c r="AR145" s="24" t="s">
        <v>577</v>
      </c>
      <c r="AT145" s="24" t="s">
        <v>544</v>
      </c>
      <c r="AU145" s="24" t="s">
        <v>85</v>
      </c>
      <c r="AY145" s="24" t="s">
        <v>541</v>
      </c>
      <c r="BE145" s="248">
        <f>IF(N145="základní",J145,0)</f>
        <v>0</v>
      </c>
      <c r="BF145" s="248">
        <f>IF(N145="snížená",J145,0)</f>
        <v>0</v>
      </c>
      <c r="BG145" s="248">
        <f>IF(N145="zákl. přenesená",J145,0)</f>
        <v>0</v>
      </c>
      <c r="BH145" s="248">
        <f>IF(N145="sníž. přenesená",J145,0)</f>
        <v>0</v>
      </c>
      <c r="BI145" s="248">
        <f>IF(N145="nulová",J145,0)</f>
        <v>0</v>
      </c>
      <c r="BJ145" s="24" t="s">
        <v>24</v>
      </c>
      <c r="BK145" s="248">
        <f>ROUND(I145*H145,2)</f>
        <v>0</v>
      </c>
      <c r="BL145" s="24" t="s">
        <v>577</v>
      </c>
      <c r="BM145" s="24" t="s">
        <v>1877</v>
      </c>
    </row>
    <row r="146" s="11" customFormat="1" ht="29.88" customHeight="1">
      <c r="B146" s="221"/>
      <c r="C146" s="222"/>
      <c r="D146" s="223" t="s">
        <v>76</v>
      </c>
      <c r="E146" s="235" t="s">
        <v>1878</v>
      </c>
      <c r="F146" s="235" t="s">
        <v>1879</v>
      </c>
      <c r="G146" s="222"/>
      <c r="H146" s="222"/>
      <c r="I146" s="225"/>
      <c r="J146" s="236">
        <f>BK146</f>
        <v>0</v>
      </c>
      <c r="K146" s="222"/>
      <c r="L146" s="227"/>
      <c r="M146" s="228"/>
      <c r="N146" s="229"/>
      <c r="O146" s="229"/>
      <c r="P146" s="230">
        <f>P147</f>
        <v>0</v>
      </c>
      <c r="Q146" s="229"/>
      <c r="R146" s="230">
        <f>R147</f>
        <v>0</v>
      </c>
      <c r="S146" s="229"/>
      <c r="T146" s="231">
        <f>T147</f>
        <v>0.22400000000000001</v>
      </c>
      <c r="AR146" s="232" t="s">
        <v>85</v>
      </c>
      <c r="AT146" s="233" t="s">
        <v>76</v>
      </c>
      <c r="AU146" s="233" t="s">
        <v>24</v>
      </c>
      <c r="AY146" s="232" t="s">
        <v>541</v>
      </c>
      <c r="BK146" s="234">
        <f>BK147</f>
        <v>0</v>
      </c>
    </row>
    <row r="147" s="1" customFormat="1" ht="25.5" customHeight="1">
      <c r="B147" s="46"/>
      <c r="C147" s="237" t="s">
        <v>9</v>
      </c>
      <c r="D147" s="237" t="s">
        <v>544</v>
      </c>
      <c r="E147" s="238" t="s">
        <v>1880</v>
      </c>
      <c r="F147" s="239" t="s">
        <v>1881</v>
      </c>
      <c r="G147" s="240" t="s">
        <v>547</v>
      </c>
      <c r="H147" s="241">
        <v>16</v>
      </c>
      <c r="I147" s="242"/>
      <c r="J147" s="243">
        <f>ROUND(I147*H147,2)</f>
        <v>0</v>
      </c>
      <c r="K147" s="239" t="s">
        <v>548</v>
      </c>
      <c r="L147" s="72"/>
      <c r="M147" s="244" t="s">
        <v>22</v>
      </c>
      <c r="N147" s="245" t="s">
        <v>48</v>
      </c>
      <c r="O147" s="47"/>
      <c r="P147" s="246">
        <f>O147*H147</f>
        <v>0</v>
      </c>
      <c r="Q147" s="246">
        <v>0</v>
      </c>
      <c r="R147" s="246">
        <f>Q147*H147</f>
        <v>0</v>
      </c>
      <c r="S147" s="246">
        <v>0.014</v>
      </c>
      <c r="T147" s="247">
        <f>S147*H147</f>
        <v>0.22400000000000001</v>
      </c>
      <c r="AR147" s="24" t="s">
        <v>577</v>
      </c>
      <c r="AT147" s="24" t="s">
        <v>544</v>
      </c>
      <c r="AU147" s="24" t="s">
        <v>85</v>
      </c>
      <c r="AY147" s="24" t="s">
        <v>541</v>
      </c>
      <c r="BE147" s="248">
        <f>IF(N147="základní",J147,0)</f>
        <v>0</v>
      </c>
      <c r="BF147" s="248">
        <f>IF(N147="snížená",J147,0)</f>
        <v>0</v>
      </c>
      <c r="BG147" s="248">
        <f>IF(N147="zákl. přenesená",J147,0)</f>
        <v>0</v>
      </c>
      <c r="BH147" s="248">
        <f>IF(N147="sníž. přenesená",J147,0)</f>
        <v>0</v>
      </c>
      <c r="BI147" s="248">
        <f>IF(N147="nulová",J147,0)</f>
        <v>0</v>
      </c>
      <c r="BJ147" s="24" t="s">
        <v>24</v>
      </c>
      <c r="BK147" s="248">
        <f>ROUND(I147*H147,2)</f>
        <v>0</v>
      </c>
      <c r="BL147" s="24" t="s">
        <v>577</v>
      </c>
      <c r="BM147" s="24" t="s">
        <v>1882</v>
      </c>
    </row>
    <row r="148" s="11" customFormat="1" ht="37.44" customHeight="1">
      <c r="B148" s="221"/>
      <c r="C148" s="222"/>
      <c r="D148" s="223" t="s">
        <v>76</v>
      </c>
      <c r="E148" s="224" t="s">
        <v>96</v>
      </c>
      <c r="F148" s="224" t="s">
        <v>599</v>
      </c>
      <c r="G148" s="222"/>
      <c r="H148" s="222"/>
      <c r="I148" s="225"/>
      <c r="J148" s="226">
        <f>BK148</f>
        <v>0</v>
      </c>
      <c r="K148" s="222"/>
      <c r="L148" s="227"/>
      <c r="M148" s="228"/>
      <c r="N148" s="229"/>
      <c r="O148" s="229"/>
      <c r="P148" s="230">
        <f>P149+P151</f>
        <v>0</v>
      </c>
      <c r="Q148" s="229"/>
      <c r="R148" s="230">
        <f>R149+R151</f>
        <v>0</v>
      </c>
      <c r="S148" s="229"/>
      <c r="T148" s="231">
        <f>T149+T151</f>
        <v>0</v>
      </c>
      <c r="AR148" s="232" t="s">
        <v>562</v>
      </c>
      <c r="AT148" s="233" t="s">
        <v>76</v>
      </c>
      <c r="AU148" s="233" t="s">
        <v>77</v>
      </c>
      <c r="AY148" s="232" t="s">
        <v>541</v>
      </c>
      <c r="BK148" s="234">
        <f>BK149+BK151</f>
        <v>0</v>
      </c>
    </row>
    <row r="149" s="11" customFormat="1" ht="19.92" customHeight="1">
      <c r="B149" s="221"/>
      <c r="C149" s="222"/>
      <c r="D149" s="223" t="s">
        <v>76</v>
      </c>
      <c r="E149" s="235" t="s">
        <v>669</v>
      </c>
      <c r="F149" s="235" t="s">
        <v>601</v>
      </c>
      <c r="G149" s="222"/>
      <c r="H149" s="222"/>
      <c r="I149" s="225"/>
      <c r="J149" s="236">
        <f>BK149</f>
        <v>0</v>
      </c>
      <c r="K149" s="222"/>
      <c r="L149" s="227"/>
      <c r="M149" s="228"/>
      <c r="N149" s="229"/>
      <c r="O149" s="229"/>
      <c r="P149" s="230">
        <f>P150</f>
        <v>0</v>
      </c>
      <c r="Q149" s="229"/>
      <c r="R149" s="230">
        <f>R150</f>
        <v>0</v>
      </c>
      <c r="S149" s="229"/>
      <c r="T149" s="231">
        <f>T150</f>
        <v>0</v>
      </c>
      <c r="AR149" s="232" t="s">
        <v>562</v>
      </c>
      <c r="AT149" s="233" t="s">
        <v>76</v>
      </c>
      <c r="AU149" s="233" t="s">
        <v>24</v>
      </c>
      <c r="AY149" s="232" t="s">
        <v>541</v>
      </c>
      <c r="BK149" s="234">
        <f>BK150</f>
        <v>0</v>
      </c>
    </row>
    <row r="150" s="1" customFormat="1" ht="16.5" customHeight="1">
      <c r="B150" s="46"/>
      <c r="C150" s="237" t="s">
        <v>1331</v>
      </c>
      <c r="D150" s="237" t="s">
        <v>544</v>
      </c>
      <c r="E150" s="238" t="s">
        <v>1371</v>
      </c>
      <c r="F150" s="239" t="s">
        <v>1642</v>
      </c>
      <c r="G150" s="240" t="s">
        <v>1883</v>
      </c>
      <c r="H150" s="241">
        <v>1</v>
      </c>
      <c r="I150" s="242"/>
      <c r="J150" s="243">
        <f>ROUND(I150*H150,2)</f>
        <v>0</v>
      </c>
      <c r="K150" s="239" t="s">
        <v>772</v>
      </c>
      <c r="L150" s="72"/>
      <c r="M150" s="244" t="s">
        <v>22</v>
      </c>
      <c r="N150" s="245" t="s">
        <v>48</v>
      </c>
      <c r="O150" s="47"/>
      <c r="P150" s="246">
        <f>O150*H150</f>
        <v>0</v>
      </c>
      <c r="Q150" s="246">
        <v>0</v>
      </c>
      <c r="R150" s="246">
        <f>Q150*H150</f>
        <v>0</v>
      </c>
      <c r="S150" s="246">
        <v>0</v>
      </c>
      <c r="T150" s="247">
        <f>S150*H150</f>
        <v>0</v>
      </c>
      <c r="AR150" s="24" t="s">
        <v>674</v>
      </c>
      <c r="AT150" s="24" t="s">
        <v>544</v>
      </c>
      <c r="AU150" s="24" t="s">
        <v>85</v>
      </c>
      <c r="AY150" s="24" t="s">
        <v>541</v>
      </c>
      <c r="BE150" s="248">
        <f>IF(N150="základní",J150,0)</f>
        <v>0</v>
      </c>
      <c r="BF150" s="248">
        <f>IF(N150="snížená",J150,0)</f>
        <v>0</v>
      </c>
      <c r="BG150" s="248">
        <f>IF(N150="zákl. přenesená",J150,0)</f>
        <v>0</v>
      </c>
      <c r="BH150" s="248">
        <f>IF(N150="sníž. přenesená",J150,0)</f>
        <v>0</v>
      </c>
      <c r="BI150" s="248">
        <f>IF(N150="nulová",J150,0)</f>
        <v>0</v>
      </c>
      <c r="BJ150" s="24" t="s">
        <v>24</v>
      </c>
      <c r="BK150" s="248">
        <f>ROUND(I150*H150,2)</f>
        <v>0</v>
      </c>
      <c r="BL150" s="24" t="s">
        <v>674</v>
      </c>
      <c r="BM150" s="24" t="s">
        <v>1884</v>
      </c>
    </row>
    <row r="151" s="11" customFormat="1" ht="29.88" customHeight="1">
      <c r="B151" s="221"/>
      <c r="C151" s="222"/>
      <c r="D151" s="223" t="s">
        <v>76</v>
      </c>
      <c r="E151" s="235" t="s">
        <v>1645</v>
      </c>
      <c r="F151" s="235" t="s">
        <v>606</v>
      </c>
      <c r="G151" s="222"/>
      <c r="H151" s="222"/>
      <c r="I151" s="225"/>
      <c r="J151" s="236">
        <f>BK151</f>
        <v>0</v>
      </c>
      <c r="K151" s="222"/>
      <c r="L151" s="227"/>
      <c r="M151" s="228"/>
      <c r="N151" s="229"/>
      <c r="O151" s="229"/>
      <c r="P151" s="230">
        <f>P152</f>
        <v>0</v>
      </c>
      <c r="Q151" s="229"/>
      <c r="R151" s="230">
        <f>R152</f>
        <v>0</v>
      </c>
      <c r="S151" s="229"/>
      <c r="T151" s="231">
        <f>T152</f>
        <v>0</v>
      </c>
      <c r="AR151" s="232" t="s">
        <v>562</v>
      </c>
      <c r="AT151" s="233" t="s">
        <v>76</v>
      </c>
      <c r="AU151" s="233" t="s">
        <v>24</v>
      </c>
      <c r="AY151" s="232" t="s">
        <v>541</v>
      </c>
      <c r="BK151" s="234">
        <f>BK152</f>
        <v>0</v>
      </c>
    </row>
    <row r="152" s="1" customFormat="1" ht="16.5" customHeight="1">
      <c r="B152" s="46"/>
      <c r="C152" s="237" t="s">
        <v>593</v>
      </c>
      <c r="D152" s="237" t="s">
        <v>544</v>
      </c>
      <c r="E152" s="238" t="s">
        <v>605</v>
      </c>
      <c r="F152" s="239" t="s">
        <v>606</v>
      </c>
      <c r="G152" s="240" t="s">
        <v>672</v>
      </c>
      <c r="H152" s="280"/>
      <c r="I152" s="242"/>
      <c r="J152" s="243">
        <f>ROUND(I152*H152,2)</f>
        <v>0</v>
      </c>
      <c r="K152" s="239" t="s">
        <v>548</v>
      </c>
      <c r="L152" s="72"/>
      <c r="M152" s="244" t="s">
        <v>22</v>
      </c>
      <c r="N152" s="281" t="s">
        <v>48</v>
      </c>
      <c r="O152" s="277"/>
      <c r="P152" s="278">
        <f>O152*H152</f>
        <v>0</v>
      </c>
      <c r="Q152" s="278">
        <v>0</v>
      </c>
      <c r="R152" s="278">
        <f>Q152*H152</f>
        <v>0</v>
      </c>
      <c r="S152" s="278">
        <v>0</v>
      </c>
      <c r="T152" s="279">
        <f>S152*H152</f>
        <v>0</v>
      </c>
      <c r="AR152" s="24" t="s">
        <v>674</v>
      </c>
      <c r="AT152" s="24" t="s">
        <v>544</v>
      </c>
      <c r="AU152" s="24" t="s">
        <v>85</v>
      </c>
      <c r="AY152" s="24" t="s">
        <v>541</v>
      </c>
      <c r="BE152" s="248">
        <f>IF(N152="základní",J152,0)</f>
        <v>0</v>
      </c>
      <c r="BF152" s="248">
        <f>IF(N152="snížená",J152,0)</f>
        <v>0</v>
      </c>
      <c r="BG152" s="248">
        <f>IF(N152="zákl. přenesená",J152,0)</f>
        <v>0</v>
      </c>
      <c r="BH152" s="248">
        <f>IF(N152="sníž. přenesená",J152,0)</f>
        <v>0</v>
      </c>
      <c r="BI152" s="248">
        <f>IF(N152="nulová",J152,0)</f>
        <v>0</v>
      </c>
      <c r="BJ152" s="24" t="s">
        <v>24</v>
      </c>
      <c r="BK152" s="248">
        <f>ROUND(I152*H152,2)</f>
        <v>0</v>
      </c>
      <c r="BL152" s="24" t="s">
        <v>674</v>
      </c>
      <c r="BM152" s="24" t="s">
        <v>1885</v>
      </c>
    </row>
    <row r="153" s="1" customFormat="1" ht="6.96" customHeight="1">
      <c r="B153" s="67"/>
      <c r="C153" s="68"/>
      <c r="D153" s="68"/>
      <c r="E153" s="68"/>
      <c r="F153" s="68"/>
      <c r="G153" s="68"/>
      <c r="H153" s="68"/>
      <c r="I153" s="179"/>
      <c r="J153" s="68"/>
      <c r="K153" s="68"/>
      <c r="L153" s="72"/>
    </row>
  </sheetData>
  <sheetProtection sheet="1" autoFilter="0" formatColumns="0" formatRows="0" objects="1" scenarios="1" spinCount="100000" saltValue="tLL+Y+DNkO2EEaBgiKN61UiFSW9o7sFmbm60rUqEcT9ENCA6F8CHUIkL5kBoSFQ6KzjNwX2hGPm127S9uS3hdw==" hashValue="hvVyS0dDcpTvIRKAj6X0wSjI3tHYQRscDC5mdJeveDQenD4DqE1qJGZLpGYe9rB5U2KRVo+i904nGSLtnHZPbQ==" algorithmName="SHA-512" password="CC35"/>
  <autoFilter ref="C97:K152"/>
  <mergeCells count="13">
    <mergeCell ref="E7:H7"/>
    <mergeCell ref="E9:H9"/>
    <mergeCell ref="E11:H11"/>
    <mergeCell ref="E26:H26"/>
    <mergeCell ref="E47:H47"/>
    <mergeCell ref="E49:H49"/>
    <mergeCell ref="E51:H51"/>
    <mergeCell ref="J55:J56"/>
    <mergeCell ref="E86:H86"/>
    <mergeCell ref="E88:H88"/>
    <mergeCell ref="E90:H90"/>
    <mergeCell ref="G1:H1"/>
    <mergeCell ref="L2:V2"/>
  </mergeCells>
  <hyperlinks>
    <hyperlink ref="F1:G1" location="C2" display="1) Krycí list soupisu"/>
    <hyperlink ref="G1:H1" location="C58" display="2) Rekapitulace"/>
    <hyperlink ref="J1" location="C97"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76.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415</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ht="16.5" customHeight="1">
      <c r="B9" s="28"/>
      <c r="C9" s="29"/>
      <c r="D9" s="29"/>
      <c r="E9" s="156" t="s">
        <v>1797</v>
      </c>
      <c r="F9" s="29"/>
      <c r="G9" s="29"/>
      <c r="H9" s="29"/>
      <c r="I9" s="155"/>
      <c r="J9" s="29"/>
      <c r="K9" s="31"/>
    </row>
    <row r="10">
      <c r="B10" s="28"/>
      <c r="C10" s="29"/>
      <c r="D10" s="40" t="s">
        <v>508</v>
      </c>
      <c r="E10" s="29"/>
      <c r="F10" s="29"/>
      <c r="G10" s="29"/>
      <c r="H10" s="29"/>
      <c r="I10" s="155"/>
      <c r="J10" s="29"/>
      <c r="K10" s="31"/>
    </row>
    <row r="11" s="1" customFormat="1" ht="16.5" customHeight="1">
      <c r="B11" s="46"/>
      <c r="C11" s="47"/>
      <c r="D11" s="47"/>
      <c r="E11" s="55" t="s">
        <v>1886</v>
      </c>
      <c r="F11" s="47"/>
      <c r="G11" s="47"/>
      <c r="H11" s="47"/>
      <c r="I11" s="157"/>
      <c r="J11" s="47"/>
      <c r="K11" s="51"/>
    </row>
    <row r="12" s="1" customFormat="1">
      <c r="B12" s="46"/>
      <c r="C12" s="47"/>
      <c r="D12" s="40" t="s">
        <v>510</v>
      </c>
      <c r="E12" s="47"/>
      <c r="F12" s="47"/>
      <c r="G12" s="47"/>
      <c r="H12" s="47"/>
      <c r="I12" s="157"/>
      <c r="J12" s="47"/>
      <c r="K12" s="51"/>
    </row>
    <row r="13" s="1" customFormat="1" ht="36.96" customHeight="1">
      <c r="B13" s="46"/>
      <c r="C13" s="47"/>
      <c r="D13" s="47"/>
      <c r="E13" s="158" t="s">
        <v>1887</v>
      </c>
      <c r="F13" s="47"/>
      <c r="G13" s="47"/>
      <c r="H13" s="47"/>
      <c r="I13" s="157"/>
      <c r="J13" s="47"/>
      <c r="K13" s="51"/>
    </row>
    <row r="14" s="1" customFormat="1">
      <c r="B14" s="46"/>
      <c r="C14" s="47"/>
      <c r="D14" s="47"/>
      <c r="E14" s="47"/>
      <c r="F14" s="47"/>
      <c r="G14" s="47"/>
      <c r="H14" s="47"/>
      <c r="I14" s="157"/>
      <c r="J14" s="47"/>
      <c r="K14" s="51"/>
    </row>
    <row r="15" s="1" customFormat="1" ht="14.4" customHeight="1">
      <c r="B15" s="46"/>
      <c r="C15" s="47"/>
      <c r="D15" s="40" t="s">
        <v>21</v>
      </c>
      <c r="E15" s="47"/>
      <c r="F15" s="35" t="s">
        <v>22</v>
      </c>
      <c r="G15" s="47"/>
      <c r="H15" s="47"/>
      <c r="I15" s="159" t="s">
        <v>23</v>
      </c>
      <c r="J15" s="35" t="s">
        <v>22</v>
      </c>
      <c r="K15" s="51"/>
    </row>
    <row r="16" s="1" customFormat="1" ht="14.4" customHeight="1">
      <c r="B16" s="46"/>
      <c r="C16" s="47"/>
      <c r="D16" s="40" t="s">
        <v>25</v>
      </c>
      <c r="E16" s="47"/>
      <c r="F16" s="35" t="s">
        <v>40</v>
      </c>
      <c r="G16" s="47"/>
      <c r="H16" s="47"/>
      <c r="I16" s="159" t="s">
        <v>27</v>
      </c>
      <c r="J16" s="160" t="str">
        <f>'Rekapitulace stavby'!AN8</f>
        <v>19. 9. 2018</v>
      </c>
      <c r="K16" s="51"/>
    </row>
    <row r="17" s="1" customFormat="1" ht="10.8" customHeight="1">
      <c r="B17" s="46"/>
      <c r="C17" s="47"/>
      <c r="D17" s="47"/>
      <c r="E17" s="47"/>
      <c r="F17" s="47"/>
      <c r="G17" s="47"/>
      <c r="H17" s="47"/>
      <c r="I17" s="157"/>
      <c r="J17" s="47"/>
      <c r="K17" s="51"/>
    </row>
    <row r="18" s="1" customFormat="1" ht="14.4" customHeight="1">
      <c r="B18" s="46"/>
      <c r="C18" s="47"/>
      <c r="D18" s="40" t="s">
        <v>31</v>
      </c>
      <c r="E18" s="47"/>
      <c r="F18" s="47"/>
      <c r="G18" s="47"/>
      <c r="H18" s="47"/>
      <c r="I18" s="159" t="s">
        <v>32</v>
      </c>
      <c r="J18" s="35" t="str">
        <f>IF('Rekapitulace stavby'!AN10="","",'Rekapitulace stavby'!AN10)</f>
        <v>70994234</v>
      </c>
      <c r="K18" s="51"/>
    </row>
    <row r="19" s="1" customFormat="1" ht="18" customHeight="1">
      <c r="B19" s="46"/>
      <c r="C19" s="47"/>
      <c r="D19" s="47"/>
      <c r="E19" s="35" t="str">
        <f>IF('Rekapitulace stavby'!E11="","",'Rekapitulace stavby'!E11)</f>
        <v>SŽDC s.o., OŘ Ústí n.L., ST Ústí n.L.</v>
      </c>
      <c r="F19" s="47"/>
      <c r="G19" s="47"/>
      <c r="H19" s="47"/>
      <c r="I19" s="159" t="s">
        <v>35</v>
      </c>
      <c r="J19" s="35" t="str">
        <f>IF('Rekapitulace stavby'!AN11="","",'Rekapitulace stavby'!AN11)</f>
        <v>CZ70994234</v>
      </c>
      <c r="K19" s="51"/>
    </row>
    <row r="20" s="1" customFormat="1" ht="6.96" customHeight="1">
      <c r="B20" s="46"/>
      <c r="C20" s="47"/>
      <c r="D20" s="47"/>
      <c r="E20" s="47"/>
      <c r="F20" s="47"/>
      <c r="G20" s="47"/>
      <c r="H20" s="47"/>
      <c r="I20" s="157"/>
      <c r="J20" s="47"/>
      <c r="K20" s="51"/>
    </row>
    <row r="21" s="1" customFormat="1" ht="14.4" customHeight="1">
      <c r="B21" s="46"/>
      <c r="C21" s="47"/>
      <c r="D21" s="40" t="s">
        <v>37</v>
      </c>
      <c r="E21" s="47"/>
      <c r="F21" s="47"/>
      <c r="G21" s="47"/>
      <c r="H21" s="47"/>
      <c r="I21" s="159" t="s">
        <v>32</v>
      </c>
      <c r="J21" s="35" t="str">
        <f>IF('Rekapitulace stavby'!AN13="Vyplň údaj","",IF('Rekapitulace stavby'!AN13="","",'Rekapitulace stavby'!AN13))</f>
        <v/>
      </c>
      <c r="K21" s="51"/>
    </row>
    <row r="22" s="1" customFormat="1" ht="18" customHeight="1">
      <c r="B22" s="46"/>
      <c r="C22" s="47"/>
      <c r="D22" s="47"/>
      <c r="E22" s="35" t="str">
        <f>IF('Rekapitulace stavby'!E14="Vyplň údaj","",IF('Rekapitulace stavby'!E14="","",'Rekapitulace stavby'!E14))</f>
        <v/>
      </c>
      <c r="F22" s="47"/>
      <c r="G22" s="47"/>
      <c r="H22" s="47"/>
      <c r="I22" s="159" t="s">
        <v>35</v>
      </c>
      <c r="J22" s="35" t="str">
        <f>IF('Rekapitulace stavby'!AN14="Vyplň údaj","",IF('Rekapitulace stavby'!AN14="","",'Rekapitulace stavby'!AN14))</f>
        <v/>
      </c>
      <c r="K22" s="51"/>
    </row>
    <row r="23" s="1" customFormat="1" ht="6.96" customHeight="1">
      <c r="B23" s="46"/>
      <c r="C23" s="47"/>
      <c r="D23" s="47"/>
      <c r="E23" s="47"/>
      <c r="F23" s="47"/>
      <c r="G23" s="47"/>
      <c r="H23" s="47"/>
      <c r="I23" s="157"/>
      <c r="J23" s="47"/>
      <c r="K23" s="51"/>
    </row>
    <row r="24" s="1" customFormat="1" ht="14.4" customHeight="1">
      <c r="B24" s="46"/>
      <c r="C24" s="47"/>
      <c r="D24" s="40" t="s">
        <v>39</v>
      </c>
      <c r="E24" s="47"/>
      <c r="F24" s="47"/>
      <c r="G24" s="47"/>
      <c r="H24" s="47"/>
      <c r="I24" s="159" t="s">
        <v>32</v>
      </c>
      <c r="J24" s="35" t="str">
        <f>IF('Rekapitulace stavby'!AN16="","",'Rekapitulace stavby'!AN16)</f>
        <v/>
      </c>
      <c r="K24" s="51"/>
    </row>
    <row r="25" s="1" customFormat="1" ht="18" customHeight="1">
      <c r="B25" s="46"/>
      <c r="C25" s="47"/>
      <c r="D25" s="47"/>
      <c r="E25" s="35" t="str">
        <f>IF('Rekapitulace stavby'!E17="","",'Rekapitulace stavby'!E17)</f>
        <v xml:space="preserve"> </v>
      </c>
      <c r="F25" s="47"/>
      <c r="G25" s="47"/>
      <c r="H25" s="47"/>
      <c r="I25" s="159" t="s">
        <v>35</v>
      </c>
      <c r="J25" s="35" t="str">
        <f>IF('Rekapitulace stavby'!AN17="","",'Rekapitulace stavby'!AN17)</f>
        <v/>
      </c>
      <c r="K25" s="51"/>
    </row>
    <row r="26" s="1" customFormat="1" ht="6.96" customHeight="1">
      <c r="B26" s="46"/>
      <c r="C26" s="47"/>
      <c r="D26" s="47"/>
      <c r="E26" s="47"/>
      <c r="F26" s="47"/>
      <c r="G26" s="47"/>
      <c r="H26" s="47"/>
      <c r="I26" s="157"/>
      <c r="J26" s="47"/>
      <c r="K26" s="51"/>
    </row>
    <row r="27" s="1" customFormat="1" ht="14.4" customHeight="1">
      <c r="B27" s="46"/>
      <c r="C27" s="47"/>
      <c r="D27" s="40" t="s">
        <v>42</v>
      </c>
      <c r="E27" s="47"/>
      <c r="F27" s="47"/>
      <c r="G27" s="47"/>
      <c r="H27" s="47"/>
      <c r="I27" s="157"/>
      <c r="J27" s="47"/>
      <c r="K27" s="51"/>
    </row>
    <row r="28" s="7" customFormat="1" ht="16.5" customHeight="1">
      <c r="B28" s="161"/>
      <c r="C28" s="162"/>
      <c r="D28" s="162"/>
      <c r="E28" s="44" t="s">
        <v>22</v>
      </c>
      <c r="F28" s="44"/>
      <c r="G28" s="44"/>
      <c r="H28" s="44"/>
      <c r="I28" s="163"/>
      <c r="J28" s="162"/>
      <c r="K28" s="164"/>
    </row>
    <row r="29" s="1" customFormat="1" ht="6.96" customHeight="1">
      <c r="B29" s="46"/>
      <c r="C29" s="47"/>
      <c r="D29" s="47"/>
      <c r="E29" s="47"/>
      <c r="F29" s="47"/>
      <c r="G29" s="47"/>
      <c r="H29" s="47"/>
      <c r="I29" s="157"/>
      <c r="J29" s="47"/>
      <c r="K29" s="51"/>
    </row>
    <row r="30" s="1" customFormat="1" ht="6.96" customHeight="1">
      <c r="B30" s="46"/>
      <c r="C30" s="47"/>
      <c r="D30" s="106"/>
      <c r="E30" s="106"/>
      <c r="F30" s="106"/>
      <c r="G30" s="106"/>
      <c r="H30" s="106"/>
      <c r="I30" s="165"/>
      <c r="J30" s="106"/>
      <c r="K30" s="166"/>
    </row>
    <row r="31" s="1" customFormat="1" ht="25.44" customHeight="1">
      <c r="B31" s="46"/>
      <c r="C31" s="47"/>
      <c r="D31" s="167" t="s">
        <v>43</v>
      </c>
      <c r="E31" s="47"/>
      <c r="F31" s="47"/>
      <c r="G31" s="47"/>
      <c r="H31" s="47"/>
      <c r="I31" s="157"/>
      <c r="J31" s="168">
        <f>ROUND(J89,2)</f>
        <v>0</v>
      </c>
      <c r="K31" s="51"/>
    </row>
    <row r="32" s="1" customFormat="1" ht="6.96" customHeight="1">
      <c r="B32" s="46"/>
      <c r="C32" s="47"/>
      <c r="D32" s="106"/>
      <c r="E32" s="106"/>
      <c r="F32" s="106"/>
      <c r="G32" s="106"/>
      <c r="H32" s="106"/>
      <c r="I32" s="165"/>
      <c r="J32" s="106"/>
      <c r="K32" s="166"/>
    </row>
    <row r="33" s="1" customFormat="1" ht="14.4" customHeight="1">
      <c r="B33" s="46"/>
      <c r="C33" s="47"/>
      <c r="D33" s="47"/>
      <c r="E33" s="47"/>
      <c r="F33" s="52" t="s">
        <v>45</v>
      </c>
      <c r="G33" s="47"/>
      <c r="H33" s="47"/>
      <c r="I33" s="169" t="s">
        <v>44</v>
      </c>
      <c r="J33" s="52" t="s">
        <v>46</v>
      </c>
      <c r="K33" s="51"/>
    </row>
    <row r="34" s="1" customFormat="1" ht="14.4" customHeight="1">
      <c r="B34" s="46"/>
      <c r="C34" s="47"/>
      <c r="D34" s="55" t="s">
        <v>47</v>
      </c>
      <c r="E34" s="55" t="s">
        <v>48</v>
      </c>
      <c r="F34" s="170">
        <f>ROUND(SUM(BE89:BE107), 2)</f>
        <v>0</v>
      </c>
      <c r="G34" s="47"/>
      <c r="H34" s="47"/>
      <c r="I34" s="171">
        <v>0.20999999999999999</v>
      </c>
      <c r="J34" s="170">
        <f>ROUND(ROUND((SUM(BE89:BE107)), 2)*I34, 2)</f>
        <v>0</v>
      </c>
      <c r="K34" s="51"/>
    </row>
    <row r="35" s="1" customFormat="1" ht="14.4" customHeight="1">
      <c r="B35" s="46"/>
      <c r="C35" s="47"/>
      <c r="D35" s="47"/>
      <c r="E35" s="55" t="s">
        <v>49</v>
      </c>
      <c r="F35" s="170">
        <f>ROUND(SUM(BF89:BF107), 2)</f>
        <v>0</v>
      </c>
      <c r="G35" s="47"/>
      <c r="H35" s="47"/>
      <c r="I35" s="171">
        <v>0.14999999999999999</v>
      </c>
      <c r="J35" s="170">
        <f>ROUND(ROUND((SUM(BF89:BF107)), 2)*I35, 2)</f>
        <v>0</v>
      </c>
      <c r="K35" s="51"/>
    </row>
    <row r="36" hidden="1" s="1" customFormat="1" ht="14.4" customHeight="1">
      <c r="B36" s="46"/>
      <c r="C36" s="47"/>
      <c r="D36" s="47"/>
      <c r="E36" s="55" t="s">
        <v>50</v>
      </c>
      <c r="F36" s="170">
        <f>ROUND(SUM(BG89:BG107), 2)</f>
        <v>0</v>
      </c>
      <c r="G36" s="47"/>
      <c r="H36" s="47"/>
      <c r="I36" s="171">
        <v>0.20999999999999999</v>
      </c>
      <c r="J36" s="170">
        <v>0</v>
      </c>
      <c r="K36" s="51"/>
    </row>
    <row r="37" hidden="1" s="1" customFormat="1" ht="14.4" customHeight="1">
      <c r="B37" s="46"/>
      <c r="C37" s="47"/>
      <c r="D37" s="47"/>
      <c r="E37" s="55" t="s">
        <v>51</v>
      </c>
      <c r="F37" s="170">
        <f>ROUND(SUM(BH89:BH107), 2)</f>
        <v>0</v>
      </c>
      <c r="G37" s="47"/>
      <c r="H37" s="47"/>
      <c r="I37" s="171">
        <v>0.14999999999999999</v>
      </c>
      <c r="J37" s="170">
        <v>0</v>
      </c>
      <c r="K37" s="51"/>
    </row>
    <row r="38" hidden="1" s="1" customFormat="1" ht="14.4" customHeight="1">
      <c r="B38" s="46"/>
      <c r="C38" s="47"/>
      <c r="D38" s="47"/>
      <c r="E38" s="55" t="s">
        <v>52</v>
      </c>
      <c r="F38" s="170">
        <f>ROUND(SUM(BI89:BI107), 2)</f>
        <v>0</v>
      </c>
      <c r="G38" s="47"/>
      <c r="H38" s="47"/>
      <c r="I38" s="171">
        <v>0</v>
      </c>
      <c r="J38" s="170">
        <v>0</v>
      </c>
      <c r="K38" s="51"/>
    </row>
    <row r="39" s="1" customFormat="1" ht="6.96" customHeight="1">
      <c r="B39" s="46"/>
      <c r="C39" s="47"/>
      <c r="D39" s="47"/>
      <c r="E39" s="47"/>
      <c r="F39" s="47"/>
      <c r="G39" s="47"/>
      <c r="H39" s="47"/>
      <c r="I39" s="157"/>
      <c r="J39" s="47"/>
      <c r="K39" s="51"/>
    </row>
    <row r="40" s="1" customFormat="1" ht="25.44" customHeight="1">
      <c r="B40" s="46"/>
      <c r="C40" s="172"/>
      <c r="D40" s="173" t="s">
        <v>53</v>
      </c>
      <c r="E40" s="98"/>
      <c r="F40" s="98"/>
      <c r="G40" s="174" t="s">
        <v>54</v>
      </c>
      <c r="H40" s="175" t="s">
        <v>55</v>
      </c>
      <c r="I40" s="176"/>
      <c r="J40" s="177">
        <f>SUM(J31:J38)</f>
        <v>0</v>
      </c>
      <c r="K40" s="178"/>
    </row>
    <row r="41" s="1" customFormat="1" ht="14.4" customHeight="1">
      <c r="B41" s="67"/>
      <c r="C41" s="68"/>
      <c r="D41" s="68"/>
      <c r="E41" s="68"/>
      <c r="F41" s="68"/>
      <c r="G41" s="68"/>
      <c r="H41" s="68"/>
      <c r="I41" s="179"/>
      <c r="J41" s="68"/>
      <c r="K41" s="69"/>
    </row>
    <row r="45" s="1" customFormat="1" ht="6.96" customHeight="1">
      <c r="B45" s="180"/>
      <c r="C45" s="181"/>
      <c r="D45" s="181"/>
      <c r="E45" s="181"/>
      <c r="F45" s="181"/>
      <c r="G45" s="181"/>
      <c r="H45" s="181"/>
      <c r="I45" s="182"/>
      <c r="J45" s="181"/>
      <c r="K45" s="183"/>
    </row>
    <row r="46" s="1" customFormat="1" ht="36.96" customHeight="1">
      <c r="B46" s="46"/>
      <c r="C46" s="30" t="s">
        <v>512</v>
      </c>
      <c r="D46" s="47"/>
      <c r="E46" s="47"/>
      <c r="F46" s="47"/>
      <c r="G46" s="47"/>
      <c r="H46" s="47"/>
      <c r="I46" s="157"/>
      <c r="J46" s="47"/>
      <c r="K46" s="51"/>
    </row>
    <row r="47" s="1" customFormat="1" ht="6.96" customHeight="1">
      <c r="B47" s="46"/>
      <c r="C47" s="47"/>
      <c r="D47" s="47"/>
      <c r="E47" s="47"/>
      <c r="F47" s="47"/>
      <c r="G47" s="47"/>
      <c r="H47" s="47"/>
      <c r="I47" s="157"/>
      <c r="J47" s="47"/>
      <c r="K47" s="51"/>
    </row>
    <row r="48" s="1" customFormat="1" ht="14.4" customHeight="1">
      <c r="B48" s="46"/>
      <c r="C48" s="40" t="s">
        <v>18</v>
      </c>
      <c r="D48" s="47"/>
      <c r="E48" s="47"/>
      <c r="F48" s="47"/>
      <c r="G48" s="47"/>
      <c r="H48" s="47"/>
      <c r="I48" s="157"/>
      <c r="J48" s="47"/>
      <c r="K48" s="51"/>
    </row>
    <row r="49" s="1" customFormat="1" ht="16.5" customHeight="1">
      <c r="B49" s="46"/>
      <c r="C49" s="47"/>
      <c r="D49" s="47"/>
      <c r="E49" s="156" t="str">
        <f>E7</f>
        <v>Celkové opravy zastávek na koridorové trati Vraňany - Děčín - státní hranice_ZMĚNA č. 1</v>
      </c>
      <c r="F49" s="40"/>
      <c r="G49" s="40"/>
      <c r="H49" s="40"/>
      <c r="I49" s="157"/>
      <c r="J49" s="47"/>
      <c r="K49" s="51"/>
    </row>
    <row r="50">
      <c r="B50" s="28"/>
      <c r="C50" s="40" t="s">
        <v>506</v>
      </c>
      <c r="D50" s="29"/>
      <c r="E50" s="29"/>
      <c r="F50" s="29"/>
      <c r="G50" s="29"/>
      <c r="H50" s="29"/>
      <c r="I50" s="155"/>
      <c r="J50" s="29"/>
      <c r="K50" s="31"/>
    </row>
    <row r="51" ht="16.5" customHeight="1">
      <c r="B51" s="28"/>
      <c r="C51" s="29"/>
      <c r="D51" s="29"/>
      <c r="E51" s="156" t="s">
        <v>1797</v>
      </c>
      <c r="F51" s="29"/>
      <c r="G51" s="29"/>
      <c r="H51" s="29"/>
      <c r="I51" s="155"/>
      <c r="J51" s="29"/>
      <c r="K51" s="31"/>
    </row>
    <row r="52">
      <c r="B52" s="28"/>
      <c r="C52" s="40" t="s">
        <v>508</v>
      </c>
      <c r="D52" s="29"/>
      <c r="E52" s="29"/>
      <c r="F52" s="29"/>
      <c r="G52" s="29"/>
      <c r="H52" s="29"/>
      <c r="I52" s="155"/>
      <c r="J52" s="29"/>
      <c r="K52" s="31"/>
    </row>
    <row r="53" s="1" customFormat="1" ht="16.5" customHeight="1">
      <c r="B53" s="46"/>
      <c r="C53" s="47"/>
      <c r="D53" s="47"/>
      <c r="E53" s="55" t="s">
        <v>1886</v>
      </c>
      <c r="F53" s="47"/>
      <c r="G53" s="47"/>
      <c r="H53" s="47"/>
      <c r="I53" s="157"/>
      <c r="J53" s="47"/>
      <c r="K53" s="51"/>
    </row>
    <row r="54" s="1" customFormat="1" ht="14.4" customHeight="1">
      <c r="B54" s="46"/>
      <c r="C54" s="40" t="s">
        <v>510</v>
      </c>
      <c r="D54" s="47"/>
      <c r="E54" s="47"/>
      <c r="F54" s="47"/>
      <c r="G54" s="47"/>
      <c r="H54" s="47"/>
      <c r="I54" s="157"/>
      <c r="J54" s="47"/>
      <c r="K54" s="51"/>
    </row>
    <row r="55" s="1" customFormat="1" ht="17.25" customHeight="1">
      <c r="B55" s="46"/>
      <c r="C55" s="47"/>
      <c r="D55" s="47"/>
      <c r="E55" s="158" t="str">
        <f>E13</f>
        <v>SO-32-04.1 - elektroinstalace</v>
      </c>
      <c r="F55" s="47"/>
      <c r="G55" s="47"/>
      <c r="H55" s="47"/>
      <c r="I55" s="157"/>
      <c r="J55" s="47"/>
      <c r="K55" s="51"/>
    </row>
    <row r="56" s="1" customFormat="1" ht="6.96" customHeight="1">
      <c r="B56" s="46"/>
      <c r="C56" s="47"/>
      <c r="D56" s="47"/>
      <c r="E56" s="47"/>
      <c r="F56" s="47"/>
      <c r="G56" s="47"/>
      <c r="H56" s="47"/>
      <c r="I56" s="157"/>
      <c r="J56" s="47"/>
      <c r="K56" s="51"/>
    </row>
    <row r="57" s="1" customFormat="1" ht="18" customHeight="1">
      <c r="B57" s="46"/>
      <c r="C57" s="40" t="s">
        <v>25</v>
      </c>
      <c r="D57" s="47"/>
      <c r="E57" s="47"/>
      <c r="F57" s="35" t="str">
        <f>F16</f>
        <v xml:space="preserve"> </v>
      </c>
      <c r="G57" s="47"/>
      <c r="H57" s="47"/>
      <c r="I57" s="159" t="s">
        <v>27</v>
      </c>
      <c r="J57" s="160" t="str">
        <f>IF(J16="","",J16)</f>
        <v>19. 9. 2018</v>
      </c>
      <c r="K57" s="51"/>
    </row>
    <row r="58" s="1" customFormat="1" ht="6.96" customHeight="1">
      <c r="B58" s="46"/>
      <c r="C58" s="47"/>
      <c r="D58" s="47"/>
      <c r="E58" s="47"/>
      <c r="F58" s="47"/>
      <c r="G58" s="47"/>
      <c r="H58" s="47"/>
      <c r="I58" s="157"/>
      <c r="J58" s="47"/>
      <c r="K58" s="51"/>
    </row>
    <row r="59" s="1" customFormat="1">
      <c r="B59" s="46"/>
      <c r="C59" s="40" t="s">
        <v>31</v>
      </c>
      <c r="D59" s="47"/>
      <c r="E59" s="47"/>
      <c r="F59" s="35" t="str">
        <f>E19</f>
        <v>SŽDC s.o., OŘ Ústí n.L., ST Ústí n.L.</v>
      </c>
      <c r="G59" s="47"/>
      <c r="H59" s="47"/>
      <c r="I59" s="159" t="s">
        <v>39</v>
      </c>
      <c r="J59" s="44" t="str">
        <f>E25</f>
        <v xml:space="preserve"> </v>
      </c>
      <c r="K59" s="51"/>
    </row>
    <row r="60" s="1" customFormat="1" ht="14.4" customHeight="1">
      <c r="B60" s="46"/>
      <c r="C60" s="40" t="s">
        <v>37</v>
      </c>
      <c r="D60" s="47"/>
      <c r="E60" s="47"/>
      <c r="F60" s="35" t="str">
        <f>IF(E22="","",E22)</f>
        <v/>
      </c>
      <c r="G60" s="47"/>
      <c r="H60" s="47"/>
      <c r="I60" s="157"/>
      <c r="J60" s="184"/>
      <c r="K60" s="51"/>
    </row>
    <row r="61" s="1" customFormat="1" ht="10.32" customHeight="1">
      <c r="B61" s="46"/>
      <c r="C61" s="47"/>
      <c r="D61" s="47"/>
      <c r="E61" s="47"/>
      <c r="F61" s="47"/>
      <c r="G61" s="47"/>
      <c r="H61" s="47"/>
      <c r="I61" s="157"/>
      <c r="J61" s="47"/>
      <c r="K61" s="51"/>
    </row>
    <row r="62" s="1" customFormat="1" ht="29.28" customHeight="1">
      <c r="B62" s="46"/>
      <c r="C62" s="185" t="s">
        <v>513</v>
      </c>
      <c r="D62" s="172"/>
      <c r="E62" s="172"/>
      <c r="F62" s="172"/>
      <c r="G62" s="172"/>
      <c r="H62" s="172"/>
      <c r="I62" s="186"/>
      <c r="J62" s="187" t="s">
        <v>514</v>
      </c>
      <c r="K62" s="188"/>
    </row>
    <row r="63" s="1" customFormat="1" ht="10.32" customHeight="1">
      <c r="B63" s="46"/>
      <c r="C63" s="47"/>
      <c r="D63" s="47"/>
      <c r="E63" s="47"/>
      <c r="F63" s="47"/>
      <c r="G63" s="47"/>
      <c r="H63" s="47"/>
      <c r="I63" s="157"/>
      <c r="J63" s="47"/>
      <c r="K63" s="51"/>
    </row>
    <row r="64" s="1" customFormat="1" ht="29.28" customHeight="1">
      <c r="B64" s="46"/>
      <c r="C64" s="189" t="s">
        <v>515</v>
      </c>
      <c r="D64" s="47"/>
      <c r="E64" s="47"/>
      <c r="F64" s="47"/>
      <c r="G64" s="47"/>
      <c r="H64" s="47"/>
      <c r="I64" s="157"/>
      <c r="J64" s="168">
        <f>J89</f>
        <v>0</v>
      </c>
      <c r="K64" s="51"/>
      <c r="AU64" s="24" t="s">
        <v>516</v>
      </c>
    </row>
    <row r="65" s="8" customFormat="1" ht="24.96" customHeight="1">
      <c r="B65" s="190"/>
      <c r="C65" s="191"/>
      <c r="D65" s="192" t="s">
        <v>611</v>
      </c>
      <c r="E65" s="193"/>
      <c r="F65" s="193"/>
      <c r="G65" s="193"/>
      <c r="H65" s="193"/>
      <c r="I65" s="194"/>
      <c r="J65" s="195">
        <f>J90</f>
        <v>0</v>
      </c>
      <c r="K65" s="196"/>
    </row>
    <row r="66" s="1" customFormat="1" ht="21.84" customHeight="1">
      <c r="B66" s="46"/>
      <c r="C66" s="47"/>
      <c r="D66" s="47"/>
      <c r="E66" s="47"/>
      <c r="F66" s="47"/>
      <c r="G66" s="47"/>
      <c r="H66" s="47"/>
      <c r="I66" s="157"/>
      <c r="J66" s="47"/>
      <c r="K66" s="51"/>
    </row>
    <row r="67" s="1" customFormat="1" ht="6.96" customHeight="1">
      <c r="B67" s="67"/>
      <c r="C67" s="68"/>
      <c r="D67" s="68"/>
      <c r="E67" s="68"/>
      <c r="F67" s="68"/>
      <c r="G67" s="68"/>
      <c r="H67" s="68"/>
      <c r="I67" s="179"/>
      <c r="J67" s="68"/>
      <c r="K67" s="69"/>
    </row>
    <row r="71" s="1" customFormat="1" ht="6.96" customHeight="1">
      <c r="B71" s="70"/>
      <c r="C71" s="71"/>
      <c r="D71" s="71"/>
      <c r="E71" s="71"/>
      <c r="F71" s="71"/>
      <c r="G71" s="71"/>
      <c r="H71" s="71"/>
      <c r="I71" s="182"/>
      <c r="J71" s="71"/>
      <c r="K71" s="71"/>
      <c r="L71" s="72"/>
    </row>
    <row r="72" s="1" customFormat="1" ht="36.96" customHeight="1">
      <c r="B72" s="46"/>
      <c r="C72" s="73" t="s">
        <v>525</v>
      </c>
      <c r="D72" s="74"/>
      <c r="E72" s="74"/>
      <c r="F72" s="74"/>
      <c r="G72" s="74"/>
      <c r="H72" s="74"/>
      <c r="I72" s="204"/>
      <c r="J72" s="74"/>
      <c r="K72" s="74"/>
      <c r="L72" s="72"/>
    </row>
    <row r="73" s="1" customFormat="1" ht="6.96" customHeight="1">
      <c r="B73" s="46"/>
      <c r="C73" s="74"/>
      <c r="D73" s="74"/>
      <c r="E73" s="74"/>
      <c r="F73" s="74"/>
      <c r="G73" s="74"/>
      <c r="H73" s="74"/>
      <c r="I73" s="204"/>
      <c r="J73" s="74"/>
      <c r="K73" s="74"/>
      <c r="L73" s="72"/>
    </row>
    <row r="74" s="1" customFormat="1" ht="14.4" customHeight="1">
      <c r="B74" s="46"/>
      <c r="C74" s="76" t="s">
        <v>18</v>
      </c>
      <c r="D74" s="74"/>
      <c r="E74" s="74"/>
      <c r="F74" s="74"/>
      <c r="G74" s="74"/>
      <c r="H74" s="74"/>
      <c r="I74" s="204"/>
      <c r="J74" s="74"/>
      <c r="K74" s="74"/>
      <c r="L74" s="72"/>
    </row>
    <row r="75" s="1" customFormat="1" ht="16.5" customHeight="1">
      <c r="B75" s="46"/>
      <c r="C75" s="74"/>
      <c r="D75" s="74"/>
      <c r="E75" s="205" t="str">
        <f>E7</f>
        <v>Celkové opravy zastávek na koridorové trati Vraňany - Děčín - státní hranice_ZMĚNA č. 1</v>
      </c>
      <c r="F75" s="76"/>
      <c r="G75" s="76"/>
      <c r="H75" s="76"/>
      <c r="I75" s="204"/>
      <c r="J75" s="74"/>
      <c r="K75" s="74"/>
      <c r="L75" s="72"/>
    </row>
    <row r="76">
      <c r="B76" s="28"/>
      <c r="C76" s="76" t="s">
        <v>506</v>
      </c>
      <c r="D76" s="206"/>
      <c r="E76" s="206"/>
      <c r="F76" s="206"/>
      <c r="G76" s="206"/>
      <c r="H76" s="206"/>
      <c r="I76" s="149"/>
      <c r="J76" s="206"/>
      <c r="K76" s="206"/>
      <c r="L76" s="207"/>
    </row>
    <row r="77" ht="16.5" customHeight="1">
      <c r="B77" s="28"/>
      <c r="C77" s="206"/>
      <c r="D77" s="206"/>
      <c r="E77" s="205" t="s">
        <v>1797</v>
      </c>
      <c r="F77" s="206"/>
      <c r="G77" s="206"/>
      <c r="H77" s="206"/>
      <c r="I77" s="149"/>
      <c r="J77" s="206"/>
      <c r="K77" s="206"/>
      <c r="L77" s="207"/>
    </row>
    <row r="78">
      <c r="B78" s="28"/>
      <c r="C78" s="76" t="s">
        <v>508</v>
      </c>
      <c r="D78" s="206"/>
      <c r="E78" s="206"/>
      <c r="F78" s="206"/>
      <c r="G78" s="206"/>
      <c r="H78" s="206"/>
      <c r="I78" s="149"/>
      <c r="J78" s="206"/>
      <c r="K78" s="206"/>
      <c r="L78" s="207"/>
    </row>
    <row r="79" s="1" customFormat="1" ht="16.5" customHeight="1">
      <c r="B79" s="46"/>
      <c r="C79" s="74"/>
      <c r="D79" s="74"/>
      <c r="E79" s="208" t="s">
        <v>1886</v>
      </c>
      <c r="F79" s="74"/>
      <c r="G79" s="74"/>
      <c r="H79" s="74"/>
      <c r="I79" s="204"/>
      <c r="J79" s="74"/>
      <c r="K79" s="74"/>
      <c r="L79" s="72"/>
    </row>
    <row r="80" s="1" customFormat="1" ht="14.4" customHeight="1">
      <c r="B80" s="46"/>
      <c r="C80" s="76" t="s">
        <v>510</v>
      </c>
      <c r="D80" s="74"/>
      <c r="E80" s="74"/>
      <c r="F80" s="74"/>
      <c r="G80" s="74"/>
      <c r="H80" s="74"/>
      <c r="I80" s="204"/>
      <c r="J80" s="74"/>
      <c r="K80" s="74"/>
      <c r="L80" s="72"/>
    </row>
    <row r="81" s="1" customFormat="1" ht="17.25" customHeight="1">
      <c r="B81" s="46"/>
      <c r="C81" s="74"/>
      <c r="D81" s="74"/>
      <c r="E81" s="82" t="str">
        <f>E13</f>
        <v>SO-32-04.1 - elektroinstalace</v>
      </c>
      <c r="F81" s="74"/>
      <c r="G81" s="74"/>
      <c r="H81" s="74"/>
      <c r="I81" s="204"/>
      <c r="J81" s="74"/>
      <c r="K81" s="74"/>
      <c r="L81" s="72"/>
    </row>
    <row r="82" s="1" customFormat="1" ht="6.96" customHeight="1">
      <c r="B82" s="46"/>
      <c r="C82" s="74"/>
      <c r="D82" s="74"/>
      <c r="E82" s="74"/>
      <c r="F82" s="74"/>
      <c r="G82" s="74"/>
      <c r="H82" s="74"/>
      <c r="I82" s="204"/>
      <c r="J82" s="74"/>
      <c r="K82" s="74"/>
      <c r="L82" s="72"/>
    </row>
    <row r="83" s="1" customFormat="1" ht="18" customHeight="1">
      <c r="B83" s="46"/>
      <c r="C83" s="76" t="s">
        <v>25</v>
      </c>
      <c r="D83" s="74"/>
      <c r="E83" s="74"/>
      <c r="F83" s="209" t="str">
        <f>F16</f>
        <v xml:space="preserve"> </v>
      </c>
      <c r="G83" s="74"/>
      <c r="H83" s="74"/>
      <c r="I83" s="210" t="s">
        <v>27</v>
      </c>
      <c r="J83" s="85" t="str">
        <f>IF(J16="","",J16)</f>
        <v>19. 9. 2018</v>
      </c>
      <c r="K83" s="74"/>
      <c r="L83" s="72"/>
    </row>
    <row r="84" s="1" customFormat="1" ht="6.96" customHeight="1">
      <c r="B84" s="46"/>
      <c r="C84" s="74"/>
      <c r="D84" s="74"/>
      <c r="E84" s="74"/>
      <c r="F84" s="74"/>
      <c r="G84" s="74"/>
      <c r="H84" s="74"/>
      <c r="I84" s="204"/>
      <c r="J84" s="74"/>
      <c r="K84" s="74"/>
      <c r="L84" s="72"/>
    </row>
    <row r="85" s="1" customFormat="1">
      <c r="B85" s="46"/>
      <c r="C85" s="76" t="s">
        <v>31</v>
      </c>
      <c r="D85" s="74"/>
      <c r="E85" s="74"/>
      <c r="F85" s="209" t="str">
        <f>E19</f>
        <v>SŽDC s.o., OŘ Ústí n.L., ST Ústí n.L.</v>
      </c>
      <c r="G85" s="74"/>
      <c r="H85" s="74"/>
      <c r="I85" s="210" t="s">
        <v>39</v>
      </c>
      <c r="J85" s="209" t="str">
        <f>E25</f>
        <v xml:space="preserve"> </v>
      </c>
      <c r="K85" s="74"/>
      <c r="L85" s="72"/>
    </row>
    <row r="86" s="1" customFormat="1" ht="14.4" customHeight="1">
      <c r="B86" s="46"/>
      <c r="C86" s="76" t="s">
        <v>37</v>
      </c>
      <c r="D86" s="74"/>
      <c r="E86" s="74"/>
      <c r="F86" s="209" t="str">
        <f>IF(E22="","",E22)</f>
        <v/>
      </c>
      <c r="G86" s="74"/>
      <c r="H86" s="74"/>
      <c r="I86" s="204"/>
      <c r="J86" s="74"/>
      <c r="K86" s="74"/>
      <c r="L86" s="72"/>
    </row>
    <row r="87" s="1" customFormat="1" ht="10.32" customHeight="1">
      <c r="B87" s="46"/>
      <c r="C87" s="74"/>
      <c r="D87" s="74"/>
      <c r="E87" s="74"/>
      <c r="F87" s="74"/>
      <c r="G87" s="74"/>
      <c r="H87" s="74"/>
      <c r="I87" s="204"/>
      <c r="J87" s="74"/>
      <c r="K87" s="74"/>
      <c r="L87" s="72"/>
    </row>
    <row r="88" s="10" customFormat="1" ht="29.28" customHeight="1">
      <c r="B88" s="211"/>
      <c r="C88" s="212" t="s">
        <v>526</v>
      </c>
      <c r="D88" s="213" t="s">
        <v>62</v>
      </c>
      <c r="E88" s="213" t="s">
        <v>58</v>
      </c>
      <c r="F88" s="213" t="s">
        <v>527</v>
      </c>
      <c r="G88" s="213" t="s">
        <v>528</v>
      </c>
      <c r="H88" s="213" t="s">
        <v>529</v>
      </c>
      <c r="I88" s="214" t="s">
        <v>530</v>
      </c>
      <c r="J88" s="213" t="s">
        <v>514</v>
      </c>
      <c r="K88" s="215" t="s">
        <v>531</v>
      </c>
      <c r="L88" s="216"/>
      <c r="M88" s="102" t="s">
        <v>532</v>
      </c>
      <c r="N88" s="103" t="s">
        <v>47</v>
      </c>
      <c r="O88" s="103" t="s">
        <v>533</v>
      </c>
      <c r="P88" s="103" t="s">
        <v>534</v>
      </c>
      <c r="Q88" s="103" t="s">
        <v>535</v>
      </c>
      <c r="R88" s="103" t="s">
        <v>536</v>
      </c>
      <c r="S88" s="103" t="s">
        <v>537</v>
      </c>
      <c r="T88" s="104" t="s">
        <v>538</v>
      </c>
    </row>
    <row r="89" s="1" customFormat="1" ht="29.28" customHeight="1">
      <c r="B89" s="46"/>
      <c r="C89" s="108" t="s">
        <v>515</v>
      </c>
      <c r="D89" s="74"/>
      <c r="E89" s="74"/>
      <c r="F89" s="74"/>
      <c r="G89" s="74"/>
      <c r="H89" s="74"/>
      <c r="I89" s="204"/>
      <c r="J89" s="217">
        <f>BK89</f>
        <v>0</v>
      </c>
      <c r="K89" s="74"/>
      <c r="L89" s="72"/>
      <c r="M89" s="105"/>
      <c r="N89" s="106"/>
      <c r="O89" s="106"/>
      <c r="P89" s="218">
        <f>P90</f>
        <v>0</v>
      </c>
      <c r="Q89" s="106"/>
      <c r="R89" s="218">
        <f>R90</f>
        <v>0</v>
      </c>
      <c r="S89" s="106"/>
      <c r="T89" s="219">
        <f>T90</f>
        <v>0</v>
      </c>
      <c r="AT89" s="24" t="s">
        <v>76</v>
      </c>
      <c r="AU89" s="24" t="s">
        <v>516</v>
      </c>
      <c r="BK89" s="220">
        <f>BK90</f>
        <v>0</v>
      </c>
    </row>
    <row r="90" s="11" customFormat="1" ht="37.44" customHeight="1">
      <c r="B90" s="221"/>
      <c r="C90" s="222"/>
      <c r="D90" s="223" t="s">
        <v>76</v>
      </c>
      <c r="E90" s="224" t="s">
        <v>612</v>
      </c>
      <c r="F90" s="224" t="s">
        <v>613</v>
      </c>
      <c r="G90" s="222"/>
      <c r="H90" s="222"/>
      <c r="I90" s="225"/>
      <c r="J90" s="226">
        <f>BK90</f>
        <v>0</v>
      </c>
      <c r="K90" s="222"/>
      <c r="L90" s="227"/>
      <c r="M90" s="228"/>
      <c r="N90" s="229"/>
      <c r="O90" s="229"/>
      <c r="P90" s="230">
        <f>SUM(P91:P107)</f>
        <v>0</v>
      </c>
      <c r="Q90" s="229"/>
      <c r="R90" s="230">
        <f>SUM(R91:R107)</f>
        <v>0</v>
      </c>
      <c r="S90" s="229"/>
      <c r="T90" s="231">
        <f>SUM(T91:T107)</f>
        <v>0</v>
      </c>
      <c r="AR90" s="232" t="s">
        <v>542</v>
      </c>
      <c r="AT90" s="233" t="s">
        <v>76</v>
      </c>
      <c r="AU90" s="233" t="s">
        <v>77</v>
      </c>
      <c r="AY90" s="232" t="s">
        <v>541</v>
      </c>
      <c r="BK90" s="234">
        <f>SUM(BK91:BK107)</f>
        <v>0</v>
      </c>
    </row>
    <row r="91" s="1" customFormat="1" ht="51" customHeight="1">
      <c r="B91" s="46"/>
      <c r="C91" s="237" t="s">
        <v>24</v>
      </c>
      <c r="D91" s="237" t="s">
        <v>544</v>
      </c>
      <c r="E91" s="238" t="s">
        <v>1447</v>
      </c>
      <c r="F91" s="239" t="s">
        <v>1448</v>
      </c>
      <c r="G91" s="240" t="s">
        <v>616</v>
      </c>
      <c r="H91" s="241">
        <v>8</v>
      </c>
      <c r="I91" s="242"/>
      <c r="J91" s="243">
        <f>ROUND(I91*H91,2)</f>
        <v>0</v>
      </c>
      <c r="K91" s="239" t="s">
        <v>603</v>
      </c>
      <c r="L91" s="72"/>
      <c r="M91" s="244" t="s">
        <v>22</v>
      </c>
      <c r="N91" s="245" t="s">
        <v>48</v>
      </c>
      <c r="O91" s="47"/>
      <c r="P91" s="246">
        <f>O91*H91</f>
        <v>0</v>
      </c>
      <c r="Q91" s="246">
        <v>0</v>
      </c>
      <c r="R91" s="246">
        <f>Q91*H91</f>
        <v>0</v>
      </c>
      <c r="S91" s="246">
        <v>0</v>
      </c>
      <c r="T91" s="247">
        <f>S91*H91</f>
        <v>0</v>
      </c>
      <c r="AR91" s="24" t="s">
        <v>617</v>
      </c>
      <c r="AT91" s="24" t="s">
        <v>544</v>
      </c>
      <c r="AU91" s="24" t="s">
        <v>24</v>
      </c>
      <c r="AY91" s="24" t="s">
        <v>541</v>
      </c>
      <c r="BE91" s="248">
        <f>IF(N91="základní",J91,0)</f>
        <v>0</v>
      </c>
      <c r="BF91" s="248">
        <f>IF(N91="snížená",J91,0)</f>
        <v>0</v>
      </c>
      <c r="BG91" s="248">
        <f>IF(N91="zákl. přenesená",J91,0)</f>
        <v>0</v>
      </c>
      <c r="BH91" s="248">
        <f>IF(N91="sníž. přenesená",J91,0)</f>
        <v>0</v>
      </c>
      <c r="BI91" s="248">
        <f>IF(N91="nulová",J91,0)</f>
        <v>0</v>
      </c>
      <c r="BJ91" s="24" t="s">
        <v>24</v>
      </c>
      <c r="BK91" s="248">
        <f>ROUND(I91*H91,2)</f>
        <v>0</v>
      </c>
      <c r="BL91" s="24" t="s">
        <v>617</v>
      </c>
      <c r="BM91" s="24" t="s">
        <v>1888</v>
      </c>
    </row>
    <row r="92" s="1" customFormat="1" ht="38.25" customHeight="1">
      <c r="B92" s="46"/>
      <c r="C92" s="237" t="s">
        <v>85</v>
      </c>
      <c r="D92" s="237" t="s">
        <v>544</v>
      </c>
      <c r="E92" s="238" t="s">
        <v>619</v>
      </c>
      <c r="F92" s="239" t="s">
        <v>620</v>
      </c>
      <c r="G92" s="240" t="s">
        <v>616</v>
      </c>
      <c r="H92" s="241">
        <v>11</v>
      </c>
      <c r="I92" s="242"/>
      <c r="J92" s="243">
        <f>ROUND(I92*H92,2)</f>
        <v>0</v>
      </c>
      <c r="K92" s="239" t="s">
        <v>603</v>
      </c>
      <c r="L92" s="72"/>
      <c r="M92" s="244" t="s">
        <v>22</v>
      </c>
      <c r="N92" s="245" t="s">
        <v>48</v>
      </c>
      <c r="O92" s="47"/>
      <c r="P92" s="246">
        <f>O92*H92</f>
        <v>0</v>
      </c>
      <c r="Q92" s="246">
        <v>0</v>
      </c>
      <c r="R92" s="246">
        <f>Q92*H92</f>
        <v>0</v>
      </c>
      <c r="S92" s="246">
        <v>0</v>
      </c>
      <c r="T92" s="247">
        <f>S92*H92</f>
        <v>0</v>
      </c>
      <c r="AR92" s="24" t="s">
        <v>617</v>
      </c>
      <c r="AT92" s="24" t="s">
        <v>544</v>
      </c>
      <c r="AU92" s="24" t="s">
        <v>24</v>
      </c>
      <c r="AY92" s="24" t="s">
        <v>541</v>
      </c>
      <c r="BE92" s="248">
        <f>IF(N92="základní",J92,0)</f>
        <v>0</v>
      </c>
      <c r="BF92" s="248">
        <f>IF(N92="snížená",J92,0)</f>
        <v>0</v>
      </c>
      <c r="BG92" s="248">
        <f>IF(N92="zákl. přenesená",J92,0)</f>
        <v>0</v>
      </c>
      <c r="BH92" s="248">
        <f>IF(N92="sníž. přenesená",J92,0)</f>
        <v>0</v>
      </c>
      <c r="BI92" s="248">
        <f>IF(N92="nulová",J92,0)</f>
        <v>0</v>
      </c>
      <c r="BJ92" s="24" t="s">
        <v>24</v>
      </c>
      <c r="BK92" s="248">
        <f>ROUND(I92*H92,2)</f>
        <v>0</v>
      </c>
      <c r="BL92" s="24" t="s">
        <v>617</v>
      </c>
      <c r="BM92" s="24" t="s">
        <v>1889</v>
      </c>
    </row>
    <row r="93" s="1" customFormat="1" ht="25.5" customHeight="1">
      <c r="B93" s="46"/>
      <c r="C93" s="237" t="s">
        <v>93</v>
      </c>
      <c r="D93" s="237" t="s">
        <v>544</v>
      </c>
      <c r="E93" s="238" t="s">
        <v>1890</v>
      </c>
      <c r="F93" s="239" t="s">
        <v>1891</v>
      </c>
      <c r="G93" s="240" t="s">
        <v>616</v>
      </c>
      <c r="H93" s="241">
        <v>2</v>
      </c>
      <c r="I93" s="242"/>
      <c r="J93" s="243">
        <f>ROUND(I93*H93,2)</f>
        <v>0</v>
      </c>
      <c r="K93" s="239" t="s">
        <v>603</v>
      </c>
      <c r="L93" s="72"/>
      <c r="M93" s="244" t="s">
        <v>22</v>
      </c>
      <c r="N93" s="245" t="s">
        <v>48</v>
      </c>
      <c r="O93" s="47"/>
      <c r="P93" s="246">
        <f>O93*H93</f>
        <v>0</v>
      </c>
      <c r="Q93" s="246">
        <v>0</v>
      </c>
      <c r="R93" s="246">
        <f>Q93*H93</f>
        <v>0</v>
      </c>
      <c r="S93" s="246">
        <v>0</v>
      </c>
      <c r="T93" s="247">
        <f>S93*H93</f>
        <v>0</v>
      </c>
      <c r="AR93" s="24" t="s">
        <v>617</v>
      </c>
      <c r="AT93" s="24" t="s">
        <v>544</v>
      </c>
      <c r="AU93" s="24" t="s">
        <v>24</v>
      </c>
      <c r="AY93" s="24" t="s">
        <v>541</v>
      </c>
      <c r="BE93" s="248">
        <f>IF(N93="základní",J93,0)</f>
        <v>0</v>
      </c>
      <c r="BF93" s="248">
        <f>IF(N93="snížená",J93,0)</f>
        <v>0</v>
      </c>
      <c r="BG93" s="248">
        <f>IF(N93="zákl. přenesená",J93,0)</f>
        <v>0</v>
      </c>
      <c r="BH93" s="248">
        <f>IF(N93="sníž. přenesená",J93,0)</f>
        <v>0</v>
      </c>
      <c r="BI93" s="248">
        <f>IF(N93="nulová",J93,0)</f>
        <v>0</v>
      </c>
      <c r="BJ93" s="24" t="s">
        <v>24</v>
      </c>
      <c r="BK93" s="248">
        <f>ROUND(I93*H93,2)</f>
        <v>0</v>
      </c>
      <c r="BL93" s="24" t="s">
        <v>617</v>
      </c>
      <c r="BM93" s="24" t="s">
        <v>1892</v>
      </c>
    </row>
    <row r="94" s="1" customFormat="1" ht="63.75" customHeight="1">
      <c r="B94" s="46"/>
      <c r="C94" s="264" t="s">
        <v>542</v>
      </c>
      <c r="D94" s="264" t="s">
        <v>622</v>
      </c>
      <c r="E94" s="265" t="s">
        <v>1652</v>
      </c>
      <c r="F94" s="266" t="s">
        <v>1653</v>
      </c>
      <c r="G94" s="267" t="s">
        <v>616</v>
      </c>
      <c r="H94" s="268">
        <v>8</v>
      </c>
      <c r="I94" s="269"/>
      <c r="J94" s="270">
        <f>ROUND(I94*H94,2)</f>
        <v>0</v>
      </c>
      <c r="K94" s="266" t="s">
        <v>603</v>
      </c>
      <c r="L94" s="271"/>
      <c r="M94" s="272" t="s">
        <v>22</v>
      </c>
      <c r="N94" s="273" t="s">
        <v>48</v>
      </c>
      <c r="O94" s="47"/>
      <c r="P94" s="246">
        <f>O94*H94</f>
        <v>0</v>
      </c>
      <c r="Q94" s="246">
        <v>0</v>
      </c>
      <c r="R94" s="246">
        <f>Q94*H94</f>
        <v>0</v>
      </c>
      <c r="S94" s="246">
        <v>0</v>
      </c>
      <c r="T94" s="247">
        <f>S94*H94</f>
        <v>0</v>
      </c>
      <c r="AR94" s="24" t="s">
        <v>639</v>
      </c>
      <c r="AT94" s="24" t="s">
        <v>622</v>
      </c>
      <c r="AU94" s="24" t="s">
        <v>24</v>
      </c>
      <c r="AY94" s="24" t="s">
        <v>541</v>
      </c>
      <c r="BE94" s="248">
        <f>IF(N94="základní",J94,0)</f>
        <v>0</v>
      </c>
      <c r="BF94" s="248">
        <f>IF(N94="snížená",J94,0)</f>
        <v>0</v>
      </c>
      <c r="BG94" s="248">
        <f>IF(N94="zákl. přenesená",J94,0)</f>
        <v>0</v>
      </c>
      <c r="BH94" s="248">
        <f>IF(N94="sníž. přenesená",J94,0)</f>
        <v>0</v>
      </c>
      <c r="BI94" s="248">
        <f>IF(N94="nulová",J94,0)</f>
        <v>0</v>
      </c>
      <c r="BJ94" s="24" t="s">
        <v>24</v>
      </c>
      <c r="BK94" s="248">
        <f>ROUND(I94*H94,2)</f>
        <v>0</v>
      </c>
      <c r="BL94" s="24" t="s">
        <v>639</v>
      </c>
      <c r="BM94" s="24" t="s">
        <v>1893</v>
      </c>
    </row>
    <row r="95" s="1" customFormat="1">
      <c r="B95" s="46"/>
      <c r="C95" s="74"/>
      <c r="D95" s="251" t="s">
        <v>626</v>
      </c>
      <c r="E95" s="74"/>
      <c r="F95" s="274" t="s">
        <v>1655</v>
      </c>
      <c r="G95" s="74"/>
      <c r="H95" s="74"/>
      <c r="I95" s="204"/>
      <c r="J95" s="74"/>
      <c r="K95" s="74"/>
      <c r="L95" s="72"/>
      <c r="M95" s="275"/>
      <c r="N95" s="47"/>
      <c r="O95" s="47"/>
      <c r="P95" s="47"/>
      <c r="Q95" s="47"/>
      <c r="R95" s="47"/>
      <c r="S95" s="47"/>
      <c r="T95" s="95"/>
      <c r="AT95" s="24" t="s">
        <v>626</v>
      </c>
      <c r="AU95" s="24" t="s">
        <v>24</v>
      </c>
    </row>
    <row r="96" s="1" customFormat="1" ht="38.25" customHeight="1">
      <c r="B96" s="46"/>
      <c r="C96" s="264" t="s">
        <v>562</v>
      </c>
      <c r="D96" s="264" t="s">
        <v>622</v>
      </c>
      <c r="E96" s="265" t="s">
        <v>1656</v>
      </c>
      <c r="F96" s="266" t="s">
        <v>1657</v>
      </c>
      <c r="G96" s="267" t="s">
        <v>616</v>
      </c>
      <c r="H96" s="268">
        <v>11</v>
      </c>
      <c r="I96" s="269"/>
      <c r="J96" s="270">
        <f>ROUND(I96*H96,2)</f>
        <v>0</v>
      </c>
      <c r="K96" s="266" t="s">
        <v>603</v>
      </c>
      <c r="L96" s="271"/>
      <c r="M96" s="272" t="s">
        <v>22</v>
      </c>
      <c r="N96" s="273" t="s">
        <v>48</v>
      </c>
      <c r="O96" s="47"/>
      <c r="P96" s="246">
        <f>O96*H96</f>
        <v>0</v>
      </c>
      <c r="Q96" s="246">
        <v>0</v>
      </c>
      <c r="R96" s="246">
        <f>Q96*H96</f>
        <v>0</v>
      </c>
      <c r="S96" s="246">
        <v>0</v>
      </c>
      <c r="T96" s="247">
        <f>S96*H96</f>
        <v>0</v>
      </c>
      <c r="AR96" s="24" t="s">
        <v>639</v>
      </c>
      <c r="AT96" s="24" t="s">
        <v>622</v>
      </c>
      <c r="AU96" s="24" t="s">
        <v>24</v>
      </c>
      <c r="AY96" s="24" t="s">
        <v>541</v>
      </c>
      <c r="BE96" s="248">
        <f>IF(N96="základní",J96,0)</f>
        <v>0</v>
      </c>
      <c r="BF96" s="248">
        <f>IF(N96="snížená",J96,0)</f>
        <v>0</v>
      </c>
      <c r="BG96" s="248">
        <f>IF(N96="zákl. přenesená",J96,0)</f>
        <v>0</v>
      </c>
      <c r="BH96" s="248">
        <f>IF(N96="sníž. přenesená",J96,0)</f>
        <v>0</v>
      </c>
      <c r="BI96" s="248">
        <f>IF(N96="nulová",J96,0)</f>
        <v>0</v>
      </c>
      <c r="BJ96" s="24" t="s">
        <v>24</v>
      </c>
      <c r="BK96" s="248">
        <f>ROUND(I96*H96,2)</f>
        <v>0</v>
      </c>
      <c r="BL96" s="24" t="s">
        <v>639</v>
      </c>
      <c r="BM96" s="24" t="s">
        <v>1894</v>
      </c>
    </row>
    <row r="97" s="1" customFormat="1">
      <c r="B97" s="46"/>
      <c r="C97" s="74"/>
      <c r="D97" s="251" t="s">
        <v>626</v>
      </c>
      <c r="E97" s="74"/>
      <c r="F97" s="274" t="s">
        <v>627</v>
      </c>
      <c r="G97" s="74"/>
      <c r="H97" s="74"/>
      <c r="I97" s="204"/>
      <c r="J97" s="74"/>
      <c r="K97" s="74"/>
      <c r="L97" s="72"/>
      <c r="M97" s="275"/>
      <c r="N97" s="47"/>
      <c r="O97" s="47"/>
      <c r="P97" s="47"/>
      <c r="Q97" s="47"/>
      <c r="R97" s="47"/>
      <c r="S97" s="47"/>
      <c r="T97" s="95"/>
      <c r="AT97" s="24" t="s">
        <v>626</v>
      </c>
      <c r="AU97" s="24" t="s">
        <v>24</v>
      </c>
    </row>
    <row r="98" s="1" customFormat="1" ht="25.5" customHeight="1">
      <c r="B98" s="46"/>
      <c r="C98" s="264" t="s">
        <v>552</v>
      </c>
      <c r="D98" s="264" t="s">
        <v>622</v>
      </c>
      <c r="E98" s="265" t="s">
        <v>1895</v>
      </c>
      <c r="F98" s="266" t="s">
        <v>1896</v>
      </c>
      <c r="G98" s="267" t="s">
        <v>616</v>
      </c>
      <c r="H98" s="268">
        <v>2</v>
      </c>
      <c r="I98" s="269"/>
      <c r="J98" s="270">
        <f>ROUND(I98*H98,2)</f>
        <v>0</v>
      </c>
      <c r="K98" s="266" t="s">
        <v>603</v>
      </c>
      <c r="L98" s="271"/>
      <c r="M98" s="272" t="s">
        <v>22</v>
      </c>
      <c r="N98" s="273" t="s">
        <v>48</v>
      </c>
      <c r="O98" s="47"/>
      <c r="P98" s="246">
        <f>O98*H98</f>
        <v>0</v>
      </c>
      <c r="Q98" s="246">
        <v>0</v>
      </c>
      <c r="R98" s="246">
        <f>Q98*H98</f>
        <v>0</v>
      </c>
      <c r="S98" s="246">
        <v>0</v>
      </c>
      <c r="T98" s="247">
        <f>S98*H98</f>
        <v>0</v>
      </c>
      <c r="AR98" s="24" t="s">
        <v>639</v>
      </c>
      <c r="AT98" s="24" t="s">
        <v>622</v>
      </c>
      <c r="AU98" s="24" t="s">
        <v>24</v>
      </c>
      <c r="AY98" s="24" t="s">
        <v>541</v>
      </c>
      <c r="BE98" s="248">
        <f>IF(N98="základní",J98,0)</f>
        <v>0</v>
      </c>
      <c r="BF98" s="248">
        <f>IF(N98="snížená",J98,0)</f>
        <v>0</v>
      </c>
      <c r="BG98" s="248">
        <f>IF(N98="zákl. přenesená",J98,0)</f>
        <v>0</v>
      </c>
      <c r="BH98" s="248">
        <f>IF(N98="sníž. přenesená",J98,0)</f>
        <v>0</v>
      </c>
      <c r="BI98" s="248">
        <f>IF(N98="nulová",J98,0)</f>
        <v>0</v>
      </c>
      <c r="BJ98" s="24" t="s">
        <v>24</v>
      </c>
      <c r="BK98" s="248">
        <f>ROUND(I98*H98,2)</f>
        <v>0</v>
      </c>
      <c r="BL98" s="24" t="s">
        <v>639</v>
      </c>
      <c r="BM98" s="24" t="s">
        <v>1897</v>
      </c>
    </row>
    <row r="99" s="1" customFormat="1" ht="25.5" customHeight="1">
      <c r="B99" s="46"/>
      <c r="C99" s="237" t="s">
        <v>571</v>
      </c>
      <c r="D99" s="237" t="s">
        <v>544</v>
      </c>
      <c r="E99" s="238" t="s">
        <v>1659</v>
      </c>
      <c r="F99" s="239" t="s">
        <v>1660</v>
      </c>
      <c r="G99" s="240" t="s">
        <v>651</v>
      </c>
      <c r="H99" s="241">
        <v>330</v>
      </c>
      <c r="I99" s="242"/>
      <c r="J99" s="243">
        <f>ROUND(I99*H99,2)</f>
        <v>0</v>
      </c>
      <c r="K99" s="239" t="s">
        <v>603</v>
      </c>
      <c r="L99" s="72"/>
      <c r="M99" s="244" t="s">
        <v>22</v>
      </c>
      <c r="N99" s="245" t="s">
        <v>48</v>
      </c>
      <c r="O99" s="47"/>
      <c r="P99" s="246">
        <f>O99*H99</f>
        <v>0</v>
      </c>
      <c r="Q99" s="246">
        <v>0</v>
      </c>
      <c r="R99" s="246">
        <f>Q99*H99</f>
        <v>0</v>
      </c>
      <c r="S99" s="246">
        <v>0</v>
      </c>
      <c r="T99" s="247">
        <f>S99*H99</f>
        <v>0</v>
      </c>
      <c r="AR99" s="24" t="s">
        <v>617</v>
      </c>
      <c r="AT99" s="24" t="s">
        <v>544</v>
      </c>
      <c r="AU99" s="24" t="s">
        <v>24</v>
      </c>
      <c r="AY99" s="24" t="s">
        <v>541</v>
      </c>
      <c r="BE99" s="248">
        <f>IF(N99="základní",J99,0)</f>
        <v>0</v>
      </c>
      <c r="BF99" s="248">
        <f>IF(N99="snížená",J99,0)</f>
        <v>0</v>
      </c>
      <c r="BG99" s="248">
        <f>IF(N99="zákl. přenesená",J99,0)</f>
        <v>0</v>
      </c>
      <c r="BH99" s="248">
        <f>IF(N99="sníž. přenesená",J99,0)</f>
        <v>0</v>
      </c>
      <c r="BI99" s="248">
        <f>IF(N99="nulová",J99,0)</f>
        <v>0</v>
      </c>
      <c r="BJ99" s="24" t="s">
        <v>24</v>
      </c>
      <c r="BK99" s="248">
        <f>ROUND(I99*H99,2)</f>
        <v>0</v>
      </c>
      <c r="BL99" s="24" t="s">
        <v>617</v>
      </c>
      <c r="BM99" s="24" t="s">
        <v>1898</v>
      </c>
    </row>
    <row r="100" s="1" customFormat="1" ht="51" customHeight="1">
      <c r="B100" s="46"/>
      <c r="C100" s="237" t="s">
        <v>561</v>
      </c>
      <c r="D100" s="237" t="s">
        <v>544</v>
      </c>
      <c r="E100" s="238" t="s">
        <v>1458</v>
      </c>
      <c r="F100" s="239" t="s">
        <v>1459</v>
      </c>
      <c r="G100" s="240" t="s">
        <v>616</v>
      </c>
      <c r="H100" s="241">
        <v>16</v>
      </c>
      <c r="I100" s="242"/>
      <c r="J100" s="243">
        <f>ROUND(I100*H100,2)</f>
        <v>0</v>
      </c>
      <c r="K100" s="239" t="s">
        <v>603</v>
      </c>
      <c r="L100" s="72"/>
      <c r="M100" s="244" t="s">
        <v>22</v>
      </c>
      <c r="N100" s="245" t="s">
        <v>48</v>
      </c>
      <c r="O100" s="47"/>
      <c r="P100" s="246">
        <f>O100*H100</f>
        <v>0</v>
      </c>
      <c r="Q100" s="246">
        <v>0</v>
      </c>
      <c r="R100" s="246">
        <f>Q100*H100</f>
        <v>0</v>
      </c>
      <c r="S100" s="246">
        <v>0</v>
      </c>
      <c r="T100" s="247">
        <f>S100*H100</f>
        <v>0</v>
      </c>
      <c r="AR100" s="24" t="s">
        <v>617</v>
      </c>
      <c r="AT100" s="24" t="s">
        <v>544</v>
      </c>
      <c r="AU100" s="24" t="s">
        <v>24</v>
      </c>
      <c r="AY100" s="24" t="s">
        <v>541</v>
      </c>
      <c r="BE100" s="248">
        <f>IF(N100="základní",J100,0)</f>
        <v>0</v>
      </c>
      <c r="BF100" s="248">
        <f>IF(N100="snížená",J100,0)</f>
        <v>0</v>
      </c>
      <c r="BG100" s="248">
        <f>IF(N100="zákl. přenesená",J100,0)</f>
        <v>0</v>
      </c>
      <c r="BH100" s="248">
        <f>IF(N100="sníž. přenesená",J100,0)</f>
        <v>0</v>
      </c>
      <c r="BI100" s="248">
        <f>IF(N100="nulová",J100,0)</f>
        <v>0</v>
      </c>
      <c r="BJ100" s="24" t="s">
        <v>24</v>
      </c>
      <c r="BK100" s="248">
        <f>ROUND(I100*H100,2)</f>
        <v>0</v>
      </c>
      <c r="BL100" s="24" t="s">
        <v>617</v>
      </c>
      <c r="BM100" s="24" t="s">
        <v>1899</v>
      </c>
    </row>
    <row r="101" s="1" customFormat="1" ht="25.5" customHeight="1">
      <c r="B101" s="46"/>
      <c r="C101" s="264" t="s">
        <v>557</v>
      </c>
      <c r="D101" s="264" t="s">
        <v>622</v>
      </c>
      <c r="E101" s="265" t="s">
        <v>1663</v>
      </c>
      <c r="F101" s="266" t="s">
        <v>1664</v>
      </c>
      <c r="G101" s="267" t="s">
        <v>651</v>
      </c>
      <c r="H101" s="268">
        <v>330</v>
      </c>
      <c r="I101" s="269"/>
      <c r="J101" s="270">
        <f>ROUND(I101*H101,2)</f>
        <v>0</v>
      </c>
      <c r="K101" s="266" t="s">
        <v>603</v>
      </c>
      <c r="L101" s="271"/>
      <c r="M101" s="272" t="s">
        <v>22</v>
      </c>
      <c r="N101" s="273" t="s">
        <v>48</v>
      </c>
      <c r="O101" s="47"/>
      <c r="P101" s="246">
        <f>O101*H101</f>
        <v>0</v>
      </c>
      <c r="Q101" s="246">
        <v>0</v>
      </c>
      <c r="R101" s="246">
        <f>Q101*H101</f>
        <v>0</v>
      </c>
      <c r="S101" s="246">
        <v>0</v>
      </c>
      <c r="T101" s="247">
        <f>S101*H101</f>
        <v>0</v>
      </c>
      <c r="AR101" s="24" t="s">
        <v>617</v>
      </c>
      <c r="AT101" s="24" t="s">
        <v>622</v>
      </c>
      <c r="AU101" s="24" t="s">
        <v>24</v>
      </c>
      <c r="AY101" s="24" t="s">
        <v>541</v>
      </c>
      <c r="BE101" s="248">
        <f>IF(N101="základní",J101,0)</f>
        <v>0</v>
      </c>
      <c r="BF101" s="248">
        <f>IF(N101="snížená",J101,0)</f>
        <v>0</v>
      </c>
      <c r="BG101" s="248">
        <f>IF(N101="zákl. přenesená",J101,0)</f>
        <v>0</v>
      </c>
      <c r="BH101" s="248">
        <f>IF(N101="sníž. přenesená",J101,0)</f>
        <v>0</v>
      </c>
      <c r="BI101" s="248">
        <f>IF(N101="nulová",J101,0)</f>
        <v>0</v>
      </c>
      <c r="BJ101" s="24" t="s">
        <v>24</v>
      </c>
      <c r="BK101" s="248">
        <f>ROUND(I101*H101,2)</f>
        <v>0</v>
      </c>
      <c r="BL101" s="24" t="s">
        <v>617</v>
      </c>
      <c r="BM101" s="24" t="s">
        <v>1900</v>
      </c>
    </row>
    <row r="102" s="1" customFormat="1" ht="25.5" customHeight="1">
      <c r="B102" s="46"/>
      <c r="C102" s="264" t="s">
        <v>590</v>
      </c>
      <c r="D102" s="264" t="s">
        <v>622</v>
      </c>
      <c r="E102" s="265" t="s">
        <v>1669</v>
      </c>
      <c r="F102" s="266" t="s">
        <v>1670</v>
      </c>
      <c r="G102" s="267" t="s">
        <v>651</v>
      </c>
      <c r="H102" s="268">
        <v>200</v>
      </c>
      <c r="I102" s="269"/>
      <c r="J102" s="270">
        <f>ROUND(I102*H102,2)</f>
        <v>0</v>
      </c>
      <c r="K102" s="266" t="s">
        <v>603</v>
      </c>
      <c r="L102" s="271"/>
      <c r="M102" s="272" t="s">
        <v>22</v>
      </c>
      <c r="N102" s="273" t="s">
        <v>48</v>
      </c>
      <c r="O102" s="47"/>
      <c r="P102" s="246">
        <f>O102*H102</f>
        <v>0</v>
      </c>
      <c r="Q102" s="246">
        <v>0</v>
      </c>
      <c r="R102" s="246">
        <f>Q102*H102</f>
        <v>0</v>
      </c>
      <c r="S102" s="246">
        <v>0</v>
      </c>
      <c r="T102" s="247">
        <f>S102*H102</f>
        <v>0</v>
      </c>
      <c r="AR102" s="24" t="s">
        <v>617</v>
      </c>
      <c r="AT102" s="24" t="s">
        <v>622</v>
      </c>
      <c r="AU102" s="24" t="s">
        <v>24</v>
      </c>
      <c r="AY102" s="24" t="s">
        <v>541</v>
      </c>
      <c r="BE102" s="248">
        <f>IF(N102="základní",J102,0)</f>
        <v>0</v>
      </c>
      <c r="BF102" s="248">
        <f>IF(N102="snížená",J102,0)</f>
        <v>0</v>
      </c>
      <c r="BG102" s="248">
        <f>IF(N102="zákl. přenesená",J102,0)</f>
        <v>0</v>
      </c>
      <c r="BH102" s="248">
        <f>IF(N102="sníž. přenesená",J102,0)</f>
        <v>0</v>
      </c>
      <c r="BI102" s="248">
        <f>IF(N102="nulová",J102,0)</f>
        <v>0</v>
      </c>
      <c r="BJ102" s="24" t="s">
        <v>24</v>
      </c>
      <c r="BK102" s="248">
        <f>ROUND(I102*H102,2)</f>
        <v>0</v>
      </c>
      <c r="BL102" s="24" t="s">
        <v>617</v>
      </c>
      <c r="BM102" s="24" t="s">
        <v>1901</v>
      </c>
    </row>
    <row r="103" s="1" customFormat="1" ht="51" customHeight="1">
      <c r="B103" s="46"/>
      <c r="C103" s="237" t="s">
        <v>574</v>
      </c>
      <c r="D103" s="237" t="s">
        <v>544</v>
      </c>
      <c r="E103" s="238" t="s">
        <v>1679</v>
      </c>
      <c r="F103" s="239" t="s">
        <v>1680</v>
      </c>
      <c r="G103" s="240" t="s">
        <v>651</v>
      </c>
      <c r="H103" s="241">
        <v>100</v>
      </c>
      <c r="I103" s="242"/>
      <c r="J103" s="243">
        <f>ROUND(I103*H103,2)</f>
        <v>0</v>
      </c>
      <c r="K103" s="239" t="s">
        <v>603</v>
      </c>
      <c r="L103" s="72"/>
      <c r="M103" s="244" t="s">
        <v>22</v>
      </c>
      <c r="N103" s="245" t="s">
        <v>48</v>
      </c>
      <c r="O103" s="47"/>
      <c r="P103" s="246">
        <f>O103*H103</f>
        <v>0</v>
      </c>
      <c r="Q103" s="246">
        <v>0</v>
      </c>
      <c r="R103" s="246">
        <f>Q103*H103</f>
        <v>0</v>
      </c>
      <c r="S103" s="246">
        <v>0</v>
      </c>
      <c r="T103" s="247">
        <f>S103*H103</f>
        <v>0</v>
      </c>
      <c r="AR103" s="24" t="s">
        <v>617</v>
      </c>
      <c r="AT103" s="24" t="s">
        <v>544</v>
      </c>
      <c r="AU103" s="24" t="s">
        <v>24</v>
      </c>
      <c r="AY103" s="24" t="s">
        <v>541</v>
      </c>
      <c r="BE103" s="248">
        <f>IF(N103="základní",J103,0)</f>
        <v>0</v>
      </c>
      <c r="BF103" s="248">
        <f>IF(N103="snížená",J103,0)</f>
        <v>0</v>
      </c>
      <c r="BG103" s="248">
        <f>IF(N103="zákl. přenesená",J103,0)</f>
        <v>0</v>
      </c>
      <c r="BH103" s="248">
        <f>IF(N103="sníž. přenesená",J103,0)</f>
        <v>0</v>
      </c>
      <c r="BI103" s="248">
        <f>IF(N103="nulová",J103,0)</f>
        <v>0</v>
      </c>
      <c r="BJ103" s="24" t="s">
        <v>24</v>
      </c>
      <c r="BK103" s="248">
        <f>ROUND(I103*H103,2)</f>
        <v>0</v>
      </c>
      <c r="BL103" s="24" t="s">
        <v>617</v>
      </c>
      <c r="BM103" s="24" t="s">
        <v>1902</v>
      </c>
    </row>
    <row r="104" s="1" customFormat="1" ht="25.5" customHeight="1">
      <c r="B104" s="46"/>
      <c r="C104" s="264" t="s">
        <v>10</v>
      </c>
      <c r="D104" s="264" t="s">
        <v>622</v>
      </c>
      <c r="E104" s="265" t="s">
        <v>1682</v>
      </c>
      <c r="F104" s="266" t="s">
        <v>1683</v>
      </c>
      <c r="G104" s="267" t="s">
        <v>1132</v>
      </c>
      <c r="H104" s="268">
        <v>100</v>
      </c>
      <c r="I104" s="269"/>
      <c r="J104" s="270">
        <f>ROUND(I104*H104,2)</f>
        <v>0</v>
      </c>
      <c r="K104" s="266" t="s">
        <v>603</v>
      </c>
      <c r="L104" s="271"/>
      <c r="M104" s="272" t="s">
        <v>22</v>
      </c>
      <c r="N104" s="273" t="s">
        <v>48</v>
      </c>
      <c r="O104" s="47"/>
      <c r="P104" s="246">
        <f>O104*H104</f>
        <v>0</v>
      </c>
      <c r="Q104" s="246">
        <v>0</v>
      </c>
      <c r="R104" s="246">
        <f>Q104*H104</f>
        <v>0</v>
      </c>
      <c r="S104" s="246">
        <v>0</v>
      </c>
      <c r="T104" s="247">
        <f>S104*H104</f>
        <v>0</v>
      </c>
      <c r="AR104" s="24" t="s">
        <v>639</v>
      </c>
      <c r="AT104" s="24" t="s">
        <v>622</v>
      </c>
      <c r="AU104" s="24" t="s">
        <v>24</v>
      </c>
      <c r="AY104" s="24" t="s">
        <v>541</v>
      </c>
      <c r="BE104" s="248">
        <f>IF(N104="základní",J104,0)</f>
        <v>0</v>
      </c>
      <c r="BF104" s="248">
        <f>IF(N104="snížená",J104,0)</f>
        <v>0</v>
      </c>
      <c r="BG104" s="248">
        <f>IF(N104="zákl. přenesená",J104,0)</f>
        <v>0</v>
      </c>
      <c r="BH104" s="248">
        <f>IF(N104="sníž. přenesená",J104,0)</f>
        <v>0</v>
      </c>
      <c r="BI104" s="248">
        <f>IF(N104="nulová",J104,0)</f>
        <v>0</v>
      </c>
      <c r="BJ104" s="24" t="s">
        <v>24</v>
      </c>
      <c r="BK104" s="248">
        <f>ROUND(I104*H104,2)</f>
        <v>0</v>
      </c>
      <c r="BL104" s="24" t="s">
        <v>639</v>
      </c>
      <c r="BM104" s="24" t="s">
        <v>1903</v>
      </c>
    </row>
    <row r="105" s="1" customFormat="1" ht="25.5" customHeight="1">
      <c r="B105" s="46"/>
      <c r="C105" s="237" t="s">
        <v>577</v>
      </c>
      <c r="D105" s="237" t="s">
        <v>544</v>
      </c>
      <c r="E105" s="238" t="s">
        <v>1467</v>
      </c>
      <c r="F105" s="239" t="s">
        <v>1468</v>
      </c>
      <c r="G105" s="240" t="s">
        <v>616</v>
      </c>
      <c r="H105" s="241">
        <v>6</v>
      </c>
      <c r="I105" s="242"/>
      <c r="J105" s="243">
        <f>ROUND(I105*H105,2)</f>
        <v>0</v>
      </c>
      <c r="K105" s="239" t="s">
        <v>603</v>
      </c>
      <c r="L105" s="72"/>
      <c r="M105" s="244" t="s">
        <v>22</v>
      </c>
      <c r="N105" s="245" t="s">
        <v>48</v>
      </c>
      <c r="O105" s="47"/>
      <c r="P105" s="246">
        <f>O105*H105</f>
        <v>0</v>
      </c>
      <c r="Q105" s="246">
        <v>0</v>
      </c>
      <c r="R105" s="246">
        <f>Q105*H105</f>
        <v>0</v>
      </c>
      <c r="S105" s="246">
        <v>0</v>
      </c>
      <c r="T105" s="247">
        <f>S105*H105</f>
        <v>0</v>
      </c>
      <c r="AR105" s="24" t="s">
        <v>617</v>
      </c>
      <c r="AT105" s="24" t="s">
        <v>544</v>
      </c>
      <c r="AU105" s="24" t="s">
        <v>24</v>
      </c>
      <c r="AY105" s="24" t="s">
        <v>541</v>
      </c>
      <c r="BE105" s="248">
        <f>IF(N105="základní",J105,0)</f>
        <v>0</v>
      </c>
      <c r="BF105" s="248">
        <f>IF(N105="snížená",J105,0)</f>
        <v>0</v>
      </c>
      <c r="BG105" s="248">
        <f>IF(N105="zákl. přenesená",J105,0)</f>
        <v>0</v>
      </c>
      <c r="BH105" s="248">
        <f>IF(N105="sníž. přenesená",J105,0)</f>
        <v>0</v>
      </c>
      <c r="BI105" s="248">
        <f>IF(N105="nulová",J105,0)</f>
        <v>0</v>
      </c>
      <c r="BJ105" s="24" t="s">
        <v>24</v>
      </c>
      <c r="BK105" s="248">
        <f>ROUND(I105*H105,2)</f>
        <v>0</v>
      </c>
      <c r="BL105" s="24" t="s">
        <v>617</v>
      </c>
      <c r="BM105" s="24" t="s">
        <v>1904</v>
      </c>
    </row>
    <row r="106" s="1" customFormat="1" ht="76.5" customHeight="1">
      <c r="B106" s="46"/>
      <c r="C106" s="237" t="s">
        <v>750</v>
      </c>
      <c r="D106" s="237" t="s">
        <v>544</v>
      </c>
      <c r="E106" s="238" t="s">
        <v>1686</v>
      </c>
      <c r="F106" s="239" t="s">
        <v>1687</v>
      </c>
      <c r="G106" s="240" t="s">
        <v>616</v>
      </c>
      <c r="H106" s="241">
        <v>1</v>
      </c>
      <c r="I106" s="242"/>
      <c r="J106" s="243">
        <f>ROUND(I106*H106,2)</f>
        <v>0</v>
      </c>
      <c r="K106" s="239" t="s">
        <v>603</v>
      </c>
      <c r="L106" s="72"/>
      <c r="M106" s="244" t="s">
        <v>22</v>
      </c>
      <c r="N106" s="245" t="s">
        <v>48</v>
      </c>
      <c r="O106" s="47"/>
      <c r="P106" s="246">
        <f>O106*H106</f>
        <v>0</v>
      </c>
      <c r="Q106" s="246">
        <v>0</v>
      </c>
      <c r="R106" s="246">
        <f>Q106*H106</f>
        <v>0</v>
      </c>
      <c r="S106" s="246">
        <v>0</v>
      </c>
      <c r="T106" s="247">
        <f>S106*H106</f>
        <v>0</v>
      </c>
      <c r="AR106" s="24" t="s">
        <v>617</v>
      </c>
      <c r="AT106" s="24" t="s">
        <v>544</v>
      </c>
      <c r="AU106" s="24" t="s">
        <v>24</v>
      </c>
      <c r="AY106" s="24" t="s">
        <v>541</v>
      </c>
      <c r="BE106" s="248">
        <f>IF(N106="základní",J106,0)</f>
        <v>0</v>
      </c>
      <c r="BF106" s="248">
        <f>IF(N106="snížená",J106,0)</f>
        <v>0</v>
      </c>
      <c r="BG106" s="248">
        <f>IF(N106="zákl. přenesená",J106,0)</f>
        <v>0</v>
      </c>
      <c r="BH106" s="248">
        <f>IF(N106="sníž. přenesená",J106,0)</f>
        <v>0</v>
      </c>
      <c r="BI106" s="248">
        <f>IF(N106="nulová",J106,0)</f>
        <v>0</v>
      </c>
      <c r="BJ106" s="24" t="s">
        <v>24</v>
      </c>
      <c r="BK106" s="248">
        <f>ROUND(I106*H106,2)</f>
        <v>0</v>
      </c>
      <c r="BL106" s="24" t="s">
        <v>617</v>
      </c>
      <c r="BM106" s="24" t="s">
        <v>1905</v>
      </c>
    </row>
    <row r="107" s="1" customFormat="1" ht="25.5" customHeight="1">
      <c r="B107" s="46"/>
      <c r="C107" s="237" t="s">
        <v>580</v>
      </c>
      <c r="D107" s="237" t="s">
        <v>544</v>
      </c>
      <c r="E107" s="238" t="s">
        <v>1689</v>
      </c>
      <c r="F107" s="239" t="s">
        <v>1690</v>
      </c>
      <c r="G107" s="240" t="s">
        <v>616</v>
      </c>
      <c r="H107" s="241">
        <v>1</v>
      </c>
      <c r="I107" s="242"/>
      <c r="J107" s="243">
        <f>ROUND(I107*H107,2)</f>
        <v>0</v>
      </c>
      <c r="K107" s="239" t="s">
        <v>603</v>
      </c>
      <c r="L107" s="72"/>
      <c r="M107" s="244" t="s">
        <v>22</v>
      </c>
      <c r="N107" s="281" t="s">
        <v>48</v>
      </c>
      <c r="O107" s="277"/>
      <c r="P107" s="278">
        <f>O107*H107</f>
        <v>0</v>
      </c>
      <c r="Q107" s="278">
        <v>0</v>
      </c>
      <c r="R107" s="278">
        <f>Q107*H107</f>
        <v>0</v>
      </c>
      <c r="S107" s="278">
        <v>0</v>
      </c>
      <c r="T107" s="279">
        <f>S107*H107</f>
        <v>0</v>
      </c>
      <c r="AR107" s="24" t="s">
        <v>617</v>
      </c>
      <c r="AT107" s="24" t="s">
        <v>544</v>
      </c>
      <c r="AU107" s="24" t="s">
        <v>24</v>
      </c>
      <c r="AY107" s="24" t="s">
        <v>541</v>
      </c>
      <c r="BE107" s="248">
        <f>IF(N107="základní",J107,0)</f>
        <v>0</v>
      </c>
      <c r="BF107" s="248">
        <f>IF(N107="snížená",J107,0)</f>
        <v>0</v>
      </c>
      <c r="BG107" s="248">
        <f>IF(N107="zákl. přenesená",J107,0)</f>
        <v>0</v>
      </c>
      <c r="BH107" s="248">
        <f>IF(N107="sníž. přenesená",J107,0)</f>
        <v>0</v>
      </c>
      <c r="BI107" s="248">
        <f>IF(N107="nulová",J107,0)</f>
        <v>0</v>
      </c>
      <c r="BJ107" s="24" t="s">
        <v>24</v>
      </c>
      <c r="BK107" s="248">
        <f>ROUND(I107*H107,2)</f>
        <v>0</v>
      </c>
      <c r="BL107" s="24" t="s">
        <v>617</v>
      </c>
      <c r="BM107" s="24" t="s">
        <v>1906</v>
      </c>
    </row>
    <row r="108" s="1" customFormat="1" ht="6.96" customHeight="1">
      <c r="B108" s="67"/>
      <c r="C108" s="68"/>
      <c r="D108" s="68"/>
      <c r="E108" s="68"/>
      <c r="F108" s="68"/>
      <c r="G108" s="68"/>
      <c r="H108" s="68"/>
      <c r="I108" s="179"/>
      <c r="J108" s="68"/>
      <c r="K108" s="68"/>
      <c r="L108" s="72"/>
    </row>
  </sheetData>
  <sheetProtection sheet="1" autoFilter="0" formatColumns="0" formatRows="0" objects="1" scenarios="1" spinCount="100000" saltValue="cBaNgEs9waVXUinVpbvep+57b+hbV8xAEohWm5fuR8tbMdOjQustYbB/LnVPVT3NDo5Z0jLWi8REWMGSM4BePQ==" hashValue="zc1YgtlQI+kowAW1/NMF+CZYh+M04iNc+aTFKjT+0lh7zfxB5SVYL+QB0uETKAEkmSwjapk2Wuf0cHhvkRzF8Q==" algorithmName="SHA-512" password="CC35"/>
  <autoFilter ref="C88:K107"/>
  <mergeCells count="16">
    <mergeCell ref="E7:H7"/>
    <mergeCell ref="E11:H11"/>
    <mergeCell ref="E9:H9"/>
    <mergeCell ref="E13:H13"/>
    <mergeCell ref="E28:H28"/>
    <mergeCell ref="E49:H49"/>
    <mergeCell ref="E53:H53"/>
    <mergeCell ref="E51:H51"/>
    <mergeCell ref="E55:H55"/>
    <mergeCell ref="J59:J60"/>
    <mergeCell ref="E75:H75"/>
    <mergeCell ref="E79:H79"/>
    <mergeCell ref="E77:H77"/>
    <mergeCell ref="E81:H81"/>
    <mergeCell ref="G1:H1"/>
    <mergeCell ref="L2:V2"/>
  </mergeCells>
  <hyperlinks>
    <hyperlink ref="F1:G1" location="C2" display="1) Krycí list soupisu"/>
    <hyperlink ref="G1:H1" location="C62" display="2) Rekapitulace"/>
    <hyperlink ref="J1" location="C88"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77.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417</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ht="16.5" customHeight="1">
      <c r="B9" s="28"/>
      <c r="C9" s="29"/>
      <c r="D9" s="29"/>
      <c r="E9" s="156" t="s">
        <v>1797</v>
      </c>
      <c r="F9" s="29"/>
      <c r="G9" s="29"/>
      <c r="H9" s="29"/>
      <c r="I9" s="155"/>
      <c r="J9" s="29"/>
      <c r="K9" s="31"/>
    </row>
    <row r="10">
      <c r="B10" s="28"/>
      <c r="C10" s="29"/>
      <c r="D10" s="40" t="s">
        <v>508</v>
      </c>
      <c r="E10" s="29"/>
      <c r="F10" s="29"/>
      <c r="G10" s="29"/>
      <c r="H10" s="29"/>
      <c r="I10" s="155"/>
      <c r="J10" s="29"/>
      <c r="K10" s="31"/>
    </row>
    <row r="11" s="1" customFormat="1" ht="16.5" customHeight="1">
      <c r="B11" s="46"/>
      <c r="C11" s="47"/>
      <c r="D11" s="47"/>
      <c r="E11" s="55" t="s">
        <v>1886</v>
      </c>
      <c r="F11" s="47"/>
      <c r="G11" s="47"/>
      <c r="H11" s="47"/>
      <c r="I11" s="157"/>
      <c r="J11" s="47"/>
      <c r="K11" s="51"/>
    </row>
    <row r="12" s="1" customFormat="1">
      <c r="B12" s="46"/>
      <c r="C12" s="47"/>
      <c r="D12" s="40" t="s">
        <v>510</v>
      </c>
      <c r="E12" s="47"/>
      <c r="F12" s="47"/>
      <c r="G12" s="47"/>
      <c r="H12" s="47"/>
      <c r="I12" s="157"/>
      <c r="J12" s="47"/>
      <c r="K12" s="51"/>
    </row>
    <row r="13" s="1" customFormat="1" ht="36.96" customHeight="1">
      <c r="B13" s="46"/>
      <c r="C13" s="47"/>
      <c r="D13" s="47"/>
      <c r="E13" s="158" t="s">
        <v>1907</v>
      </c>
      <c r="F13" s="47"/>
      <c r="G13" s="47"/>
      <c r="H13" s="47"/>
      <c r="I13" s="157"/>
      <c r="J13" s="47"/>
      <c r="K13" s="51"/>
    </row>
    <row r="14" s="1" customFormat="1">
      <c r="B14" s="46"/>
      <c r="C14" s="47"/>
      <c r="D14" s="47"/>
      <c r="E14" s="47"/>
      <c r="F14" s="47"/>
      <c r="G14" s="47"/>
      <c r="H14" s="47"/>
      <c r="I14" s="157"/>
      <c r="J14" s="47"/>
      <c r="K14" s="51"/>
    </row>
    <row r="15" s="1" customFormat="1" ht="14.4" customHeight="1">
      <c r="B15" s="46"/>
      <c r="C15" s="47"/>
      <c r="D15" s="40" t="s">
        <v>21</v>
      </c>
      <c r="E15" s="47"/>
      <c r="F15" s="35" t="s">
        <v>22</v>
      </c>
      <c r="G15" s="47"/>
      <c r="H15" s="47"/>
      <c r="I15" s="159" t="s">
        <v>23</v>
      </c>
      <c r="J15" s="35" t="s">
        <v>22</v>
      </c>
      <c r="K15" s="51"/>
    </row>
    <row r="16" s="1" customFormat="1" ht="14.4" customHeight="1">
      <c r="B16" s="46"/>
      <c r="C16" s="47"/>
      <c r="D16" s="40" t="s">
        <v>25</v>
      </c>
      <c r="E16" s="47"/>
      <c r="F16" s="35" t="s">
        <v>40</v>
      </c>
      <c r="G16" s="47"/>
      <c r="H16" s="47"/>
      <c r="I16" s="159" t="s">
        <v>27</v>
      </c>
      <c r="J16" s="160" t="str">
        <f>'Rekapitulace stavby'!AN8</f>
        <v>19. 9. 2018</v>
      </c>
      <c r="K16" s="51"/>
    </row>
    <row r="17" s="1" customFormat="1" ht="10.8" customHeight="1">
      <c r="B17" s="46"/>
      <c r="C17" s="47"/>
      <c r="D17" s="47"/>
      <c r="E17" s="47"/>
      <c r="F17" s="47"/>
      <c r="G17" s="47"/>
      <c r="H17" s="47"/>
      <c r="I17" s="157"/>
      <c r="J17" s="47"/>
      <c r="K17" s="51"/>
    </row>
    <row r="18" s="1" customFormat="1" ht="14.4" customHeight="1">
      <c r="B18" s="46"/>
      <c r="C18" s="47"/>
      <c r="D18" s="40" t="s">
        <v>31</v>
      </c>
      <c r="E18" s="47"/>
      <c r="F18" s="47"/>
      <c r="G18" s="47"/>
      <c r="H18" s="47"/>
      <c r="I18" s="159" t="s">
        <v>32</v>
      </c>
      <c r="J18" s="35" t="str">
        <f>IF('Rekapitulace stavby'!AN10="","",'Rekapitulace stavby'!AN10)</f>
        <v>70994234</v>
      </c>
      <c r="K18" s="51"/>
    </row>
    <row r="19" s="1" customFormat="1" ht="18" customHeight="1">
      <c r="B19" s="46"/>
      <c r="C19" s="47"/>
      <c r="D19" s="47"/>
      <c r="E19" s="35" t="str">
        <f>IF('Rekapitulace stavby'!E11="","",'Rekapitulace stavby'!E11)</f>
        <v>SŽDC s.o., OŘ Ústí n.L., ST Ústí n.L.</v>
      </c>
      <c r="F19" s="47"/>
      <c r="G19" s="47"/>
      <c r="H19" s="47"/>
      <c r="I19" s="159" t="s">
        <v>35</v>
      </c>
      <c r="J19" s="35" t="str">
        <f>IF('Rekapitulace stavby'!AN11="","",'Rekapitulace stavby'!AN11)</f>
        <v>CZ70994234</v>
      </c>
      <c r="K19" s="51"/>
    </row>
    <row r="20" s="1" customFormat="1" ht="6.96" customHeight="1">
      <c r="B20" s="46"/>
      <c r="C20" s="47"/>
      <c r="D20" s="47"/>
      <c r="E20" s="47"/>
      <c r="F20" s="47"/>
      <c r="G20" s="47"/>
      <c r="H20" s="47"/>
      <c r="I20" s="157"/>
      <c r="J20" s="47"/>
      <c r="K20" s="51"/>
    </row>
    <row r="21" s="1" customFormat="1" ht="14.4" customHeight="1">
      <c r="B21" s="46"/>
      <c r="C21" s="47"/>
      <c r="D21" s="40" t="s">
        <v>37</v>
      </c>
      <c r="E21" s="47"/>
      <c r="F21" s="47"/>
      <c r="G21" s="47"/>
      <c r="H21" s="47"/>
      <c r="I21" s="159" t="s">
        <v>32</v>
      </c>
      <c r="J21" s="35" t="str">
        <f>IF('Rekapitulace stavby'!AN13="Vyplň údaj","",IF('Rekapitulace stavby'!AN13="","",'Rekapitulace stavby'!AN13))</f>
        <v/>
      </c>
      <c r="K21" s="51"/>
    </row>
    <row r="22" s="1" customFormat="1" ht="18" customHeight="1">
      <c r="B22" s="46"/>
      <c r="C22" s="47"/>
      <c r="D22" s="47"/>
      <c r="E22" s="35" t="str">
        <f>IF('Rekapitulace stavby'!E14="Vyplň údaj","",IF('Rekapitulace stavby'!E14="","",'Rekapitulace stavby'!E14))</f>
        <v/>
      </c>
      <c r="F22" s="47"/>
      <c r="G22" s="47"/>
      <c r="H22" s="47"/>
      <c r="I22" s="159" t="s">
        <v>35</v>
      </c>
      <c r="J22" s="35" t="str">
        <f>IF('Rekapitulace stavby'!AN14="Vyplň údaj","",IF('Rekapitulace stavby'!AN14="","",'Rekapitulace stavby'!AN14))</f>
        <v/>
      </c>
      <c r="K22" s="51"/>
    </row>
    <row r="23" s="1" customFormat="1" ht="6.96" customHeight="1">
      <c r="B23" s="46"/>
      <c r="C23" s="47"/>
      <c r="D23" s="47"/>
      <c r="E23" s="47"/>
      <c r="F23" s="47"/>
      <c r="G23" s="47"/>
      <c r="H23" s="47"/>
      <c r="I23" s="157"/>
      <c r="J23" s="47"/>
      <c r="K23" s="51"/>
    </row>
    <row r="24" s="1" customFormat="1" ht="14.4" customHeight="1">
      <c r="B24" s="46"/>
      <c r="C24" s="47"/>
      <c r="D24" s="40" t="s">
        <v>39</v>
      </c>
      <c r="E24" s="47"/>
      <c r="F24" s="47"/>
      <c r="G24" s="47"/>
      <c r="H24" s="47"/>
      <c r="I24" s="159" t="s">
        <v>32</v>
      </c>
      <c r="J24" s="35" t="str">
        <f>IF('Rekapitulace stavby'!AN16="","",'Rekapitulace stavby'!AN16)</f>
        <v/>
      </c>
      <c r="K24" s="51"/>
    </row>
    <row r="25" s="1" customFormat="1" ht="18" customHeight="1">
      <c r="B25" s="46"/>
      <c r="C25" s="47"/>
      <c r="D25" s="47"/>
      <c r="E25" s="35" t="str">
        <f>IF('Rekapitulace stavby'!E17="","",'Rekapitulace stavby'!E17)</f>
        <v xml:space="preserve"> </v>
      </c>
      <c r="F25" s="47"/>
      <c r="G25" s="47"/>
      <c r="H25" s="47"/>
      <c r="I25" s="159" t="s">
        <v>35</v>
      </c>
      <c r="J25" s="35" t="str">
        <f>IF('Rekapitulace stavby'!AN17="","",'Rekapitulace stavby'!AN17)</f>
        <v/>
      </c>
      <c r="K25" s="51"/>
    </row>
    <row r="26" s="1" customFormat="1" ht="6.96" customHeight="1">
      <c r="B26" s="46"/>
      <c r="C26" s="47"/>
      <c r="D26" s="47"/>
      <c r="E26" s="47"/>
      <c r="F26" s="47"/>
      <c r="G26" s="47"/>
      <c r="H26" s="47"/>
      <c r="I26" s="157"/>
      <c r="J26" s="47"/>
      <c r="K26" s="51"/>
    </row>
    <row r="27" s="1" customFormat="1" ht="14.4" customHeight="1">
      <c r="B27" s="46"/>
      <c r="C27" s="47"/>
      <c r="D27" s="40" t="s">
        <v>42</v>
      </c>
      <c r="E27" s="47"/>
      <c r="F27" s="47"/>
      <c r="G27" s="47"/>
      <c r="H27" s="47"/>
      <c r="I27" s="157"/>
      <c r="J27" s="47"/>
      <c r="K27" s="51"/>
    </row>
    <row r="28" s="7" customFormat="1" ht="16.5" customHeight="1">
      <c r="B28" s="161"/>
      <c r="C28" s="162"/>
      <c r="D28" s="162"/>
      <c r="E28" s="44" t="s">
        <v>22</v>
      </c>
      <c r="F28" s="44"/>
      <c r="G28" s="44"/>
      <c r="H28" s="44"/>
      <c r="I28" s="163"/>
      <c r="J28" s="162"/>
      <c r="K28" s="164"/>
    </row>
    <row r="29" s="1" customFormat="1" ht="6.96" customHeight="1">
      <c r="B29" s="46"/>
      <c r="C29" s="47"/>
      <c r="D29" s="47"/>
      <c r="E29" s="47"/>
      <c r="F29" s="47"/>
      <c r="G29" s="47"/>
      <c r="H29" s="47"/>
      <c r="I29" s="157"/>
      <c r="J29" s="47"/>
      <c r="K29" s="51"/>
    </row>
    <row r="30" s="1" customFormat="1" ht="6.96" customHeight="1">
      <c r="B30" s="46"/>
      <c r="C30" s="47"/>
      <c r="D30" s="106"/>
      <c r="E30" s="106"/>
      <c r="F30" s="106"/>
      <c r="G30" s="106"/>
      <c r="H30" s="106"/>
      <c r="I30" s="165"/>
      <c r="J30" s="106"/>
      <c r="K30" s="166"/>
    </row>
    <row r="31" s="1" customFormat="1" ht="25.44" customHeight="1">
      <c r="B31" s="46"/>
      <c r="C31" s="47"/>
      <c r="D31" s="167" t="s">
        <v>43</v>
      </c>
      <c r="E31" s="47"/>
      <c r="F31" s="47"/>
      <c r="G31" s="47"/>
      <c r="H31" s="47"/>
      <c r="I31" s="157"/>
      <c r="J31" s="168">
        <f>ROUND(J93,2)</f>
        <v>0</v>
      </c>
      <c r="K31" s="51"/>
    </row>
    <row r="32" s="1" customFormat="1" ht="6.96" customHeight="1">
      <c r="B32" s="46"/>
      <c r="C32" s="47"/>
      <c r="D32" s="106"/>
      <c r="E32" s="106"/>
      <c r="F32" s="106"/>
      <c r="G32" s="106"/>
      <c r="H32" s="106"/>
      <c r="I32" s="165"/>
      <c r="J32" s="106"/>
      <c r="K32" s="166"/>
    </row>
    <row r="33" s="1" customFormat="1" ht="14.4" customHeight="1">
      <c r="B33" s="46"/>
      <c r="C33" s="47"/>
      <c r="D33" s="47"/>
      <c r="E33" s="47"/>
      <c r="F33" s="52" t="s">
        <v>45</v>
      </c>
      <c r="G33" s="47"/>
      <c r="H33" s="47"/>
      <c r="I33" s="169" t="s">
        <v>44</v>
      </c>
      <c r="J33" s="52" t="s">
        <v>46</v>
      </c>
      <c r="K33" s="51"/>
    </row>
    <row r="34" s="1" customFormat="1" ht="14.4" customHeight="1">
      <c r="B34" s="46"/>
      <c r="C34" s="47"/>
      <c r="D34" s="55" t="s">
        <v>47</v>
      </c>
      <c r="E34" s="55" t="s">
        <v>48</v>
      </c>
      <c r="F34" s="170">
        <f>ROUND(SUM(BE93:BE110), 2)</f>
        <v>0</v>
      </c>
      <c r="G34" s="47"/>
      <c r="H34" s="47"/>
      <c r="I34" s="171">
        <v>0.20999999999999999</v>
      </c>
      <c r="J34" s="170">
        <f>ROUND(ROUND((SUM(BE93:BE110)), 2)*I34, 2)</f>
        <v>0</v>
      </c>
      <c r="K34" s="51"/>
    </row>
    <row r="35" s="1" customFormat="1" ht="14.4" customHeight="1">
      <c r="B35" s="46"/>
      <c r="C35" s="47"/>
      <c r="D35" s="47"/>
      <c r="E35" s="55" t="s">
        <v>49</v>
      </c>
      <c r="F35" s="170">
        <f>ROUND(SUM(BF93:BF110), 2)</f>
        <v>0</v>
      </c>
      <c r="G35" s="47"/>
      <c r="H35" s="47"/>
      <c r="I35" s="171">
        <v>0.14999999999999999</v>
      </c>
      <c r="J35" s="170">
        <f>ROUND(ROUND((SUM(BF93:BF110)), 2)*I35, 2)</f>
        <v>0</v>
      </c>
      <c r="K35" s="51"/>
    </row>
    <row r="36" hidden="1" s="1" customFormat="1" ht="14.4" customHeight="1">
      <c r="B36" s="46"/>
      <c r="C36" s="47"/>
      <c r="D36" s="47"/>
      <c r="E36" s="55" t="s">
        <v>50</v>
      </c>
      <c r="F36" s="170">
        <f>ROUND(SUM(BG93:BG110), 2)</f>
        <v>0</v>
      </c>
      <c r="G36" s="47"/>
      <c r="H36" s="47"/>
      <c r="I36" s="171">
        <v>0.20999999999999999</v>
      </c>
      <c r="J36" s="170">
        <v>0</v>
      </c>
      <c r="K36" s="51"/>
    </row>
    <row r="37" hidden="1" s="1" customFormat="1" ht="14.4" customHeight="1">
      <c r="B37" s="46"/>
      <c r="C37" s="47"/>
      <c r="D37" s="47"/>
      <c r="E37" s="55" t="s">
        <v>51</v>
      </c>
      <c r="F37" s="170">
        <f>ROUND(SUM(BH93:BH110), 2)</f>
        <v>0</v>
      </c>
      <c r="G37" s="47"/>
      <c r="H37" s="47"/>
      <c r="I37" s="171">
        <v>0.14999999999999999</v>
      </c>
      <c r="J37" s="170">
        <v>0</v>
      </c>
      <c r="K37" s="51"/>
    </row>
    <row r="38" hidden="1" s="1" customFormat="1" ht="14.4" customHeight="1">
      <c r="B38" s="46"/>
      <c r="C38" s="47"/>
      <c r="D38" s="47"/>
      <c r="E38" s="55" t="s">
        <v>52</v>
      </c>
      <c r="F38" s="170">
        <f>ROUND(SUM(BI93:BI110), 2)</f>
        <v>0</v>
      </c>
      <c r="G38" s="47"/>
      <c r="H38" s="47"/>
      <c r="I38" s="171">
        <v>0</v>
      </c>
      <c r="J38" s="170">
        <v>0</v>
      </c>
      <c r="K38" s="51"/>
    </row>
    <row r="39" s="1" customFormat="1" ht="6.96" customHeight="1">
      <c r="B39" s="46"/>
      <c r="C39" s="47"/>
      <c r="D39" s="47"/>
      <c r="E39" s="47"/>
      <c r="F39" s="47"/>
      <c r="G39" s="47"/>
      <c r="H39" s="47"/>
      <c r="I39" s="157"/>
      <c r="J39" s="47"/>
      <c r="K39" s="51"/>
    </row>
    <row r="40" s="1" customFormat="1" ht="25.44" customHeight="1">
      <c r="B40" s="46"/>
      <c r="C40" s="172"/>
      <c r="D40" s="173" t="s">
        <v>53</v>
      </c>
      <c r="E40" s="98"/>
      <c r="F40" s="98"/>
      <c r="G40" s="174" t="s">
        <v>54</v>
      </c>
      <c r="H40" s="175" t="s">
        <v>55</v>
      </c>
      <c r="I40" s="176"/>
      <c r="J40" s="177">
        <f>SUM(J31:J38)</f>
        <v>0</v>
      </c>
      <c r="K40" s="178"/>
    </row>
    <row r="41" s="1" customFormat="1" ht="14.4" customHeight="1">
      <c r="B41" s="67"/>
      <c r="C41" s="68"/>
      <c r="D41" s="68"/>
      <c r="E41" s="68"/>
      <c r="F41" s="68"/>
      <c r="G41" s="68"/>
      <c r="H41" s="68"/>
      <c r="I41" s="179"/>
      <c r="J41" s="68"/>
      <c r="K41" s="69"/>
    </row>
    <row r="45" s="1" customFormat="1" ht="6.96" customHeight="1">
      <c r="B45" s="180"/>
      <c r="C45" s="181"/>
      <c r="D45" s="181"/>
      <c r="E45" s="181"/>
      <c r="F45" s="181"/>
      <c r="G45" s="181"/>
      <c r="H45" s="181"/>
      <c r="I45" s="182"/>
      <c r="J45" s="181"/>
      <c r="K45" s="183"/>
    </row>
    <row r="46" s="1" customFormat="1" ht="36.96" customHeight="1">
      <c r="B46" s="46"/>
      <c r="C46" s="30" t="s">
        <v>512</v>
      </c>
      <c r="D46" s="47"/>
      <c r="E46" s="47"/>
      <c r="F46" s="47"/>
      <c r="G46" s="47"/>
      <c r="H46" s="47"/>
      <c r="I46" s="157"/>
      <c r="J46" s="47"/>
      <c r="K46" s="51"/>
    </row>
    <row r="47" s="1" customFormat="1" ht="6.96" customHeight="1">
      <c r="B47" s="46"/>
      <c r="C47" s="47"/>
      <c r="D47" s="47"/>
      <c r="E47" s="47"/>
      <c r="F47" s="47"/>
      <c r="G47" s="47"/>
      <c r="H47" s="47"/>
      <c r="I47" s="157"/>
      <c r="J47" s="47"/>
      <c r="K47" s="51"/>
    </row>
    <row r="48" s="1" customFormat="1" ht="14.4" customHeight="1">
      <c r="B48" s="46"/>
      <c r="C48" s="40" t="s">
        <v>18</v>
      </c>
      <c r="D48" s="47"/>
      <c r="E48" s="47"/>
      <c r="F48" s="47"/>
      <c r="G48" s="47"/>
      <c r="H48" s="47"/>
      <c r="I48" s="157"/>
      <c r="J48" s="47"/>
      <c r="K48" s="51"/>
    </row>
    <row r="49" s="1" customFormat="1" ht="16.5" customHeight="1">
      <c r="B49" s="46"/>
      <c r="C49" s="47"/>
      <c r="D49" s="47"/>
      <c r="E49" s="156" t="str">
        <f>E7</f>
        <v>Celkové opravy zastávek na koridorové trati Vraňany - Děčín - státní hranice_ZMĚNA č. 1</v>
      </c>
      <c r="F49" s="40"/>
      <c r="G49" s="40"/>
      <c r="H49" s="40"/>
      <c r="I49" s="157"/>
      <c r="J49" s="47"/>
      <c r="K49" s="51"/>
    </row>
    <row r="50">
      <c r="B50" s="28"/>
      <c r="C50" s="40" t="s">
        <v>506</v>
      </c>
      <c r="D50" s="29"/>
      <c r="E50" s="29"/>
      <c r="F50" s="29"/>
      <c r="G50" s="29"/>
      <c r="H50" s="29"/>
      <c r="I50" s="155"/>
      <c r="J50" s="29"/>
      <c r="K50" s="31"/>
    </row>
    <row r="51" ht="16.5" customHeight="1">
      <c r="B51" s="28"/>
      <c r="C51" s="29"/>
      <c r="D51" s="29"/>
      <c r="E51" s="156" t="s">
        <v>1797</v>
      </c>
      <c r="F51" s="29"/>
      <c r="G51" s="29"/>
      <c r="H51" s="29"/>
      <c r="I51" s="155"/>
      <c r="J51" s="29"/>
      <c r="K51" s="31"/>
    </row>
    <row r="52">
      <c r="B52" s="28"/>
      <c r="C52" s="40" t="s">
        <v>508</v>
      </c>
      <c r="D52" s="29"/>
      <c r="E52" s="29"/>
      <c r="F52" s="29"/>
      <c r="G52" s="29"/>
      <c r="H52" s="29"/>
      <c r="I52" s="155"/>
      <c r="J52" s="29"/>
      <c r="K52" s="31"/>
    </row>
    <row r="53" s="1" customFormat="1" ht="16.5" customHeight="1">
      <c r="B53" s="46"/>
      <c r="C53" s="47"/>
      <c r="D53" s="47"/>
      <c r="E53" s="55" t="s">
        <v>1886</v>
      </c>
      <c r="F53" s="47"/>
      <c r="G53" s="47"/>
      <c r="H53" s="47"/>
      <c r="I53" s="157"/>
      <c r="J53" s="47"/>
      <c r="K53" s="51"/>
    </row>
    <row r="54" s="1" customFormat="1" ht="14.4" customHeight="1">
      <c r="B54" s="46"/>
      <c r="C54" s="40" t="s">
        <v>510</v>
      </c>
      <c r="D54" s="47"/>
      <c r="E54" s="47"/>
      <c r="F54" s="47"/>
      <c r="G54" s="47"/>
      <c r="H54" s="47"/>
      <c r="I54" s="157"/>
      <c r="J54" s="47"/>
      <c r="K54" s="51"/>
    </row>
    <row r="55" s="1" customFormat="1" ht="17.25" customHeight="1">
      <c r="B55" s="46"/>
      <c r="C55" s="47"/>
      <c r="D55" s="47"/>
      <c r="E55" s="158" t="str">
        <f>E13</f>
        <v>SO-32-04.2 - zemní práce</v>
      </c>
      <c r="F55" s="47"/>
      <c r="G55" s="47"/>
      <c r="H55" s="47"/>
      <c r="I55" s="157"/>
      <c r="J55" s="47"/>
      <c r="K55" s="51"/>
    </row>
    <row r="56" s="1" customFormat="1" ht="6.96" customHeight="1">
      <c r="B56" s="46"/>
      <c r="C56" s="47"/>
      <c r="D56" s="47"/>
      <c r="E56" s="47"/>
      <c r="F56" s="47"/>
      <c r="G56" s="47"/>
      <c r="H56" s="47"/>
      <c r="I56" s="157"/>
      <c r="J56" s="47"/>
      <c r="K56" s="51"/>
    </row>
    <row r="57" s="1" customFormat="1" ht="18" customHeight="1">
      <c r="B57" s="46"/>
      <c r="C57" s="40" t="s">
        <v>25</v>
      </c>
      <c r="D57" s="47"/>
      <c r="E57" s="47"/>
      <c r="F57" s="35" t="str">
        <f>F16</f>
        <v xml:space="preserve"> </v>
      </c>
      <c r="G57" s="47"/>
      <c r="H57" s="47"/>
      <c r="I57" s="159" t="s">
        <v>27</v>
      </c>
      <c r="J57" s="160" t="str">
        <f>IF(J16="","",J16)</f>
        <v>19. 9. 2018</v>
      </c>
      <c r="K57" s="51"/>
    </row>
    <row r="58" s="1" customFormat="1" ht="6.96" customHeight="1">
      <c r="B58" s="46"/>
      <c r="C58" s="47"/>
      <c r="D58" s="47"/>
      <c r="E58" s="47"/>
      <c r="F58" s="47"/>
      <c r="G58" s="47"/>
      <c r="H58" s="47"/>
      <c r="I58" s="157"/>
      <c r="J58" s="47"/>
      <c r="K58" s="51"/>
    </row>
    <row r="59" s="1" customFormat="1">
      <c r="B59" s="46"/>
      <c r="C59" s="40" t="s">
        <v>31</v>
      </c>
      <c r="D59" s="47"/>
      <c r="E59" s="47"/>
      <c r="F59" s="35" t="str">
        <f>E19</f>
        <v>SŽDC s.o., OŘ Ústí n.L., ST Ústí n.L.</v>
      </c>
      <c r="G59" s="47"/>
      <c r="H59" s="47"/>
      <c r="I59" s="159" t="s">
        <v>39</v>
      </c>
      <c r="J59" s="44" t="str">
        <f>E25</f>
        <v xml:space="preserve"> </v>
      </c>
      <c r="K59" s="51"/>
    </row>
    <row r="60" s="1" customFormat="1" ht="14.4" customHeight="1">
      <c r="B60" s="46"/>
      <c r="C60" s="40" t="s">
        <v>37</v>
      </c>
      <c r="D60" s="47"/>
      <c r="E60" s="47"/>
      <c r="F60" s="35" t="str">
        <f>IF(E22="","",E22)</f>
        <v/>
      </c>
      <c r="G60" s="47"/>
      <c r="H60" s="47"/>
      <c r="I60" s="157"/>
      <c r="J60" s="184"/>
      <c r="K60" s="51"/>
    </row>
    <row r="61" s="1" customFormat="1" ht="10.32" customHeight="1">
      <c r="B61" s="46"/>
      <c r="C61" s="47"/>
      <c r="D61" s="47"/>
      <c r="E61" s="47"/>
      <c r="F61" s="47"/>
      <c r="G61" s="47"/>
      <c r="H61" s="47"/>
      <c r="I61" s="157"/>
      <c r="J61" s="47"/>
      <c r="K61" s="51"/>
    </row>
    <row r="62" s="1" customFormat="1" ht="29.28" customHeight="1">
      <c r="B62" s="46"/>
      <c r="C62" s="185" t="s">
        <v>513</v>
      </c>
      <c r="D62" s="172"/>
      <c r="E62" s="172"/>
      <c r="F62" s="172"/>
      <c r="G62" s="172"/>
      <c r="H62" s="172"/>
      <c r="I62" s="186"/>
      <c r="J62" s="187" t="s">
        <v>514</v>
      </c>
      <c r="K62" s="188"/>
    </row>
    <row r="63" s="1" customFormat="1" ht="10.32" customHeight="1">
      <c r="B63" s="46"/>
      <c r="C63" s="47"/>
      <c r="D63" s="47"/>
      <c r="E63" s="47"/>
      <c r="F63" s="47"/>
      <c r="G63" s="47"/>
      <c r="H63" s="47"/>
      <c r="I63" s="157"/>
      <c r="J63" s="47"/>
      <c r="K63" s="51"/>
    </row>
    <row r="64" s="1" customFormat="1" ht="29.28" customHeight="1">
      <c r="B64" s="46"/>
      <c r="C64" s="189" t="s">
        <v>515</v>
      </c>
      <c r="D64" s="47"/>
      <c r="E64" s="47"/>
      <c r="F64" s="47"/>
      <c r="G64" s="47"/>
      <c r="H64" s="47"/>
      <c r="I64" s="157"/>
      <c r="J64" s="168">
        <f>J93</f>
        <v>0</v>
      </c>
      <c r="K64" s="51"/>
      <c r="AU64" s="24" t="s">
        <v>516</v>
      </c>
    </row>
    <row r="65" s="8" customFormat="1" ht="24.96" customHeight="1">
      <c r="B65" s="190"/>
      <c r="C65" s="191"/>
      <c r="D65" s="192" t="s">
        <v>517</v>
      </c>
      <c r="E65" s="193"/>
      <c r="F65" s="193"/>
      <c r="G65" s="193"/>
      <c r="H65" s="193"/>
      <c r="I65" s="194"/>
      <c r="J65" s="195">
        <f>J94</f>
        <v>0</v>
      </c>
      <c r="K65" s="196"/>
    </row>
    <row r="66" s="9" customFormat="1" ht="19.92" customHeight="1">
      <c r="B66" s="197"/>
      <c r="C66" s="198"/>
      <c r="D66" s="199" t="s">
        <v>1087</v>
      </c>
      <c r="E66" s="200"/>
      <c r="F66" s="200"/>
      <c r="G66" s="200"/>
      <c r="H66" s="200"/>
      <c r="I66" s="201"/>
      <c r="J66" s="202">
        <f>J95</f>
        <v>0</v>
      </c>
      <c r="K66" s="203"/>
    </row>
    <row r="67" s="9" customFormat="1" ht="19.92" customHeight="1">
      <c r="B67" s="197"/>
      <c r="C67" s="198"/>
      <c r="D67" s="199" t="s">
        <v>1693</v>
      </c>
      <c r="E67" s="200"/>
      <c r="F67" s="200"/>
      <c r="G67" s="200"/>
      <c r="H67" s="200"/>
      <c r="I67" s="201"/>
      <c r="J67" s="202">
        <f>J101</f>
        <v>0</v>
      </c>
      <c r="K67" s="203"/>
    </row>
    <row r="68" s="8" customFormat="1" ht="24.96" customHeight="1">
      <c r="B68" s="190"/>
      <c r="C68" s="191"/>
      <c r="D68" s="192" t="s">
        <v>1471</v>
      </c>
      <c r="E68" s="193"/>
      <c r="F68" s="193"/>
      <c r="G68" s="193"/>
      <c r="H68" s="193"/>
      <c r="I68" s="194"/>
      <c r="J68" s="195">
        <f>J103</f>
        <v>0</v>
      </c>
      <c r="K68" s="196"/>
    </row>
    <row r="69" s="9" customFormat="1" ht="19.92" customHeight="1">
      <c r="B69" s="197"/>
      <c r="C69" s="198"/>
      <c r="D69" s="199" t="s">
        <v>1472</v>
      </c>
      <c r="E69" s="200"/>
      <c r="F69" s="200"/>
      <c r="G69" s="200"/>
      <c r="H69" s="200"/>
      <c r="I69" s="201"/>
      <c r="J69" s="202">
        <f>J104</f>
        <v>0</v>
      </c>
      <c r="K69" s="203"/>
    </row>
    <row r="70" s="1" customFormat="1" ht="21.84" customHeight="1">
      <c r="B70" s="46"/>
      <c r="C70" s="47"/>
      <c r="D70" s="47"/>
      <c r="E70" s="47"/>
      <c r="F70" s="47"/>
      <c r="G70" s="47"/>
      <c r="H70" s="47"/>
      <c r="I70" s="157"/>
      <c r="J70" s="47"/>
      <c r="K70" s="51"/>
    </row>
    <row r="71" s="1" customFormat="1" ht="6.96" customHeight="1">
      <c r="B71" s="67"/>
      <c r="C71" s="68"/>
      <c r="D71" s="68"/>
      <c r="E71" s="68"/>
      <c r="F71" s="68"/>
      <c r="G71" s="68"/>
      <c r="H71" s="68"/>
      <c r="I71" s="179"/>
      <c r="J71" s="68"/>
      <c r="K71" s="69"/>
    </row>
    <row r="75" s="1" customFormat="1" ht="6.96" customHeight="1">
      <c r="B75" s="70"/>
      <c r="C75" s="71"/>
      <c r="D75" s="71"/>
      <c r="E75" s="71"/>
      <c r="F75" s="71"/>
      <c r="G75" s="71"/>
      <c r="H75" s="71"/>
      <c r="I75" s="182"/>
      <c r="J75" s="71"/>
      <c r="K75" s="71"/>
      <c r="L75" s="72"/>
    </row>
    <row r="76" s="1" customFormat="1" ht="36.96" customHeight="1">
      <c r="B76" s="46"/>
      <c r="C76" s="73" t="s">
        <v>525</v>
      </c>
      <c r="D76" s="74"/>
      <c r="E76" s="74"/>
      <c r="F76" s="74"/>
      <c r="G76" s="74"/>
      <c r="H76" s="74"/>
      <c r="I76" s="204"/>
      <c r="J76" s="74"/>
      <c r="K76" s="74"/>
      <c r="L76" s="72"/>
    </row>
    <row r="77" s="1" customFormat="1" ht="6.96" customHeight="1">
      <c r="B77" s="46"/>
      <c r="C77" s="74"/>
      <c r="D77" s="74"/>
      <c r="E77" s="74"/>
      <c r="F77" s="74"/>
      <c r="G77" s="74"/>
      <c r="H77" s="74"/>
      <c r="I77" s="204"/>
      <c r="J77" s="74"/>
      <c r="K77" s="74"/>
      <c r="L77" s="72"/>
    </row>
    <row r="78" s="1" customFormat="1" ht="14.4" customHeight="1">
      <c r="B78" s="46"/>
      <c r="C78" s="76" t="s">
        <v>18</v>
      </c>
      <c r="D78" s="74"/>
      <c r="E78" s="74"/>
      <c r="F78" s="74"/>
      <c r="G78" s="74"/>
      <c r="H78" s="74"/>
      <c r="I78" s="204"/>
      <c r="J78" s="74"/>
      <c r="K78" s="74"/>
      <c r="L78" s="72"/>
    </row>
    <row r="79" s="1" customFormat="1" ht="16.5" customHeight="1">
      <c r="B79" s="46"/>
      <c r="C79" s="74"/>
      <c r="D79" s="74"/>
      <c r="E79" s="205" t="str">
        <f>E7</f>
        <v>Celkové opravy zastávek na koridorové trati Vraňany - Děčín - státní hranice_ZMĚNA č. 1</v>
      </c>
      <c r="F79" s="76"/>
      <c r="G79" s="76"/>
      <c r="H79" s="76"/>
      <c r="I79" s="204"/>
      <c r="J79" s="74"/>
      <c r="K79" s="74"/>
      <c r="L79" s="72"/>
    </row>
    <row r="80">
      <c r="B80" s="28"/>
      <c r="C80" s="76" t="s">
        <v>506</v>
      </c>
      <c r="D80" s="206"/>
      <c r="E80" s="206"/>
      <c r="F80" s="206"/>
      <c r="G80" s="206"/>
      <c r="H80" s="206"/>
      <c r="I80" s="149"/>
      <c r="J80" s="206"/>
      <c r="K80" s="206"/>
      <c r="L80" s="207"/>
    </row>
    <row r="81" ht="16.5" customHeight="1">
      <c r="B81" s="28"/>
      <c r="C81" s="206"/>
      <c r="D81" s="206"/>
      <c r="E81" s="205" t="s">
        <v>1797</v>
      </c>
      <c r="F81" s="206"/>
      <c r="G81" s="206"/>
      <c r="H81" s="206"/>
      <c r="I81" s="149"/>
      <c r="J81" s="206"/>
      <c r="K81" s="206"/>
      <c r="L81" s="207"/>
    </row>
    <row r="82">
      <c r="B82" s="28"/>
      <c r="C82" s="76" t="s">
        <v>508</v>
      </c>
      <c r="D82" s="206"/>
      <c r="E82" s="206"/>
      <c r="F82" s="206"/>
      <c r="G82" s="206"/>
      <c r="H82" s="206"/>
      <c r="I82" s="149"/>
      <c r="J82" s="206"/>
      <c r="K82" s="206"/>
      <c r="L82" s="207"/>
    </row>
    <row r="83" s="1" customFormat="1" ht="16.5" customHeight="1">
      <c r="B83" s="46"/>
      <c r="C83" s="74"/>
      <c r="D83" s="74"/>
      <c r="E83" s="208" t="s">
        <v>1886</v>
      </c>
      <c r="F83" s="74"/>
      <c r="G83" s="74"/>
      <c r="H83" s="74"/>
      <c r="I83" s="204"/>
      <c r="J83" s="74"/>
      <c r="K83" s="74"/>
      <c r="L83" s="72"/>
    </row>
    <row r="84" s="1" customFormat="1" ht="14.4" customHeight="1">
      <c r="B84" s="46"/>
      <c r="C84" s="76" t="s">
        <v>510</v>
      </c>
      <c r="D84" s="74"/>
      <c r="E84" s="74"/>
      <c r="F84" s="74"/>
      <c r="G84" s="74"/>
      <c r="H84" s="74"/>
      <c r="I84" s="204"/>
      <c r="J84" s="74"/>
      <c r="K84" s="74"/>
      <c r="L84" s="72"/>
    </row>
    <row r="85" s="1" customFormat="1" ht="17.25" customHeight="1">
      <c r="B85" s="46"/>
      <c r="C85" s="74"/>
      <c r="D85" s="74"/>
      <c r="E85" s="82" t="str">
        <f>E13</f>
        <v>SO-32-04.2 - zemní práce</v>
      </c>
      <c r="F85" s="74"/>
      <c r="G85" s="74"/>
      <c r="H85" s="74"/>
      <c r="I85" s="204"/>
      <c r="J85" s="74"/>
      <c r="K85" s="74"/>
      <c r="L85" s="72"/>
    </row>
    <row r="86" s="1" customFormat="1" ht="6.96" customHeight="1">
      <c r="B86" s="46"/>
      <c r="C86" s="74"/>
      <c r="D86" s="74"/>
      <c r="E86" s="74"/>
      <c r="F86" s="74"/>
      <c r="G86" s="74"/>
      <c r="H86" s="74"/>
      <c r="I86" s="204"/>
      <c r="J86" s="74"/>
      <c r="K86" s="74"/>
      <c r="L86" s="72"/>
    </row>
    <row r="87" s="1" customFormat="1" ht="18" customHeight="1">
      <c r="B87" s="46"/>
      <c r="C87" s="76" t="s">
        <v>25</v>
      </c>
      <c r="D87" s="74"/>
      <c r="E87" s="74"/>
      <c r="F87" s="209" t="str">
        <f>F16</f>
        <v xml:space="preserve"> </v>
      </c>
      <c r="G87" s="74"/>
      <c r="H87" s="74"/>
      <c r="I87" s="210" t="s">
        <v>27</v>
      </c>
      <c r="J87" s="85" t="str">
        <f>IF(J16="","",J16)</f>
        <v>19. 9. 2018</v>
      </c>
      <c r="K87" s="74"/>
      <c r="L87" s="72"/>
    </row>
    <row r="88" s="1" customFormat="1" ht="6.96" customHeight="1">
      <c r="B88" s="46"/>
      <c r="C88" s="74"/>
      <c r="D88" s="74"/>
      <c r="E88" s="74"/>
      <c r="F88" s="74"/>
      <c r="G88" s="74"/>
      <c r="H88" s="74"/>
      <c r="I88" s="204"/>
      <c r="J88" s="74"/>
      <c r="K88" s="74"/>
      <c r="L88" s="72"/>
    </row>
    <row r="89" s="1" customFormat="1">
      <c r="B89" s="46"/>
      <c r="C89" s="76" t="s">
        <v>31</v>
      </c>
      <c r="D89" s="74"/>
      <c r="E89" s="74"/>
      <c r="F89" s="209" t="str">
        <f>E19</f>
        <v>SŽDC s.o., OŘ Ústí n.L., ST Ústí n.L.</v>
      </c>
      <c r="G89" s="74"/>
      <c r="H89" s="74"/>
      <c r="I89" s="210" t="s">
        <v>39</v>
      </c>
      <c r="J89" s="209" t="str">
        <f>E25</f>
        <v xml:space="preserve"> </v>
      </c>
      <c r="K89" s="74"/>
      <c r="L89" s="72"/>
    </row>
    <row r="90" s="1" customFormat="1" ht="14.4" customHeight="1">
      <c r="B90" s="46"/>
      <c r="C90" s="76" t="s">
        <v>37</v>
      </c>
      <c r="D90" s="74"/>
      <c r="E90" s="74"/>
      <c r="F90" s="209" t="str">
        <f>IF(E22="","",E22)</f>
        <v/>
      </c>
      <c r="G90" s="74"/>
      <c r="H90" s="74"/>
      <c r="I90" s="204"/>
      <c r="J90" s="74"/>
      <c r="K90" s="74"/>
      <c r="L90" s="72"/>
    </row>
    <row r="91" s="1" customFormat="1" ht="10.32" customHeight="1">
      <c r="B91" s="46"/>
      <c r="C91" s="74"/>
      <c r="D91" s="74"/>
      <c r="E91" s="74"/>
      <c r="F91" s="74"/>
      <c r="G91" s="74"/>
      <c r="H91" s="74"/>
      <c r="I91" s="204"/>
      <c r="J91" s="74"/>
      <c r="K91" s="74"/>
      <c r="L91" s="72"/>
    </row>
    <row r="92" s="10" customFormat="1" ht="29.28" customHeight="1">
      <c r="B92" s="211"/>
      <c r="C92" s="212" t="s">
        <v>526</v>
      </c>
      <c r="D92" s="213" t="s">
        <v>62</v>
      </c>
      <c r="E92" s="213" t="s">
        <v>58</v>
      </c>
      <c r="F92" s="213" t="s">
        <v>527</v>
      </c>
      <c r="G92" s="213" t="s">
        <v>528</v>
      </c>
      <c r="H92" s="213" t="s">
        <v>529</v>
      </c>
      <c r="I92" s="214" t="s">
        <v>530</v>
      </c>
      <c r="J92" s="213" t="s">
        <v>514</v>
      </c>
      <c r="K92" s="215" t="s">
        <v>531</v>
      </c>
      <c r="L92" s="216"/>
      <c r="M92" s="102" t="s">
        <v>532</v>
      </c>
      <c r="N92" s="103" t="s">
        <v>47</v>
      </c>
      <c r="O92" s="103" t="s">
        <v>533</v>
      </c>
      <c r="P92" s="103" t="s">
        <v>534</v>
      </c>
      <c r="Q92" s="103" t="s">
        <v>535</v>
      </c>
      <c r="R92" s="103" t="s">
        <v>536</v>
      </c>
      <c r="S92" s="103" t="s">
        <v>537</v>
      </c>
      <c r="T92" s="104" t="s">
        <v>538</v>
      </c>
    </row>
    <row r="93" s="1" customFormat="1" ht="29.28" customHeight="1">
      <c r="B93" s="46"/>
      <c r="C93" s="108" t="s">
        <v>515</v>
      </c>
      <c r="D93" s="74"/>
      <c r="E93" s="74"/>
      <c r="F93" s="74"/>
      <c r="G93" s="74"/>
      <c r="H93" s="74"/>
      <c r="I93" s="204"/>
      <c r="J93" s="217">
        <f>BK93</f>
        <v>0</v>
      </c>
      <c r="K93" s="74"/>
      <c r="L93" s="72"/>
      <c r="M93" s="105"/>
      <c r="N93" s="106"/>
      <c r="O93" s="106"/>
      <c r="P93" s="218">
        <f>P94+P103</f>
        <v>0</v>
      </c>
      <c r="Q93" s="106"/>
      <c r="R93" s="218">
        <f>R94+R103</f>
        <v>8.6164611999999998</v>
      </c>
      <c r="S93" s="106"/>
      <c r="T93" s="219">
        <f>T94+T103</f>
        <v>0</v>
      </c>
      <c r="AT93" s="24" t="s">
        <v>76</v>
      </c>
      <c r="AU93" s="24" t="s">
        <v>516</v>
      </c>
      <c r="BK93" s="220">
        <f>BK94+BK103</f>
        <v>0</v>
      </c>
    </row>
    <row r="94" s="11" customFormat="1" ht="37.44" customHeight="1">
      <c r="B94" s="221"/>
      <c r="C94" s="222"/>
      <c r="D94" s="223" t="s">
        <v>76</v>
      </c>
      <c r="E94" s="224" t="s">
        <v>539</v>
      </c>
      <c r="F94" s="224" t="s">
        <v>540</v>
      </c>
      <c r="G94" s="222"/>
      <c r="H94" s="222"/>
      <c r="I94" s="225"/>
      <c r="J94" s="226">
        <f>BK94</f>
        <v>0</v>
      </c>
      <c r="K94" s="222"/>
      <c r="L94" s="227"/>
      <c r="M94" s="228"/>
      <c r="N94" s="229"/>
      <c r="O94" s="229"/>
      <c r="P94" s="230">
        <f>P95+P101</f>
        <v>0</v>
      </c>
      <c r="Q94" s="229"/>
      <c r="R94" s="230">
        <f>R95+R101</f>
        <v>3.1402112</v>
      </c>
      <c r="S94" s="229"/>
      <c r="T94" s="231">
        <f>T95+T101</f>
        <v>0</v>
      </c>
      <c r="AR94" s="232" t="s">
        <v>24</v>
      </c>
      <c r="AT94" s="233" t="s">
        <v>76</v>
      </c>
      <c r="AU94" s="233" t="s">
        <v>77</v>
      </c>
      <c r="AY94" s="232" t="s">
        <v>541</v>
      </c>
      <c r="BK94" s="234">
        <f>BK95+BK101</f>
        <v>0</v>
      </c>
    </row>
    <row r="95" s="11" customFormat="1" ht="19.92" customHeight="1">
      <c r="B95" s="221"/>
      <c r="C95" s="222"/>
      <c r="D95" s="223" t="s">
        <v>76</v>
      </c>
      <c r="E95" s="235" t="s">
        <v>24</v>
      </c>
      <c r="F95" s="235" t="s">
        <v>1090</v>
      </c>
      <c r="G95" s="222"/>
      <c r="H95" s="222"/>
      <c r="I95" s="225"/>
      <c r="J95" s="236">
        <f>BK95</f>
        <v>0</v>
      </c>
      <c r="K95" s="222"/>
      <c r="L95" s="227"/>
      <c r="M95" s="228"/>
      <c r="N95" s="229"/>
      <c r="O95" s="229"/>
      <c r="P95" s="230">
        <f>SUM(P96:P100)</f>
        <v>0</v>
      </c>
      <c r="Q95" s="229"/>
      <c r="R95" s="230">
        <f>SUM(R96:R100)</f>
        <v>0</v>
      </c>
      <c r="S95" s="229"/>
      <c r="T95" s="231">
        <f>SUM(T96:T100)</f>
        <v>0</v>
      </c>
      <c r="AR95" s="232" t="s">
        <v>24</v>
      </c>
      <c r="AT95" s="233" t="s">
        <v>76</v>
      </c>
      <c r="AU95" s="233" t="s">
        <v>24</v>
      </c>
      <c r="AY95" s="232" t="s">
        <v>541</v>
      </c>
      <c r="BK95" s="234">
        <f>SUM(BK96:BK100)</f>
        <v>0</v>
      </c>
    </row>
    <row r="96" s="1" customFormat="1" ht="38.25" customHeight="1">
      <c r="B96" s="46"/>
      <c r="C96" s="237" t="s">
        <v>24</v>
      </c>
      <c r="D96" s="237" t="s">
        <v>544</v>
      </c>
      <c r="E96" s="238" t="s">
        <v>1473</v>
      </c>
      <c r="F96" s="239" t="s">
        <v>1474</v>
      </c>
      <c r="G96" s="240" t="s">
        <v>1093</v>
      </c>
      <c r="H96" s="241">
        <v>1.28</v>
      </c>
      <c r="I96" s="242"/>
      <c r="J96" s="243">
        <f>ROUND(I96*H96,2)</f>
        <v>0</v>
      </c>
      <c r="K96" s="239" t="s">
        <v>548</v>
      </c>
      <c r="L96" s="72"/>
      <c r="M96" s="244" t="s">
        <v>22</v>
      </c>
      <c r="N96" s="245" t="s">
        <v>48</v>
      </c>
      <c r="O96" s="47"/>
      <c r="P96" s="246">
        <f>O96*H96</f>
        <v>0</v>
      </c>
      <c r="Q96" s="246">
        <v>0</v>
      </c>
      <c r="R96" s="246">
        <f>Q96*H96</f>
        <v>0</v>
      </c>
      <c r="S96" s="246">
        <v>0</v>
      </c>
      <c r="T96" s="247">
        <f>S96*H96</f>
        <v>0</v>
      </c>
      <c r="AR96" s="24" t="s">
        <v>542</v>
      </c>
      <c r="AT96" s="24" t="s">
        <v>544</v>
      </c>
      <c r="AU96" s="24" t="s">
        <v>85</v>
      </c>
      <c r="AY96" s="24" t="s">
        <v>541</v>
      </c>
      <c r="BE96" s="248">
        <f>IF(N96="základní",J96,0)</f>
        <v>0</v>
      </c>
      <c r="BF96" s="248">
        <f>IF(N96="snížená",J96,0)</f>
        <v>0</v>
      </c>
      <c r="BG96" s="248">
        <f>IF(N96="zákl. přenesená",J96,0)</f>
        <v>0</v>
      </c>
      <c r="BH96" s="248">
        <f>IF(N96="sníž. přenesená",J96,0)</f>
        <v>0</v>
      </c>
      <c r="BI96" s="248">
        <f>IF(N96="nulová",J96,0)</f>
        <v>0</v>
      </c>
      <c r="BJ96" s="24" t="s">
        <v>24</v>
      </c>
      <c r="BK96" s="248">
        <f>ROUND(I96*H96,2)</f>
        <v>0</v>
      </c>
      <c r="BL96" s="24" t="s">
        <v>542</v>
      </c>
      <c r="BM96" s="24" t="s">
        <v>1908</v>
      </c>
    </row>
    <row r="97" s="12" customFormat="1">
      <c r="B97" s="249"/>
      <c r="C97" s="250"/>
      <c r="D97" s="251" t="s">
        <v>549</v>
      </c>
      <c r="E97" s="252" t="s">
        <v>22</v>
      </c>
      <c r="F97" s="253" t="s">
        <v>1775</v>
      </c>
      <c r="G97" s="250"/>
      <c r="H97" s="254">
        <v>1.28</v>
      </c>
      <c r="I97" s="255"/>
      <c r="J97" s="250"/>
      <c r="K97" s="250"/>
      <c r="L97" s="256"/>
      <c r="M97" s="257"/>
      <c r="N97" s="258"/>
      <c r="O97" s="258"/>
      <c r="P97" s="258"/>
      <c r="Q97" s="258"/>
      <c r="R97" s="258"/>
      <c r="S97" s="258"/>
      <c r="T97" s="259"/>
      <c r="AT97" s="260" t="s">
        <v>549</v>
      </c>
      <c r="AU97" s="260" t="s">
        <v>85</v>
      </c>
      <c r="AV97" s="12" t="s">
        <v>85</v>
      </c>
      <c r="AW97" s="12" t="s">
        <v>41</v>
      </c>
      <c r="AX97" s="12" t="s">
        <v>24</v>
      </c>
      <c r="AY97" s="260" t="s">
        <v>541</v>
      </c>
    </row>
    <row r="98" s="1" customFormat="1" ht="38.25" customHeight="1">
      <c r="B98" s="46"/>
      <c r="C98" s="237" t="s">
        <v>85</v>
      </c>
      <c r="D98" s="237" t="s">
        <v>544</v>
      </c>
      <c r="E98" s="238" t="s">
        <v>1477</v>
      </c>
      <c r="F98" s="239" t="s">
        <v>1478</v>
      </c>
      <c r="G98" s="240" t="s">
        <v>1093</v>
      </c>
      <c r="H98" s="241">
        <v>58.799999999999997</v>
      </c>
      <c r="I98" s="242"/>
      <c r="J98" s="243">
        <f>ROUND(I98*H98,2)</f>
        <v>0</v>
      </c>
      <c r="K98" s="239" t="s">
        <v>1646</v>
      </c>
      <c r="L98" s="72"/>
      <c r="M98" s="244" t="s">
        <v>22</v>
      </c>
      <c r="N98" s="245" t="s">
        <v>48</v>
      </c>
      <c r="O98" s="47"/>
      <c r="P98" s="246">
        <f>O98*H98</f>
        <v>0</v>
      </c>
      <c r="Q98" s="246">
        <v>0</v>
      </c>
      <c r="R98" s="246">
        <f>Q98*H98</f>
        <v>0</v>
      </c>
      <c r="S98" s="246">
        <v>0</v>
      </c>
      <c r="T98" s="247">
        <f>S98*H98</f>
        <v>0</v>
      </c>
      <c r="AR98" s="24" t="s">
        <v>542</v>
      </c>
      <c r="AT98" s="24" t="s">
        <v>544</v>
      </c>
      <c r="AU98" s="24" t="s">
        <v>85</v>
      </c>
      <c r="AY98" s="24" t="s">
        <v>541</v>
      </c>
      <c r="BE98" s="248">
        <f>IF(N98="základní",J98,0)</f>
        <v>0</v>
      </c>
      <c r="BF98" s="248">
        <f>IF(N98="snížená",J98,0)</f>
        <v>0</v>
      </c>
      <c r="BG98" s="248">
        <f>IF(N98="zákl. přenesená",J98,0)</f>
        <v>0</v>
      </c>
      <c r="BH98" s="248">
        <f>IF(N98="sníž. přenesená",J98,0)</f>
        <v>0</v>
      </c>
      <c r="BI98" s="248">
        <f>IF(N98="nulová",J98,0)</f>
        <v>0</v>
      </c>
      <c r="BJ98" s="24" t="s">
        <v>24</v>
      </c>
      <c r="BK98" s="248">
        <f>ROUND(I98*H98,2)</f>
        <v>0</v>
      </c>
      <c r="BL98" s="24" t="s">
        <v>542</v>
      </c>
      <c r="BM98" s="24" t="s">
        <v>1909</v>
      </c>
    </row>
    <row r="99" s="12" customFormat="1">
      <c r="B99" s="249"/>
      <c r="C99" s="250"/>
      <c r="D99" s="251" t="s">
        <v>549</v>
      </c>
      <c r="E99" s="252" t="s">
        <v>22</v>
      </c>
      <c r="F99" s="253" t="s">
        <v>1910</v>
      </c>
      <c r="G99" s="250"/>
      <c r="H99" s="254">
        <v>58.799999999999997</v>
      </c>
      <c r="I99" s="255"/>
      <c r="J99" s="250"/>
      <c r="K99" s="250"/>
      <c r="L99" s="256"/>
      <c r="M99" s="257"/>
      <c r="N99" s="258"/>
      <c r="O99" s="258"/>
      <c r="P99" s="258"/>
      <c r="Q99" s="258"/>
      <c r="R99" s="258"/>
      <c r="S99" s="258"/>
      <c r="T99" s="259"/>
      <c r="AT99" s="260" t="s">
        <v>549</v>
      </c>
      <c r="AU99" s="260" t="s">
        <v>85</v>
      </c>
      <c r="AV99" s="12" t="s">
        <v>85</v>
      </c>
      <c r="AW99" s="12" t="s">
        <v>41</v>
      </c>
      <c r="AX99" s="12" t="s">
        <v>24</v>
      </c>
      <c r="AY99" s="260" t="s">
        <v>541</v>
      </c>
    </row>
    <row r="100" s="1" customFormat="1" ht="25.5" customHeight="1">
      <c r="B100" s="46"/>
      <c r="C100" s="237" t="s">
        <v>93</v>
      </c>
      <c r="D100" s="237" t="s">
        <v>544</v>
      </c>
      <c r="E100" s="238" t="s">
        <v>1481</v>
      </c>
      <c r="F100" s="239" t="s">
        <v>1482</v>
      </c>
      <c r="G100" s="240" t="s">
        <v>1093</v>
      </c>
      <c r="H100" s="241">
        <v>58.799999999999997</v>
      </c>
      <c r="I100" s="242"/>
      <c r="J100" s="243">
        <f>ROUND(I100*H100,2)</f>
        <v>0</v>
      </c>
      <c r="K100" s="239" t="s">
        <v>1646</v>
      </c>
      <c r="L100" s="72"/>
      <c r="M100" s="244" t="s">
        <v>22</v>
      </c>
      <c r="N100" s="245" t="s">
        <v>48</v>
      </c>
      <c r="O100" s="47"/>
      <c r="P100" s="246">
        <f>O100*H100</f>
        <v>0</v>
      </c>
      <c r="Q100" s="246">
        <v>0</v>
      </c>
      <c r="R100" s="246">
        <f>Q100*H100</f>
        <v>0</v>
      </c>
      <c r="S100" s="246">
        <v>0</v>
      </c>
      <c r="T100" s="247">
        <f>S100*H100</f>
        <v>0</v>
      </c>
      <c r="AR100" s="24" t="s">
        <v>542</v>
      </c>
      <c r="AT100" s="24" t="s">
        <v>544</v>
      </c>
      <c r="AU100" s="24" t="s">
        <v>85</v>
      </c>
      <c r="AY100" s="24" t="s">
        <v>541</v>
      </c>
      <c r="BE100" s="248">
        <f>IF(N100="základní",J100,0)</f>
        <v>0</v>
      </c>
      <c r="BF100" s="248">
        <f>IF(N100="snížená",J100,0)</f>
        <v>0</v>
      </c>
      <c r="BG100" s="248">
        <f>IF(N100="zákl. přenesená",J100,0)</f>
        <v>0</v>
      </c>
      <c r="BH100" s="248">
        <f>IF(N100="sníž. přenesená",J100,0)</f>
        <v>0</v>
      </c>
      <c r="BI100" s="248">
        <f>IF(N100="nulová",J100,0)</f>
        <v>0</v>
      </c>
      <c r="BJ100" s="24" t="s">
        <v>24</v>
      </c>
      <c r="BK100" s="248">
        <f>ROUND(I100*H100,2)</f>
        <v>0</v>
      </c>
      <c r="BL100" s="24" t="s">
        <v>542</v>
      </c>
      <c r="BM100" s="24" t="s">
        <v>1911</v>
      </c>
    </row>
    <row r="101" s="11" customFormat="1" ht="29.88" customHeight="1">
      <c r="B101" s="221"/>
      <c r="C101" s="222"/>
      <c r="D101" s="223" t="s">
        <v>76</v>
      </c>
      <c r="E101" s="235" t="s">
        <v>85</v>
      </c>
      <c r="F101" s="235" t="s">
        <v>1700</v>
      </c>
      <c r="G101" s="222"/>
      <c r="H101" s="222"/>
      <c r="I101" s="225"/>
      <c r="J101" s="236">
        <f>BK101</f>
        <v>0</v>
      </c>
      <c r="K101" s="222"/>
      <c r="L101" s="227"/>
      <c r="M101" s="228"/>
      <c r="N101" s="229"/>
      <c r="O101" s="229"/>
      <c r="P101" s="230">
        <f>P102</f>
        <v>0</v>
      </c>
      <c r="Q101" s="229"/>
      <c r="R101" s="230">
        <f>R102</f>
        <v>3.1402112</v>
      </c>
      <c r="S101" s="229"/>
      <c r="T101" s="231">
        <f>T102</f>
        <v>0</v>
      </c>
      <c r="AR101" s="232" t="s">
        <v>24</v>
      </c>
      <c r="AT101" s="233" t="s">
        <v>76</v>
      </c>
      <c r="AU101" s="233" t="s">
        <v>24</v>
      </c>
      <c r="AY101" s="232" t="s">
        <v>541</v>
      </c>
      <c r="BK101" s="234">
        <f>BK102</f>
        <v>0</v>
      </c>
    </row>
    <row r="102" s="1" customFormat="1" ht="25.5" customHeight="1">
      <c r="B102" s="46"/>
      <c r="C102" s="237" t="s">
        <v>542</v>
      </c>
      <c r="D102" s="237" t="s">
        <v>544</v>
      </c>
      <c r="E102" s="238" t="s">
        <v>1487</v>
      </c>
      <c r="F102" s="239" t="s">
        <v>1488</v>
      </c>
      <c r="G102" s="240" t="s">
        <v>1093</v>
      </c>
      <c r="H102" s="241">
        <v>1.28</v>
      </c>
      <c r="I102" s="242"/>
      <c r="J102" s="243">
        <f>ROUND(I102*H102,2)</f>
        <v>0</v>
      </c>
      <c r="K102" s="239" t="s">
        <v>548</v>
      </c>
      <c r="L102" s="72"/>
      <c r="M102" s="244" t="s">
        <v>22</v>
      </c>
      <c r="N102" s="245" t="s">
        <v>48</v>
      </c>
      <c r="O102" s="47"/>
      <c r="P102" s="246">
        <f>O102*H102</f>
        <v>0</v>
      </c>
      <c r="Q102" s="246">
        <v>2.45329</v>
      </c>
      <c r="R102" s="246">
        <f>Q102*H102</f>
        <v>3.1402112</v>
      </c>
      <c r="S102" s="246">
        <v>0</v>
      </c>
      <c r="T102" s="247">
        <f>S102*H102</f>
        <v>0</v>
      </c>
      <c r="AR102" s="24" t="s">
        <v>542</v>
      </c>
      <c r="AT102" s="24" t="s">
        <v>544</v>
      </c>
      <c r="AU102" s="24" t="s">
        <v>85</v>
      </c>
      <c r="AY102" s="24" t="s">
        <v>541</v>
      </c>
      <c r="BE102" s="248">
        <f>IF(N102="základní",J102,0)</f>
        <v>0</v>
      </c>
      <c r="BF102" s="248">
        <f>IF(N102="snížená",J102,0)</f>
        <v>0</v>
      </c>
      <c r="BG102" s="248">
        <f>IF(N102="zákl. přenesená",J102,0)</f>
        <v>0</v>
      </c>
      <c r="BH102" s="248">
        <f>IF(N102="sníž. přenesená",J102,0)</f>
        <v>0</v>
      </c>
      <c r="BI102" s="248">
        <f>IF(N102="nulová",J102,0)</f>
        <v>0</v>
      </c>
      <c r="BJ102" s="24" t="s">
        <v>24</v>
      </c>
      <c r="BK102" s="248">
        <f>ROUND(I102*H102,2)</f>
        <v>0</v>
      </c>
      <c r="BL102" s="24" t="s">
        <v>542</v>
      </c>
      <c r="BM102" s="24" t="s">
        <v>1912</v>
      </c>
    </row>
    <row r="103" s="11" customFormat="1" ht="37.44" customHeight="1">
      <c r="B103" s="221"/>
      <c r="C103" s="222"/>
      <c r="D103" s="223" t="s">
        <v>76</v>
      </c>
      <c r="E103" s="224" t="s">
        <v>622</v>
      </c>
      <c r="F103" s="224" t="s">
        <v>1490</v>
      </c>
      <c r="G103" s="222"/>
      <c r="H103" s="222"/>
      <c r="I103" s="225"/>
      <c r="J103" s="226">
        <f>BK103</f>
        <v>0</v>
      </c>
      <c r="K103" s="222"/>
      <c r="L103" s="227"/>
      <c r="M103" s="228"/>
      <c r="N103" s="229"/>
      <c r="O103" s="229"/>
      <c r="P103" s="230">
        <f>P104</f>
        <v>0</v>
      </c>
      <c r="Q103" s="229"/>
      <c r="R103" s="230">
        <f>R104</f>
        <v>5.4762500000000003</v>
      </c>
      <c r="S103" s="229"/>
      <c r="T103" s="231">
        <f>T104</f>
        <v>0</v>
      </c>
      <c r="AR103" s="232" t="s">
        <v>93</v>
      </c>
      <c r="AT103" s="233" t="s">
        <v>76</v>
      </c>
      <c r="AU103" s="233" t="s">
        <v>77</v>
      </c>
      <c r="AY103" s="232" t="s">
        <v>541</v>
      </c>
      <c r="BK103" s="234">
        <f>BK104</f>
        <v>0</v>
      </c>
    </row>
    <row r="104" s="11" customFormat="1" ht="19.92" customHeight="1">
      <c r="B104" s="221"/>
      <c r="C104" s="222"/>
      <c r="D104" s="223" t="s">
        <v>76</v>
      </c>
      <c r="E104" s="235" t="s">
        <v>1491</v>
      </c>
      <c r="F104" s="235" t="s">
        <v>1492</v>
      </c>
      <c r="G104" s="222"/>
      <c r="H104" s="222"/>
      <c r="I104" s="225"/>
      <c r="J104" s="236">
        <f>BK104</f>
        <v>0</v>
      </c>
      <c r="K104" s="222"/>
      <c r="L104" s="227"/>
      <c r="M104" s="228"/>
      <c r="N104" s="229"/>
      <c r="O104" s="229"/>
      <c r="P104" s="230">
        <f>SUM(P105:P110)</f>
        <v>0</v>
      </c>
      <c r="Q104" s="229"/>
      <c r="R104" s="230">
        <f>SUM(R105:R110)</f>
        <v>5.4762500000000003</v>
      </c>
      <c r="S104" s="229"/>
      <c r="T104" s="231">
        <f>SUM(T105:T110)</f>
        <v>0</v>
      </c>
      <c r="AR104" s="232" t="s">
        <v>93</v>
      </c>
      <c r="AT104" s="233" t="s">
        <v>76</v>
      </c>
      <c r="AU104" s="233" t="s">
        <v>24</v>
      </c>
      <c r="AY104" s="232" t="s">
        <v>541</v>
      </c>
      <c r="BK104" s="234">
        <f>SUM(BK105:BK110)</f>
        <v>0</v>
      </c>
    </row>
    <row r="105" s="1" customFormat="1" ht="38.25" customHeight="1">
      <c r="B105" s="46"/>
      <c r="C105" s="237" t="s">
        <v>562</v>
      </c>
      <c r="D105" s="237" t="s">
        <v>544</v>
      </c>
      <c r="E105" s="238" t="s">
        <v>1702</v>
      </c>
      <c r="F105" s="239" t="s">
        <v>1703</v>
      </c>
      <c r="G105" s="240" t="s">
        <v>547</v>
      </c>
      <c r="H105" s="241">
        <v>65</v>
      </c>
      <c r="I105" s="242"/>
      <c r="J105" s="243">
        <f>ROUND(I105*H105,2)</f>
        <v>0</v>
      </c>
      <c r="K105" s="239" t="s">
        <v>548</v>
      </c>
      <c r="L105" s="72"/>
      <c r="M105" s="244" t="s">
        <v>22</v>
      </c>
      <c r="N105" s="245" t="s">
        <v>48</v>
      </c>
      <c r="O105" s="47"/>
      <c r="P105" s="246">
        <f>O105*H105</f>
        <v>0</v>
      </c>
      <c r="Q105" s="246">
        <v>0</v>
      </c>
      <c r="R105" s="246">
        <f>Q105*H105</f>
        <v>0</v>
      </c>
      <c r="S105" s="246">
        <v>0</v>
      </c>
      <c r="T105" s="247">
        <f>S105*H105</f>
        <v>0</v>
      </c>
      <c r="AR105" s="24" t="s">
        <v>1495</v>
      </c>
      <c r="AT105" s="24" t="s">
        <v>544</v>
      </c>
      <c r="AU105" s="24" t="s">
        <v>85</v>
      </c>
      <c r="AY105" s="24" t="s">
        <v>541</v>
      </c>
      <c r="BE105" s="248">
        <f>IF(N105="základní",J105,0)</f>
        <v>0</v>
      </c>
      <c r="BF105" s="248">
        <f>IF(N105="snížená",J105,0)</f>
        <v>0</v>
      </c>
      <c r="BG105" s="248">
        <f>IF(N105="zákl. přenesená",J105,0)</f>
        <v>0</v>
      </c>
      <c r="BH105" s="248">
        <f>IF(N105="sníž. přenesená",J105,0)</f>
        <v>0</v>
      </c>
      <c r="BI105" s="248">
        <f>IF(N105="nulová",J105,0)</f>
        <v>0</v>
      </c>
      <c r="BJ105" s="24" t="s">
        <v>24</v>
      </c>
      <c r="BK105" s="248">
        <f>ROUND(I105*H105,2)</f>
        <v>0</v>
      </c>
      <c r="BL105" s="24" t="s">
        <v>1495</v>
      </c>
      <c r="BM105" s="24" t="s">
        <v>1913</v>
      </c>
    </row>
    <row r="106" s="12" customFormat="1">
      <c r="B106" s="249"/>
      <c r="C106" s="250"/>
      <c r="D106" s="251" t="s">
        <v>549</v>
      </c>
      <c r="E106" s="252" t="s">
        <v>22</v>
      </c>
      <c r="F106" s="253" t="s">
        <v>1914</v>
      </c>
      <c r="G106" s="250"/>
      <c r="H106" s="254">
        <v>65</v>
      </c>
      <c r="I106" s="255"/>
      <c r="J106" s="250"/>
      <c r="K106" s="250"/>
      <c r="L106" s="256"/>
      <c r="M106" s="257"/>
      <c r="N106" s="258"/>
      <c r="O106" s="258"/>
      <c r="P106" s="258"/>
      <c r="Q106" s="258"/>
      <c r="R106" s="258"/>
      <c r="S106" s="258"/>
      <c r="T106" s="259"/>
      <c r="AT106" s="260" t="s">
        <v>549</v>
      </c>
      <c r="AU106" s="260" t="s">
        <v>85</v>
      </c>
      <c r="AV106" s="12" t="s">
        <v>85</v>
      </c>
      <c r="AW106" s="12" t="s">
        <v>41</v>
      </c>
      <c r="AX106" s="12" t="s">
        <v>24</v>
      </c>
      <c r="AY106" s="260" t="s">
        <v>541</v>
      </c>
    </row>
    <row r="107" s="1" customFormat="1" ht="51" customHeight="1">
      <c r="B107" s="46"/>
      <c r="C107" s="237" t="s">
        <v>552</v>
      </c>
      <c r="D107" s="237" t="s">
        <v>544</v>
      </c>
      <c r="E107" s="238" t="s">
        <v>1706</v>
      </c>
      <c r="F107" s="239" t="s">
        <v>1707</v>
      </c>
      <c r="G107" s="240" t="s">
        <v>547</v>
      </c>
      <c r="H107" s="241">
        <v>65</v>
      </c>
      <c r="I107" s="242"/>
      <c r="J107" s="243">
        <f>ROUND(I107*H107,2)</f>
        <v>0</v>
      </c>
      <c r="K107" s="239" t="s">
        <v>548</v>
      </c>
      <c r="L107" s="72"/>
      <c r="M107" s="244" t="s">
        <v>22</v>
      </c>
      <c r="N107" s="245" t="s">
        <v>48</v>
      </c>
      <c r="O107" s="47"/>
      <c r="P107" s="246">
        <f>O107*H107</f>
        <v>0</v>
      </c>
      <c r="Q107" s="246">
        <v>0.084250000000000005</v>
      </c>
      <c r="R107" s="246">
        <f>Q107*H107</f>
        <v>5.4762500000000003</v>
      </c>
      <c r="S107" s="246">
        <v>0</v>
      </c>
      <c r="T107" s="247">
        <f>S107*H107</f>
        <v>0</v>
      </c>
      <c r="AR107" s="24" t="s">
        <v>1495</v>
      </c>
      <c r="AT107" s="24" t="s">
        <v>544</v>
      </c>
      <c r="AU107" s="24" t="s">
        <v>85</v>
      </c>
      <c r="AY107" s="24" t="s">
        <v>541</v>
      </c>
      <c r="BE107" s="248">
        <f>IF(N107="základní",J107,0)</f>
        <v>0</v>
      </c>
      <c r="BF107" s="248">
        <f>IF(N107="snížená",J107,0)</f>
        <v>0</v>
      </c>
      <c r="BG107" s="248">
        <f>IF(N107="zákl. přenesená",J107,0)</f>
        <v>0</v>
      </c>
      <c r="BH107" s="248">
        <f>IF(N107="sníž. přenesená",J107,0)</f>
        <v>0</v>
      </c>
      <c r="BI107" s="248">
        <f>IF(N107="nulová",J107,0)</f>
        <v>0</v>
      </c>
      <c r="BJ107" s="24" t="s">
        <v>24</v>
      </c>
      <c r="BK107" s="248">
        <f>ROUND(I107*H107,2)</f>
        <v>0</v>
      </c>
      <c r="BL107" s="24" t="s">
        <v>1495</v>
      </c>
      <c r="BM107" s="24" t="s">
        <v>1915</v>
      </c>
    </row>
    <row r="108" s="1" customFormat="1" ht="25.5" customHeight="1">
      <c r="B108" s="46"/>
      <c r="C108" s="237" t="s">
        <v>571</v>
      </c>
      <c r="D108" s="237" t="s">
        <v>544</v>
      </c>
      <c r="E108" s="238" t="s">
        <v>1493</v>
      </c>
      <c r="F108" s="239" t="s">
        <v>1494</v>
      </c>
      <c r="G108" s="240" t="s">
        <v>1093</v>
      </c>
      <c r="H108" s="241">
        <v>0.29999999999999999</v>
      </c>
      <c r="I108" s="242"/>
      <c r="J108" s="243">
        <f>ROUND(I108*H108,2)</f>
        <v>0</v>
      </c>
      <c r="K108" s="239" t="s">
        <v>1646</v>
      </c>
      <c r="L108" s="72"/>
      <c r="M108" s="244" t="s">
        <v>22</v>
      </c>
      <c r="N108" s="245" t="s">
        <v>48</v>
      </c>
      <c r="O108" s="47"/>
      <c r="P108" s="246">
        <f>O108*H108</f>
        <v>0</v>
      </c>
      <c r="Q108" s="246">
        <v>0</v>
      </c>
      <c r="R108" s="246">
        <f>Q108*H108</f>
        <v>0</v>
      </c>
      <c r="S108" s="246">
        <v>0</v>
      </c>
      <c r="T108" s="247">
        <f>S108*H108</f>
        <v>0</v>
      </c>
      <c r="AR108" s="24" t="s">
        <v>1495</v>
      </c>
      <c r="AT108" s="24" t="s">
        <v>544</v>
      </c>
      <c r="AU108" s="24" t="s">
        <v>85</v>
      </c>
      <c r="AY108" s="24" t="s">
        <v>541</v>
      </c>
      <c r="BE108" s="248">
        <f>IF(N108="základní",J108,0)</f>
        <v>0</v>
      </c>
      <c r="BF108" s="248">
        <f>IF(N108="snížená",J108,0)</f>
        <v>0</v>
      </c>
      <c r="BG108" s="248">
        <f>IF(N108="zákl. přenesená",J108,0)</f>
        <v>0</v>
      </c>
      <c r="BH108" s="248">
        <f>IF(N108="sníž. přenesená",J108,0)</f>
        <v>0</v>
      </c>
      <c r="BI108" s="248">
        <f>IF(N108="nulová",J108,0)</f>
        <v>0</v>
      </c>
      <c r="BJ108" s="24" t="s">
        <v>24</v>
      </c>
      <c r="BK108" s="248">
        <f>ROUND(I108*H108,2)</f>
        <v>0</v>
      </c>
      <c r="BL108" s="24" t="s">
        <v>1495</v>
      </c>
      <c r="BM108" s="24" t="s">
        <v>1916</v>
      </c>
    </row>
    <row r="109" s="12" customFormat="1">
      <c r="B109" s="249"/>
      <c r="C109" s="250"/>
      <c r="D109" s="251" t="s">
        <v>549</v>
      </c>
      <c r="E109" s="252" t="s">
        <v>22</v>
      </c>
      <c r="F109" s="253" t="s">
        <v>1917</v>
      </c>
      <c r="G109" s="250"/>
      <c r="H109" s="254">
        <v>0.29999999999999999</v>
      </c>
      <c r="I109" s="255"/>
      <c r="J109" s="250"/>
      <c r="K109" s="250"/>
      <c r="L109" s="256"/>
      <c r="M109" s="257"/>
      <c r="N109" s="258"/>
      <c r="O109" s="258"/>
      <c r="P109" s="258"/>
      <c r="Q109" s="258"/>
      <c r="R109" s="258"/>
      <c r="S109" s="258"/>
      <c r="T109" s="259"/>
      <c r="AT109" s="260" t="s">
        <v>549</v>
      </c>
      <c r="AU109" s="260" t="s">
        <v>85</v>
      </c>
      <c r="AV109" s="12" t="s">
        <v>85</v>
      </c>
      <c r="AW109" s="12" t="s">
        <v>41</v>
      </c>
      <c r="AX109" s="12" t="s">
        <v>24</v>
      </c>
      <c r="AY109" s="260" t="s">
        <v>541</v>
      </c>
    </row>
    <row r="110" s="1" customFormat="1" ht="25.5" customHeight="1">
      <c r="B110" s="46"/>
      <c r="C110" s="237" t="s">
        <v>561</v>
      </c>
      <c r="D110" s="237" t="s">
        <v>544</v>
      </c>
      <c r="E110" s="238" t="s">
        <v>1498</v>
      </c>
      <c r="F110" s="239" t="s">
        <v>1499</v>
      </c>
      <c r="G110" s="240" t="s">
        <v>651</v>
      </c>
      <c r="H110" s="241">
        <v>200</v>
      </c>
      <c r="I110" s="242"/>
      <c r="J110" s="243">
        <f>ROUND(I110*H110,2)</f>
        <v>0</v>
      </c>
      <c r="K110" s="239" t="s">
        <v>548</v>
      </c>
      <c r="L110" s="72"/>
      <c r="M110" s="244" t="s">
        <v>22</v>
      </c>
      <c r="N110" s="281" t="s">
        <v>48</v>
      </c>
      <c r="O110" s="277"/>
      <c r="P110" s="278">
        <f>O110*H110</f>
        <v>0</v>
      </c>
      <c r="Q110" s="278">
        <v>0</v>
      </c>
      <c r="R110" s="278">
        <f>Q110*H110</f>
        <v>0</v>
      </c>
      <c r="S110" s="278">
        <v>0</v>
      </c>
      <c r="T110" s="279">
        <f>S110*H110</f>
        <v>0</v>
      </c>
      <c r="AR110" s="24" t="s">
        <v>1495</v>
      </c>
      <c r="AT110" s="24" t="s">
        <v>544</v>
      </c>
      <c r="AU110" s="24" t="s">
        <v>85</v>
      </c>
      <c r="AY110" s="24" t="s">
        <v>541</v>
      </c>
      <c r="BE110" s="248">
        <f>IF(N110="základní",J110,0)</f>
        <v>0</v>
      </c>
      <c r="BF110" s="248">
        <f>IF(N110="snížená",J110,0)</f>
        <v>0</v>
      </c>
      <c r="BG110" s="248">
        <f>IF(N110="zákl. přenesená",J110,0)</f>
        <v>0</v>
      </c>
      <c r="BH110" s="248">
        <f>IF(N110="sníž. přenesená",J110,0)</f>
        <v>0</v>
      </c>
      <c r="BI110" s="248">
        <f>IF(N110="nulová",J110,0)</f>
        <v>0</v>
      </c>
      <c r="BJ110" s="24" t="s">
        <v>24</v>
      </c>
      <c r="BK110" s="248">
        <f>ROUND(I110*H110,2)</f>
        <v>0</v>
      </c>
      <c r="BL110" s="24" t="s">
        <v>1495</v>
      </c>
      <c r="BM110" s="24" t="s">
        <v>1918</v>
      </c>
    </row>
    <row r="111" s="1" customFormat="1" ht="6.96" customHeight="1">
      <c r="B111" s="67"/>
      <c r="C111" s="68"/>
      <c r="D111" s="68"/>
      <c r="E111" s="68"/>
      <c r="F111" s="68"/>
      <c r="G111" s="68"/>
      <c r="H111" s="68"/>
      <c r="I111" s="179"/>
      <c r="J111" s="68"/>
      <c r="K111" s="68"/>
      <c r="L111" s="72"/>
    </row>
  </sheetData>
  <sheetProtection sheet="1" autoFilter="0" formatColumns="0" formatRows="0" objects="1" scenarios="1" spinCount="100000" saltValue="DVYT7ZDDYZXCoWReSsmfsYkZ94DV1h31QHZ/AbNK2tv7iq5Ed9g5PxNRcZxx9YrIzCD9bBTt0GAfwpzpZ//HSA==" hashValue="Wo6cLcBRTnnd9li4PZuWozJ+u1JLyA/icDPQAexXNBEiN7DvXt0r8RR2U50QrgJyLczynGJH0Rzet/wxi4FDXA==" algorithmName="SHA-512" password="CC35"/>
  <autoFilter ref="C92:K110"/>
  <mergeCells count="16">
    <mergeCell ref="E7:H7"/>
    <mergeCell ref="E11:H11"/>
    <mergeCell ref="E9:H9"/>
    <mergeCell ref="E13:H13"/>
    <mergeCell ref="E28:H28"/>
    <mergeCell ref="E49:H49"/>
    <mergeCell ref="E53:H53"/>
    <mergeCell ref="E51:H51"/>
    <mergeCell ref="E55:H55"/>
    <mergeCell ref="J59:J60"/>
    <mergeCell ref="E79:H79"/>
    <mergeCell ref="E83:H83"/>
    <mergeCell ref="E81:H81"/>
    <mergeCell ref="E85:H85"/>
    <mergeCell ref="G1:H1"/>
    <mergeCell ref="L2:V2"/>
  </mergeCells>
  <hyperlinks>
    <hyperlink ref="F1:G1" location="C2" display="1) Krycí list soupisu"/>
    <hyperlink ref="G1:H1" location="C62" display="2) Rekapitulace"/>
    <hyperlink ref="J1" location="C92"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78.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419</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ht="16.5" customHeight="1">
      <c r="B9" s="28"/>
      <c r="C9" s="29"/>
      <c r="D9" s="29"/>
      <c r="E9" s="156" t="s">
        <v>1797</v>
      </c>
      <c r="F9" s="29"/>
      <c r="G9" s="29"/>
      <c r="H9" s="29"/>
      <c r="I9" s="155"/>
      <c r="J9" s="29"/>
      <c r="K9" s="31"/>
    </row>
    <row r="10">
      <c r="B10" s="28"/>
      <c r="C10" s="29"/>
      <c r="D10" s="40" t="s">
        <v>508</v>
      </c>
      <c r="E10" s="29"/>
      <c r="F10" s="29"/>
      <c r="G10" s="29"/>
      <c r="H10" s="29"/>
      <c r="I10" s="155"/>
      <c r="J10" s="29"/>
      <c r="K10" s="31"/>
    </row>
    <row r="11" s="1" customFormat="1" ht="16.5" customHeight="1">
      <c r="B11" s="46"/>
      <c r="C11" s="47"/>
      <c r="D11" s="47"/>
      <c r="E11" s="55" t="s">
        <v>1886</v>
      </c>
      <c r="F11" s="47"/>
      <c r="G11" s="47"/>
      <c r="H11" s="47"/>
      <c r="I11" s="157"/>
      <c r="J11" s="47"/>
      <c r="K11" s="51"/>
    </row>
    <row r="12" s="1" customFormat="1">
      <c r="B12" s="46"/>
      <c r="C12" s="47"/>
      <c r="D12" s="40" t="s">
        <v>510</v>
      </c>
      <c r="E12" s="47"/>
      <c r="F12" s="47"/>
      <c r="G12" s="47"/>
      <c r="H12" s="47"/>
      <c r="I12" s="157"/>
      <c r="J12" s="47"/>
      <c r="K12" s="51"/>
    </row>
    <row r="13" s="1" customFormat="1" ht="36.96" customHeight="1">
      <c r="B13" s="46"/>
      <c r="C13" s="47"/>
      <c r="D13" s="47"/>
      <c r="E13" s="158" t="s">
        <v>1919</v>
      </c>
      <c r="F13" s="47"/>
      <c r="G13" s="47"/>
      <c r="H13" s="47"/>
      <c r="I13" s="157"/>
      <c r="J13" s="47"/>
      <c r="K13" s="51"/>
    </row>
    <row r="14" s="1" customFormat="1">
      <c r="B14" s="46"/>
      <c r="C14" s="47"/>
      <c r="D14" s="47"/>
      <c r="E14" s="47"/>
      <c r="F14" s="47"/>
      <c r="G14" s="47"/>
      <c r="H14" s="47"/>
      <c r="I14" s="157"/>
      <c r="J14" s="47"/>
      <c r="K14" s="51"/>
    </row>
    <row r="15" s="1" customFormat="1" ht="14.4" customHeight="1">
      <c r="B15" s="46"/>
      <c r="C15" s="47"/>
      <c r="D15" s="40" t="s">
        <v>21</v>
      </c>
      <c r="E15" s="47"/>
      <c r="F15" s="35" t="s">
        <v>22</v>
      </c>
      <c r="G15" s="47"/>
      <c r="H15" s="47"/>
      <c r="I15" s="159" t="s">
        <v>23</v>
      </c>
      <c r="J15" s="35" t="s">
        <v>22</v>
      </c>
      <c r="K15" s="51"/>
    </row>
    <row r="16" s="1" customFormat="1" ht="14.4" customHeight="1">
      <c r="B16" s="46"/>
      <c r="C16" s="47"/>
      <c r="D16" s="40" t="s">
        <v>25</v>
      </c>
      <c r="E16" s="47"/>
      <c r="F16" s="35" t="s">
        <v>40</v>
      </c>
      <c r="G16" s="47"/>
      <c r="H16" s="47"/>
      <c r="I16" s="159" t="s">
        <v>27</v>
      </c>
      <c r="J16" s="160" t="str">
        <f>'Rekapitulace stavby'!AN8</f>
        <v>19. 9. 2018</v>
      </c>
      <c r="K16" s="51"/>
    </row>
    <row r="17" s="1" customFormat="1" ht="10.8" customHeight="1">
      <c r="B17" s="46"/>
      <c r="C17" s="47"/>
      <c r="D17" s="47"/>
      <c r="E17" s="47"/>
      <c r="F17" s="47"/>
      <c r="G17" s="47"/>
      <c r="H17" s="47"/>
      <c r="I17" s="157"/>
      <c r="J17" s="47"/>
      <c r="K17" s="51"/>
    </row>
    <row r="18" s="1" customFormat="1" ht="14.4" customHeight="1">
      <c r="B18" s="46"/>
      <c r="C18" s="47"/>
      <c r="D18" s="40" t="s">
        <v>31</v>
      </c>
      <c r="E18" s="47"/>
      <c r="F18" s="47"/>
      <c r="G18" s="47"/>
      <c r="H18" s="47"/>
      <c r="I18" s="159" t="s">
        <v>32</v>
      </c>
      <c r="J18" s="35" t="str">
        <f>IF('Rekapitulace stavby'!AN10="","",'Rekapitulace stavby'!AN10)</f>
        <v>70994234</v>
      </c>
      <c r="K18" s="51"/>
    </row>
    <row r="19" s="1" customFormat="1" ht="18" customHeight="1">
      <c r="B19" s="46"/>
      <c r="C19" s="47"/>
      <c r="D19" s="47"/>
      <c r="E19" s="35" t="str">
        <f>IF('Rekapitulace stavby'!E11="","",'Rekapitulace stavby'!E11)</f>
        <v>SŽDC s.o., OŘ Ústí n.L., ST Ústí n.L.</v>
      </c>
      <c r="F19" s="47"/>
      <c r="G19" s="47"/>
      <c r="H19" s="47"/>
      <c r="I19" s="159" t="s">
        <v>35</v>
      </c>
      <c r="J19" s="35" t="str">
        <f>IF('Rekapitulace stavby'!AN11="","",'Rekapitulace stavby'!AN11)</f>
        <v>CZ70994234</v>
      </c>
      <c r="K19" s="51"/>
    </row>
    <row r="20" s="1" customFormat="1" ht="6.96" customHeight="1">
      <c r="B20" s="46"/>
      <c r="C20" s="47"/>
      <c r="D20" s="47"/>
      <c r="E20" s="47"/>
      <c r="F20" s="47"/>
      <c r="G20" s="47"/>
      <c r="H20" s="47"/>
      <c r="I20" s="157"/>
      <c r="J20" s="47"/>
      <c r="K20" s="51"/>
    </row>
    <row r="21" s="1" customFormat="1" ht="14.4" customHeight="1">
      <c r="B21" s="46"/>
      <c r="C21" s="47"/>
      <c r="D21" s="40" t="s">
        <v>37</v>
      </c>
      <c r="E21" s="47"/>
      <c r="F21" s="47"/>
      <c r="G21" s="47"/>
      <c r="H21" s="47"/>
      <c r="I21" s="159" t="s">
        <v>32</v>
      </c>
      <c r="J21" s="35" t="str">
        <f>IF('Rekapitulace stavby'!AN13="Vyplň údaj","",IF('Rekapitulace stavby'!AN13="","",'Rekapitulace stavby'!AN13))</f>
        <v/>
      </c>
      <c r="K21" s="51"/>
    </row>
    <row r="22" s="1" customFormat="1" ht="18" customHeight="1">
      <c r="B22" s="46"/>
      <c r="C22" s="47"/>
      <c r="D22" s="47"/>
      <c r="E22" s="35" t="str">
        <f>IF('Rekapitulace stavby'!E14="Vyplň údaj","",IF('Rekapitulace stavby'!E14="","",'Rekapitulace stavby'!E14))</f>
        <v/>
      </c>
      <c r="F22" s="47"/>
      <c r="G22" s="47"/>
      <c r="H22" s="47"/>
      <c r="I22" s="159" t="s">
        <v>35</v>
      </c>
      <c r="J22" s="35" t="str">
        <f>IF('Rekapitulace stavby'!AN14="Vyplň údaj","",IF('Rekapitulace stavby'!AN14="","",'Rekapitulace stavby'!AN14))</f>
        <v/>
      </c>
      <c r="K22" s="51"/>
    </row>
    <row r="23" s="1" customFormat="1" ht="6.96" customHeight="1">
      <c r="B23" s="46"/>
      <c r="C23" s="47"/>
      <c r="D23" s="47"/>
      <c r="E23" s="47"/>
      <c r="F23" s="47"/>
      <c r="G23" s="47"/>
      <c r="H23" s="47"/>
      <c r="I23" s="157"/>
      <c r="J23" s="47"/>
      <c r="K23" s="51"/>
    </row>
    <row r="24" s="1" customFormat="1" ht="14.4" customHeight="1">
      <c r="B24" s="46"/>
      <c r="C24" s="47"/>
      <c r="D24" s="40" t="s">
        <v>39</v>
      </c>
      <c r="E24" s="47"/>
      <c r="F24" s="47"/>
      <c r="G24" s="47"/>
      <c r="H24" s="47"/>
      <c r="I24" s="159" t="s">
        <v>32</v>
      </c>
      <c r="J24" s="35" t="str">
        <f>IF('Rekapitulace stavby'!AN16="","",'Rekapitulace stavby'!AN16)</f>
        <v/>
      </c>
      <c r="K24" s="51"/>
    </row>
    <row r="25" s="1" customFormat="1" ht="18" customHeight="1">
      <c r="B25" s="46"/>
      <c r="C25" s="47"/>
      <c r="D25" s="47"/>
      <c r="E25" s="35" t="str">
        <f>IF('Rekapitulace stavby'!E17="","",'Rekapitulace stavby'!E17)</f>
        <v xml:space="preserve"> </v>
      </c>
      <c r="F25" s="47"/>
      <c r="G25" s="47"/>
      <c r="H25" s="47"/>
      <c r="I25" s="159" t="s">
        <v>35</v>
      </c>
      <c r="J25" s="35" t="str">
        <f>IF('Rekapitulace stavby'!AN17="","",'Rekapitulace stavby'!AN17)</f>
        <v/>
      </c>
      <c r="K25" s="51"/>
    </row>
    <row r="26" s="1" customFormat="1" ht="6.96" customHeight="1">
      <c r="B26" s="46"/>
      <c r="C26" s="47"/>
      <c r="D26" s="47"/>
      <c r="E26" s="47"/>
      <c r="F26" s="47"/>
      <c r="G26" s="47"/>
      <c r="H26" s="47"/>
      <c r="I26" s="157"/>
      <c r="J26" s="47"/>
      <c r="K26" s="51"/>
    </row>
    <row r="27" s="1" customFormat="1" ht="14.4" customHeight="1">
      <c r="B27" s="46"/>
      <c r="C27" s="47"/>
      <c r="D27" s="40" t="s">
        <v>42</v>
      </c>
      <c r="E27" s="47"/>
      <c r="F27" s="47"/>
      <c r="G27" s="47"/>
      <c r="H27" s="47"/>
      <c r="I27" s="157"/>
      <c r="J27" s="47"/>
      <c r="K27" s="51"/>
    </row>
    <row r="28" s="7" customFormat="1" ht="16.5" customHeight="1">
      <c r="B28" s="161"/>
      <c r="C28" s="162"/>
      <c r="D28" s="162"/>
      <c r="E28" s="44" t="s">
        <v>22</v>
      </c>
      <c r="F28" s="44"/>
      <c r="G28" s="44"/>
      <c r="H28" s="44"/>
      <c r="I28" s="163"/>
      <c r="J28" s="162"/>
      <c r="K28" s="164"/>
    </row>
    <row r="29" s="1" customFormat="1" ht="6.96" customHeight="1">
      <c r="B29" s="46"/>
      <c r="C29" s="47"/>
      <c r="D29" s="47"/>
      <c r="E29" s="47"/>
      <c r="F29" s="47"/>
      <c r="G29" s="47"/>
      <c r="H29" s="47"/>
      <c r="I29" s="157"/>
      <c r="J29" s="47"/>
      <c r="K29" s="51"/>
    </row>
    <row r="30" s="1" customFormat="1" ht="6.96" customHeight="1">
      <c r="B30" s="46"/>
      <c r="C30" s="47"/>
      <c r="D30" s="106"/>
      <c r="E30" s="106"/>
      <c r="F30" s="106"/>
      <c r="G30" s="106"/>
      <c r="H30" s="106"/>
      <c r="I30" s="165"/>
      <c r="J30" s="106"/>
      <c r="K30" s="166"/>
    </row>
    <row r="31" s="1" customFormat="1" ht="25.44" customHeight="1">
      <c r="B31" s="46"/>
      <c r="C31" s="47"/>
      <c r="D31" s="167" t="s">
        <v>43</v>
      </c>
      <c r="E31" s="47"/>
      <c r="F31" s="47"/>
      <c r="G31" s="47"/>
      <c r="H31" s="47"/>
      <c r="I31" s="157"/>
      <c r="J31" s="168">
        <f>ROUND(J92,2)</f>
        <v>0</v>
      </c>
      <c r="K31" s="51"/>
    </row>
    <row r="32" s="1" customFormat="1" ht="6.96" customHeight="1">
      <c r="B32" s="46"/>
      <c r="C32" s="47"/>
      <c r="D32" s="106"/>
      <c r="E32" s="106"/>
      <c r="F32" s="106"/>
      <c r="G32" s="106"/>
      <c r="H32" s="106"/>
      <c r="I32" s="165"/>
      <c r="J32" s="106"/>
      <c r="K32" s="166"/>
    </row>
    <row r="33" s="1" customFormat="1" ht="14.4" customHeight="1">
      <c r="B33" s="46"/>
      <c r="C33" s="47"/>
      <c r="D33" s="47"/>
      <c r="E33" s="47"/>
      <c r="F33" s="52" t="s">
        <v>45</v>
      </c>
      <c r="G33" s="47"/>
      <c r="H33" s="47"/>
      <c r="I33" s="169" t="s">
        <v>44</v>
      </c>
      <c r="J33" s="52" t="s">
        <v>46</v>
      </c>
      <c r="K33" s="51"/>
    </row>
    <row r="34" s="1" customFormat="1" ht="14.4" customHeight="1">
      <c r="B34" s="46"/>
      <c r="C34" s="47"/>
      <c r="D34" s="55" t="s">
        <v>47</v>
      </c>
      <c r="E34" s="55" t="s">
        <v>48</v>
      </c>
      <c r="F34" s="170">
        <f>ROUND(SUM(BE92:BE100), 2)</f>
        <v>0</v>
      </c>
      <c r="G34" s="47"/>
      <c r="H34" s="47"/>
      <c r="I34" s="171">
        <v>0.20999999999999999</v>
      </c>
      <c r="J34" s="170">
        <f>ROUND(ROUND((SUM(BE92:BE100)), 2)*I34, 2)</f>
        <v>0</v>
      </c>
      <c r="K34" s="51"/>
    </row>
    <row r="35" s="1" customFormat="1" ht="14.4" customHeight="1">
      <c r="B35" s="46"/>
      <c r="C35" s="47"/>
      <c r="D35" s="47"/>
      <c r="E35" s="55" t="s">
        <v>49</v>
      </c>
      <c r="F35" s="170">
        <f>ROUND(SUM(BF92:BF100), 2)</f>
        <v>0</v>
      </c>
      <c r="G35" s="47"/>
      <c r="H35" s="47"/>
      <c r="I35" s="171">
        <v>0.14999999999999999</v>
      </c>
      <c r="J35" s="170">
        <f>ROUND(ROUND((SUM(BF92:BF100)), 2)*I35, 2)</f>
        <v>0</v>
      </c>
      <c r="K35" s="51"/>
    </row>
    <row r="36" hidden="1" s="1" customFormat="1" ht="14.4" customHeight="1">
      <c r="B36" s="46"/>
      <c r="C36" s="47"/>
      <c r="D36" s="47"/>
      <c r="E36" s="55" t="s">
        <v>50</v>
      </c>
      <c r="F36" s="170">
        <f>ROUND(SUM(BG92:BG100), 2)</f>
        <v>0</v>
      </c>
      <c r="G36" s="47"/>
      <c r="H36" s="47"/>
      <c r="I36" s="171">
        <v>0.20999999999999999</v>
      </c>
      <c r="J36" s="170">
        <v>0</v>
      </c>
      <c r="K36" s="51"/>
    </row>
    <row r="37" hidden="1" s="1" customFormat="1" ht="14.4" customHeight="1">
      <c r="B37" s="46"/>
      <c r="C37" s="47"/>
      <c r="D37" s="47"/>
      <c r="E37" s="55" t="s">
        <v>51</v>
      </c>
      <c r="F37" s="170">
        <f>ROUND(SUM(BH92:BH100), 2)</f>
        <v>0</v>
      </c>
      <c r="G37" s="47"/>
      <c r="H37" s="47"/>
      <c r="I37" s="171">
        <v>0.14999999999999999</v>
      </c>
      <c r="J37" s="170">
        <v>0</v>
      </c>
      <c r="K37" s="51"/>
    </row>
    <row r="38" hidden="1" s="1" customFormat="1" ht="14.4" customHeight="1">
      <c r="B38" s="46"/>
      <c r="C38" s="47"/>
      <c r="D38" s="47"/>
      <c r="E38" s="55" t="s">
        <v>52</v>
      </c>
      <c r="F38" s="170">
        <f>ROUND(SUM(BI92:BI100), 2)</f>
        <v>0</v>
      </c>
      <c r="G38" s="47"/>
      <c r="H38" s="47"/>
      <c r="I38" s="171">
        <v>0</v>
      </c>
      <c r="J38" s="170">
        <v>0</v>
      </c>
      <c r="K38" s="51"/>
    </row>
    <row r="39" s="1" customFormat="1" ht="6.96" customHeight="1">
      <c r="B39" s="46"/>
      <c r="C39" s="47"/>
      <c r="D39" s="47"/>
      <c r="E39" s="47"/>
      <c r="F39" s="47"/>
      <c r="G39" s="47"/>
      <c r="H39" s="47"/>
      <c r="I39" s="157"/>
      <c r="J39" s="47"/>
      <c r="K39" s="51"/>
    </row>
    <row r="40" s="1" customFormat="1" ht="25.44" customHeight="1">
      <c r="B40" s="46"/>
      <c r="C40" s="172"/>
      <c r="D40" s="173" t="s">
        <v>53</v>
      </c>
      <c r="E40" s="98"/>
      <c r="F40" s="98"/>
      <c r="G40" s="174" t="s">
        <v>54</v>
      </c>
      <c r="H40" s="175" t="s">
        <v>55</v>
      </c>
      <c r="I40" s="176"/>
      <c r="J40" s="177">
        <f>SUM(J31:J38)</f>
        <v>0</v>
      </c>
      <c r="K40" s="178"/>
    </row>
    <row r="41" s="1" customFormat="1" ht="14.4" customHeight="1">
      <c r="B41" s="67"/>
      <c r="C41" s="68"/>
      <c r="D41" s="68"/>
      <c r="E41" s="68"/>
      <c r="F41" s="68"/>
      <c r="G41" s="68"/>
      <c r="H41" s="68"/>
      <c r="I41" s="179"/>
      <c r="J41" s="68"/>
      <c r="K41" s="69"/>
    </row>
    <row r="45" s="1" customFormat="1" ht="6.96" customHeight="1">
      <c r="B45" s="180"/>
      <c r="C45" s="181"/>
      <c r="D45" s="181"/>
      <c r="E45" s="181"/>
      <c r="F45" s="181"/>
      <c r="G45" s="181"/>
      <c r="H45" s="181"/>
      <c r="I45" s="182"/>
      <c r="J45" s="181"/>
      <c r="K45" s="183"/>
    </row>
    <row r="46" s="1" customFormat="1" ht="36.96" customHeight="1">
      <c r="B46" s="46"/>
      <c r="C46" s="30" t="s">
        <v>512</v>
      </c>
      <c r="D46" s="47"/>
      <c r="E46" s="47"/>
      <c r="F46" s="47"/>
      <c r="G46" s="47"/>
      <c r="H46" s="47"/>
      <c r="I46" s="157"/>
      <c r="J46" s="47"/>
      <c r="K46" s="51"/>
    </row>
    <row r="47" s="1" customFormat="1" ht="6.96" customHeight="1">
      <c r="B47" s="46"/>
      <c r="C47" s="47"/>
      <c r="D47" s="47"/>
      <c r="E47" s="47"/>
      <c r="F47" s="47"/>
      <c r="G47" s="47"/>
      <c r="H47" s="47"/>
      <c r="I47" s="157"/>
      <c r="J47" s="47"/>
      <c r="K47" s="51"/>
    </row>
    <row r="48" s="1" customFormat="1" ht="14.4" customHeight="1">
      <c r="B48" s="46"/>
      <c r="C48" s="40" t="s">
        <v>18</v>
      </c>
      <c r="D48" s="47"/>
      <c r="E48" s="47"/>
      <c r="F48" s="47"/>
      <c r="G48" s="47"/>
      <c r="H48" s="47"/>
      <c r="I48" s="157"/>
      <c r="J48" s="47"/>
      <c r="K48" s="51"/>
    </row>
    <row r="49" s="1" customFormat="1" ht="16.5" customHeight="1">
      <c r="B49" s="46"/>
      <c r="C49" s="47"/>
      <c r="D49" s="47"/>
      <c r="E49" s="156" t="str">
        <f>E7</f>
        <v>Celkové opravy zastávek na koridorové trati Vraňany - Děčín - státní hranice_ZMĚNA č. 1</v>
      </c>
      <c r="F49" s="40"/>
      <c r="G49" s="40"/>
      <c r="H49" s="40"/>
      <c r="I49" s="157"/>
      <c r="J49" s="47"/>
      <c r="K49" s="51"/>
    </row>
    <row r="50">
      <c r="B50" s="28"/>
      <c r="C50" s="40" t="s">
        <v>506</v>
      </c>
      <c r="D50" s="29"/>
      <c r="E50" s="29"/>
      <c r="F50" s="29"/>
      <c r="G50" s="29"/>
      <c r="H50" s="29"/>
      <c r="I50" s="155"/>
      <c r="J50" s="29"/>
      <c r="K50" s="31"/>
    </row>
    <row r="51" ht="16.5" customHeight="1">
      <c r="B51" s="28"/>
      <c r="C51" s="29"/>
      <c r="D51" s="29"/>
      <c r="E51" s="156" t="s">
        <v>1797</v>
      </c>
      <c r="F51" s="29"/>
      <c r="G51" s="29"/>
      <c r="H51" s="29"/>
      <c r="I51" s="155"/>
      <c r="J51" s="29"/>
      <c r="K51" s="31"/>
    </row>
    <row r="52">
      <c r="B52" s="28"/>
      <c r="C52" s="40" t="s">
        <v>508</v>
      </c>
      <c r="D52" s="29"/>
      <c r="E52" s="29"/>
      <c r="F52" s="29"/>
      <c r="G52" s="29"/>
      <c r="H52" s="29"/>
      <c r="I52" s="155"/>
      <c r="J52" s="29"/>
      <c r="K52" s="31"/>
    </row>
    <row r="53" s="1" customFormat="1" ht="16.5" customHeight="1">
      <c r="B53" s="46"/>
      <c r="C53" s="47"/>
      <c r="D53" s="47"/>
      <c r="E53" s="55" t="s">
        <v>1886</v>
      </c>
      <c r="F53" s="47"/>
      <c r="G53" s="47"/>
      <c r="H53" s="47"/>
      <c r="I53" s="157"/>
      <c r="J53" s="47"/>
      <c r="K53" s="51"/>
    </row>
    <row r="54" s="1" customFormat="1" ht="14.4" customHeight="1">
      <c r="B54" s="46"/>
      <c r="C54" s="40" t="s">
        <v>510</v>
      </c>
      <c r="D54" s="47"/>
      <c r="E54" s="47"/>
      <c r="F54" s="47"/>
      <c r="G54" s="47"/>
      <c r="H54" s="47"/>
      <c r="I54" s="157"/>
      <c r="J54" s="47"/>
      <c r="K54" s="51"/>
    </row>
    <row r="55" s="1" customFormat="1" ht="17.25" customHeight="1">
      <c r="B55" s="46"/>
      <c r="C55" s="47"/>
      <c r="D55" s="47"/>
      <c r="E55" s="158" t="str">
        <f>E13</f>
        <v>SO-32-04.3 - VRN</v>
      </c>
      <c r="F55" s="47"/>
      <c r="G55" s="47"/>
      <c r="H55" s="47"/>
      <c r="I55" s="157"/>
      <c r="J55" s="47"/>
      <c r="K55" s="51"/>
    </row>
    <row r="56" s="1" customFormat="1" ht="6.96" customHeight="1">
      <c r="B56" s="46"/>
      <c r="C56" s="47"/>
      <c r="D56" s="47"/>
      <c r="E56" s="47"/>
      <c r="F56" s="47"/>
      <c r="G56" s="47"/>
      <c r="H56" s="47"/>
      <c r="I56" s="157"/>
      <c r="J56" s="47"/>
      <c r="K56" s="51"/>
    </row>
    <row r="57" s="1" customFormat="1" ht="18" customHeight="1">
      <c r="B57" s="46"/>
      <c r="C57" s="40" t="s">
        <v>25</v>
      </c>
      <c r="D57" s="47"/>
      <c r="E57" s="47"/>
      <c r="F57" s="35" t="str">
        <f>F16</f>
        <v xml:space="preserve"> </v>
      </c>
      <c r="G57" s="47"/>
      <c r="H57" s="47"/>
      <c r="I57" s="159" t="s">
        <v>27</v>
      </c>
      <c r="J57" s="160" t="str">
        <f>IF(J16="","",J16)</f>
        <v>19. 9. 2018</v>
      </c>
      <c r="K57" s="51"/>
    </row>
    <row r="58" s="1" customFormat="1" ht="6.96" customHeight="1">
      <c r="B58" s="46"/>
      <c r="C58" s="47"/>
      <c r="D58" s="47"/>
      <c r="E58" s="47"/>
      <c r="F58" s="47"/>
      <c r="G58" s="47"/>
      <c r="H58" s="47"/>
      <c r="I58" s="157"/>
      <c r="J58" s="47"/>
      <c r="K58" s="51"/>
    </row>
    <row r="59" s="1" customFormat="1">
      <c r="B59" s="46"/>
      <c r="C59" s="40" t="s">
        <v>31</v>
      </c>
      <c r="D59" s="47"/>
      <c r="E59" s="47"/>
      <c r="F59" s="35" t="str">
        <f>E19</f>
        <v>SŽDC s.o., OŘ Ústí n.L., ST Ústí n.L.</v>
      </c>
      <c r="G59" s="47"/>
      <c r="H59" s="47"/>
      <c r="I59" s="159" t="s">
        <v>39</v>
      </c>
      <c r="J59" s="44" t="str">
        <f>E25</f>
        <v xml:space="preserve"> </v>
      </c>
      <c r="K59" s="51"/>
    </row>
    <row r="60" s="1" customFormat="1" ht="14.4" customHeight="1">
      <c r="B60" s="46"/>
      <c r="C60" s="40" t="s">
        <v>37</v>
      </c>
      <c r="D60" s="47"/>
      <c r="E60" s="47"/>
      <c r="F60" s="35" t="str">
        <f>IF(E22="","",E22)</f>
        <v/>
      </c>
      <c r="G60" s="47"/>
      <c r="H60" s="47"/>
      <c r="I60" s="157"/>
      <c r="J60" s="184"/>
      <c r="K60" s="51"/>
    </row>
    <row r="61" s="1" customFormat="1" ht="10.32" customHeight="1">
      <c r="B61" s="46"/>
      <c r="C61" s="47"/>
      <c r="D61" s="47"/>
      <c r="E61" s="47"/>
      <c r="F61" s="47"/>
      <c r="G61" s="47"/>
      <c r="H61" s="47"/>
      <c r="I61" s="157"/>
      <c r="J61" s="47"/>
      <c r="K61" s="51"/>
    </row>
    <row r="62" s="1" customFormat="1" ht="29.28" customHeight="1">
      <c r="B62" s="46"/>
      <c r="C62" s="185" t="s">
        <v>513</v>
      </c>
      <c r="D62" s="172"/>
      <c r="E62" s="172"/>
      <c r="F62" s="172"/>
      <c r="G62" s="172"/>
      <c r="H62" s="172"/>
      <c r="I62" s="186"/>
      <c r="J62" s="187" t="s">
        <v>514</v>
      </c>
      <c r="K62" s="188"/>
    </row>
    <row r="63" s="1" customFormat="1" ht="10.32" customHeight="1">
      <c r="B63" s="46"/>
      <c r="C63" s="47"/>
      <c r="D63" s="47"/>
      <c r="E63" s="47"/>
      <c r="F63" s="47"/>
      <c r="G63" s="47"/>
      <c r="H63" s="47"/>
      <c r="I63" s="157"/>
      <c r="J63" s="47"/>
      <c r="K63" s="51"/>
    </row>
    <row r="64" s="1" customFormat="1" ht="29.28" customHeight="1">
      <c r="B64" s="46"/>
      <c r="C64" s="189" t="s">
        <v>515</v>
      </c>
      <c r="D64" s="47"/>
      <c r="E64" s="47"/>
      <c r="F64" s="47"/>
      <c r="G64" s="47"/>
      <c r="H64" s="47"/>
      <c r="I64" s="157"/>
      <c r="J64" s="168">
        <f>J92</f>
        <v>0</v>
      </c>
      <c r="K64" s="51"/>
      <c r="AU64" s="24" t="s">
        <v>516</v>
      </c>
    </row>
    <row r="65" s="8" customFormat="1" ht="24.96" customHeight="1">
      <c r="B65" s="190"/>
      <c r="C65" s="191"/>
      <c r="D65" s="192" t="s">
        <v>598</v>
      </c>
      <c r="E65" s="193"/>
      <c r="F65" s="193"/>
      <c r="G65" s="193"/>
      <c r="H65" s="193"/>
      <c r="I65" s="194"/>
      <c r="J65" s="195">
        <f>J93</f>
        <v>0</v>
      </c>
      <c r="K65" s="196"/>
    </row>
    <row r="66" s="9" customFormat="1" ht="19.92" customHeight="1">
      <c r="B66" s="197"/>
      <c r="C66" s="198"/>
      <c r="D66" s="199" t="s">
        <v>1358</v>
      </c>
      <c r="E66" s="200"/>
      <c r="F66" s="200"/>
      <c r="G66" s="200"/>
      <c r="H66" s="200"/>
      <c r="I66" s="201"/>
      <c r="J66" s="202">
        <f>J94</f>
        <v>0</v>
      </c>
      <c r="K66" s="203"/>
    </row>
    <row r="67" s="9" customFormat="1" ht="19.92" customHeight="1">
      <c r="B67" s="197"/>
      <c r="C67" s="198"/>
      <c r="D67" s="199" t="s">
        <v>668</v>
      </c>
      <c r="E67" s="200"/>
      <c r="F67" s="200"/>
      <c r="G67" s="200"/>
      <c r="H67" s="200"/>
      <c r="I67" s="201"/>
      <c r="J67" s="202">
        <f>J97</f>
        <v>0</v>
      </c>
      <c r="K67" s="203"/>
    </row>
    <row r="68" s="9" customFormat="1" ht="19.92" customHeight="1">
      <c r="B68" s="197"/>
      <c r="C68" s="198"/>
      <c r="D68" s="199" t="s">
        <v>1589</v>
      </c>
      <c r="E68" s="200"/>
      <c r="F68" s="200"/>
      <c r="G68" s="200"/>
      <c r="H68" s="200"/>
      <c r="I68" s="201"/>
      <c r="J68" s="202">
        <f>J99</f>
        <v>0</v>
      </c>
      <c r="K68" s="203"/>
    </row>
    <row r="69" s="1" customFormat="1" ht="21.84" customHeight="1">
      <c r="B69" s="46"/>
      <c r="C69" s="47"/>
      <c r="D69" s="47"/>
      <c r="E69" s="47"/>
      <c r="F69" s="47"/>
      <c r="G69" s="47"/>
      <c r="H69" s="47"/>
      <c r="I69" s="157"/>
      <c r="J69" s="47"/>
      <c r="K69" s="51"/>
    </row>
    <row r="70" s="1" customFormat="1" ht="6.96" customHeight="1">
      <c r="B70" s="67"/>
      <c r="C70" s="68"/>
      <c r="D70" s="68"/>
      <c r="E70" s="68"/>
      <c r="F70" s="68"/>
      <c r="G70" s="68"/>
      <c r="H70" s="68"/>
      <c r="I70" s="179"/>
      <c r="J70" s="68"/>
      <c r="K70" s="69"/>
    </row>
    <row r="74" s="1" customFormat="1" ht="6.96" customHeight="1">
      <c r="B74" s="70"/>
      <c r="C74" s="71"/>
      <c r="D74" s="71"/>
      <c r="E74" s="71"/>
      <c r="F74" s="71"/>
      <c r="G74" s="71"/>
      <c r="H74" s="71"/>
      <c r="I74" s="182"/>
      <c r="J74" s="71"/>
      <c r="K74" s="71"/>
      <c r="L74" s="72"/>
    </row>
    <row r="75" s="1" customFormat="1" ht="36.96" customHeight="1">
      <c r="B75" s="46"/>
      <c r="C75" s="73" t="s">
        <v>525</v>
      </c>
      <c r="D75" s="74"/>
      <c r="E75" s="74"/>
      <c r="F75" s="74"/>
      <c r="G75" s="74"/>
      <c r="H75" s="74"/>
      <c r="I75" s="204"/>
      <c r="J75" s="74"/>
      <c r="K75" s="74"/>
      <c r="L75" s="72"/>
    </row>
    <row r="76" s="1" customFormat="1" ht="6.96" customHeight="1">
      <c r="B76" s="46"/>
      <c r="C76" s="74"/>
      <c r="D76" s="74"/>
      <c r="E76" s="74"/>
      <c r="F76" s="74"/>
      <c r="G76" s="74"/>
      <c r="H76" s="74"/>
      <c r="I76" s="204"/>
      <c r="J76" s="74"/>
      <c r="K76" s="74"/>
      <c r="L76" s="72"/>
    </row>
    <row r="77" s="1" customFormat="1" ht="14.4" customHeight="1">
      <c r="B77" s="46"/>
      <c r="C77" s="76" t="s">
        <v>18</v>
      </c>
      <c r="D77" s="74"/>
      <c r="E77" s="74"/>
      <c r="F77" s="74"/>
      <c r="G77" s="74"/>
      <c r="H77" s="74"/>
      <c r="I77" s="204"/>
      <c r="J77" s="74"/>
      <c r="K77" s="74"/>
      <c r="L77" s="72"/>
    </row>
    <row r="78" s="1" customFormat="1" ht="16.5" customHeight="1">
      <c r="B78" s="46"/>
      <c r="C78" s="74"/>
      <c r="D78" s="74"/>
      <c r="E78" s="205" t="str">
        <f>E7</f>
        <v>Celkové opravy zastávek na koridorové trati Vraňany - Děčín - státní hranice_ZMĚNA č. 1</v>
      </c>
      <c r="F78" s="76"/>
      <c r="G78" s="76"/>
      <c r="H78" s="76"/>
      <c r="I78" s="204"/>
      <c r="J78" s="74"/>
      <c r="K78" s="74"/>
      <c r="L78" s="72"/>
    </row>
    <row r="79">
      <c r="B79" s="28"/>
      <c r="C79" s="76" t="s">
        <v>506</v>
      </c>
      <c r="D79" s="206"/>
      <c r="E79" s="206"/>
      <c r="F79" s="206"/>
      <c r="G79" s="206"/>
      <c r="H79" s="206"/>
      <c r="I79" s="149"/>
      <c r="J79" s="206"/>
      <c r="K79" s="206"/>
      <c r="L79" s="207"/>
    </row>
    <row r="80" ht="16.5" customHeight="1">
      <c r="B80" s="28"/>
      <c r="C80" s="206"/>
      <c r="D80" s="206"/>
      <c r="E80" s="205" t="s">
        <v>1797</v>
      </c>
      <c r="F80" s="206"/>
      <c r="G80" s="206"/>
      <c r="H80" s="206"/>
      <c r="I80" s="149"/>
      <c r="J80" s="206"/>
      <c r="K80" s="206"/>
      <c r="L80" s="207"/>
    </row>
    <row r="81">
      <c r="B81" s="28"/>
      <c r="C81" s="76" t="s">
        <v>508</v>
      </c>
      <c r="D81" s="206"/>
      <c r="E81" s="206"/>
      <c r="F81" s="206"/>
      <c r="G81" s="206"/>
      <c r="H81" s="206"/>
      <c r="I81" s="149"/>
      <c r="J81" s="206"/>
      <c r="K81" s="206"/>
      <c r="L81" s="207"/>
    </row>
    <row r="82" s="1" customFormat="1" ht="16.5" customHeight="1">
      <c r="B82" s="46"/>
      <c r="C82" s="74"/>
      <c r="D82" s="74"/>
      <c r="E82" s="208" t="s">
        <v>1886</v>
      </c>
      <c r="F82" s="74"/>
      <c r="G82" s="74"/>
      <c r="H82" s="74"/>
      <c r="I82" s="204"/>
      <c r="J82" s="74"/>
      <c r="K82" s="74"/>
      <c r="L82" s="72"/>
    </row>
    <row r="83" s="1" customFormat="1" ht="14.4" customHeight="1">
      <c r="B83" s="46"/>
      <c r="C83" s="76" t="s">
        <v>510</v>
      </c>
      <c r="D83" s="74"/>
      <c r="E83" s="74"/>
      <c r="F83" s="74"/>
      <c r="G83" s="74"/>
      <c r="H83" s="74"/>
      <c r="I83" s="204"/>
      <c r="J83" s="74"/>
      <c r="K83" s="74"/>
      <c r="L83" s="72"/>
    </row>
    <row r="84" s="1" customFormat="1" ht="17.25" customHeight="1">
      <c r="B84" s="46"/>
      <c r="C84" s="74"/>
      <c r="D84" s="74"/>
      <c r="E84" s="82" t="str">
        <f>E13</f>
        <v>SO-32-04.3 - VRN</v>
      </c>
      <c r="F84" s="74"/>
      <c r="G84" s="74"/>
      <c r="H84" s="74"/>
      <c r="I84" s="204"/>
      <c r="J84" s="74"/>
      <c r="K84" s="74"/>
      <c r="L84" s="72"/>
    </row>
    <row r="85" s="1" customFormat="1" ht="6.96" customHeight="1">
      <c r="B85" s="46"/>
      <c r="C85" s="74"/>
      <c r="D85" s="74"/>
      <c r="E85" s="74"/>
      <c r="F85" s="74"/>
      <c r="G85" s="74"/>
      <c r="H85" s="74"/>
      <c r="I85" s="204"/>
      <c r="J85" s="74"/>
      <c r="K85" s="74"/>
      <c r="L85" s="72"/>
    </row>
    <row r="86" s="1" customFormat="1" ht="18" customHeight="1">
      <c r="B86" s="46"/>
      <c r="C86" s="76" t="s">
        <v>25</v>
      </c>
      <c r="D86" s="74"/>
      <c r="E86" s="74"/>
      <c r="F86" s="209" t="str">
        <f>F16</f>
        <v xml:space="preserve"> </v>
      </c>
      <c r="G86" s="74"/>
      <c r="H86" s="74"/>
      <c r="I86" s="210" t="s">
        <v>27</v>
      </c>
      <c r="J86" s="85" t="str">
        <f>IF(J16="","",J16)</f>
        <v>19. 9. 2018</v>
      </c>
      <c r="K86" s="74"/>
      <c r="L86" s="72"/>
    </row>
    <row r="87" s="1" customFormat="1" ht="6.96" customHeight="1">
      <c r="B87" s="46"/>
      <c r="C87" s="74"/>
      <c r="D87" s="74"/>
      <c r="E87" s="74"/>
      <c r="F87" s="74"/>
      <c r="G87" s="74"/>
      <c r="H87" s="74"/>
      <c r="I87" s="204"/>
      <c r="J87" s="74"/>
      <c r="K87" s="74"/>
      <c r="L87" s="72"/>
    </row>
    <row r="88" s="1" customFormat="1">
      <c r="B88" s="46"/>
      <c r="C88" s="76" t="s">
        <v>31</v>
      </c>
      <c r="D88" s="74"/>
      <c r="E88" s="74"/>
      <c r="F88" s="209" t="str">
        <f>E19</f>
        <v>SŽDC s.o., OŘ Ústí n.L., ST Ústí n.L.</v>
      </c>
      <c r="G88" s="74"/>
      <c r="H88" s="74"/>
      <c r="I88" s="210" t="s">
        <v>39</v>
      </c>
      <c r="J88" s="209" t="str">
        <f>E25</f>
        <v xml:space="preserve"> </v>
      </c>
      <c r="K88" s="74"/>
      <c r="L88" s="72"/>
    </row>
    <row r="89" s="1" customFormat="1" ht="14.4" customHeight="1">
      <c r="B89" s="46"/>
      <c r="C89" s="76" t="s">
        <v>37</v>
      </c>
      <c r="D89" s="74"/>
      <c r="E89" s="74"/>
      <c r="F89" s="209" t="str">
        <f>IF(E22="","",E22)</f>
        <v/>
      </c>
      <c r="G89" s="74"/>
      <c r="H89" s="74"/>
      <c r="I89" s="204"/>
      <c r="J89" s="74"/>
      <c r="K89" s="74"/>
      <c r="L89" s="72"/>
    </row>
    <row r="90" s="1" customFormat="1" ht="10.32" customHeight="1">
      <c r="B90" s="46"/>
      <c r="C90" s="74"/>
      <c r="D90" s="74"/>
      <c r="E90" s="74"/>
      <c r="F90" s="74"/>
      <c r="G90" s="74"/>
      <c r="H90" s="74"/>
      <c r="I90" s="204"/>
      <c r="J90" s="74"/>
      <c r="K90" s="74"/>
      <c r="L90" s="72"/>
    </row>
    <row r="91" s="10" customFormat="1" ht="29.28" customHeight="1">
      <c r="B91" s="211"/>
      <c r="C91" s="212" t="s">
        <v>526</v>
      </c>
      <c r="D91" s="213" t="s">
        <v>62</v>
      </c>
      <c r="E91" s="213" t="s">
        <v>58</v>
      </c>
      <c r="F91" s="213" t="s">
        <v>527</v>
      </c>
      <c r="G91" s="213" t="s">
        <v>528</v>
      </c>
      <c r="H91" s="213" t="s">
        <v>529</v>
      </c>
      <c r="I91" s="214" t="s">
        <v>530</v>
      </c>
      <c r="J91" s="213" t="s">
        <v>514</v>
      </c>
      <c r="K91" s="215" t="s">
        <v>531</v>
      </c>
      <c r="L91" s="216"/>
      <c r="M91" s="102" t="s">
        <v>532</v>
      </c>
      <c r="N91" s="103" t="s">
        <v>47</v>
      </c>
      <c r="O91" s="103" t="s">
        <v>533</v>
      </c>
      <c r="P91" s="103" t="s">
        <v>534</v>
      </c>
      <c r="Q91" s="103" t="s">
        <v>535</v>
      </c>
      <c r="R91" s="103" t="s">
        <v>536</v>
      </c>
      <c r="S91" s="103" t="s">
        <v>537</v>
      </c>
      <c r="T91" s="104" t="s">
        <v>538</v>
      </c>
    </row>
    <row r="92" s="1" customFormat="1" ht="29.28" customHeight="1">
      <c r="B92" s="46"/>
      <c r="C92" s="108" t="s">
        <v>515</v>
      </c>
      <c r="D92" s="74"/>
      <c r="E92" s="74"/>
      <c r="F92" s="74"/>
      <c r="G92" s="74"/>
      <c r="H92" s="74"/>
      <c r="I92" s="204"/>
      <c r="J92" s="217">
        <f>BK92</f>
        <v>0</v>
      </c>
      <c r="K92" s="74"/>
      <c r="L92" s="72"/>
      <c r="M92" s="105"/>
      <c r="N92" s="106"/>
      <c r="O92" s="106"/>
      <c r="P92" s="218">
        <f>P93</f>
        <v>0</v>
      </c>
      <c r="Q92" s="106"/>
      <c r="R92" s="218">
        <f>R93</f>
        <v>0</v>
      </c>
      <c r="S92" s="106"/>
      <c r="T92" s="219">
        <f>T93</f>
        <v>0</v>
      </c>
      <c r="AT92" s="24" t="s">
        <v>76</v>
      </c>
      <c r="AU92" s="24" t="s">
        <v>516</v>
      </c>
      <c r="BK92" s="220">
        <f>BK93</f>
        <v>0</v>
      </c>
    </row>
    <row r="93" s="11" customFormat="1" ht="37.44" customHeight="1">
      <c r="B93" s="221"/>
      <c r="C93" s="222"/>
      <c r="D93" s="223" t="s">
        <v>76</v>
      </c>
      <c r="E93" s="224" t="s">
        <v>96</v>
      </c>
      <c r="F93" s="224" t="s">
        <v>599</v>
      </c>
      <c r="G93" s="222"/>
      <c r="H93" s="222"/>
      <c r="I93" s="225"/>
      <c r="J93" s="226">
        <f>BK93</f>
        <v>0</v>
      </c>
      <c r="K93" s="222"/>
      <c r="L93" s="227"/>
      <c r="M93" s="228"/>
      <c r="N93" s="229"/>
      <c r="O93" s="229"/>
      <c r="P93" s="230">
        <f>P94+P97+P99</f>
        <v>0</v>
      </c>
      <c r="Q93" s="229"/>
      <c r="R93" s="230">
        <f>R94+R97+R99</f>
        <v>0</v>
      </c>
      <c r="S93" s="229"/>
      <c r="T93" s="231">
        <f>T94+T97+T99</f>
        <v>0</v>
      </c>
      <c r="AR93" s="232" t="s">
        <v>562</v>
      </c>
      <c r="AT93" s="233" t="s">
        <v>76</v>
      </c>
      <c r="AU93" s="233" t="s">
        <v>77</v>
      </c>
      <c r="AY93" s="232" t="s">
        <v>541</v>
      </c>
      <c r="BK93" s="234">
        <f>BK94+BK97+BK99</f>
        <v>0</v>
      </c>
    </row>
    <row r="94" s="11" customFormat="1" ht="19.92" customHeight="1">
      <c r="B94" s="221"/>
      <c r="C94" s="222"/>
      <c r="D94" s="223" t="s">
        <v>76</v>
      </c>
      <c r="E94" s="235" t="s">
        <v>1359</v>
      </c>
      <c r="F94" s="235" t="s">
        <v>1360</v>
      </c>
      <c r="G94" s="222"/>
      <c r="H94" s="222"/>
      <c r="I94" s="225"/>
      <c r="J94" s="236">
        <f>BK94</f>
        <v>0</v>
      </c>
      <c r="K94" s="222"/>
      <c r="L94" s="227"/>
      <c r="M94" s="228"/>
      <c r="N94" s="229"/>
      <c r="O94" s="229"/>
      <c r="P94" s="230">
        <f>SUM(P95:P96)</f>
        <v>0</v>
      </c>
      <c r="Q94" s="229"/>
      <c r="R94" s="230">
        <f>SUM(R95:R96)</f>
        <v>0</v>
      </c>
      <c r="S94" s="229"/>
      <c r="T94" s="231">
        <f>SUM(T95:T96)</f>
        <v>0</v>
      </c>
      <c r="AR94" s="232" t="s">
        <v>562</v>
      </c>
      <c r="AT94" s="233" t="s">
        <v>76</v>
      </c>
      <c r="AU94" s="233" t="s">
        <v>24</v>
      </c>
      <c r="AY94" s="232" t="s">
        <v>541</v>
      </c>
      <c r="BK94" s="234">
        <f>SUM(BK95:BK96)</f>
        <v>0</v>
      </c>
    </row>
    <row r="95" s="1" customFormat="1" ht="16.5" customHeight="1">
      <c r="B95" s="46"/>
      <c r="C95" s="237" t="s">
        <v>24</v>
      </c>
      <c r="D95" s="237" t="s">
        <v>544</v>
      </c>
      <c r="E95" s="238" t="s">
        <v>1502</v>
      </c>
      <c r="F95" s="239" t="s">
        <v>1503</v>
      </c>
      <c r="G95" s="240" t="s">
        <v>672</v>
      </c>
      <c r="H95" s="280"/>
      <c r="I95" s="242"/>
      <c r="J95" s="243">
        <f>ROUND(I95*H95,2)</f>
        <v>0</v>
      </c>
      <c r="K95" s="239" t="s">
        <v>603</v>
      </c>
      <c r="L95" s="72"/>
      <c r="M95" s="244" t="s">
        <v>22</v>
      </c>
      <c r="N95" s="245" t="s">
        <v>48</v>
      </c>
      <c r="O95" s="47"/>
      <c r="P95" s="246">
        <f>O95*H95</f>
        <v>0</v>
      </c>
      <c r="Q95" s="246">
        <v>0</v>
      </c>
      <c r="R95" s="246">
        <f>Q95*H95</f>
        <v>0</v>
      </c>
      <c r="S95" s="246">
        <v>0</v>
      </c>
      <c r="T95" s="247">
        <f>S95*H95</f>
        <v>0</v>
      </c>
      <c r="AR95" s="24" t="s">
        <v>674</v>
      </c>
      <c r="AT95" s="24" t="s">
        <v>544</v>
      </c>
      <c r="AU95" s="24" t="s">
        <v>85</v>
      </c>
      <c r="AY95" s="24" t="s">
        <v>541</v>
      </c>
      <c r="BE95" s="248">
        <f>IF(N95="základní",J95,0)</f>
        <v>0</v>
      </c>
      <c r="BF95" s="248">
        <f>IF(N95="snížená",J95,0)</f>
        <v>0</v>
      </c>
      <c r="BG95" s="248">
        <f>IF(N95="zákl. přenesená",J95,0)</f>
        <v>0</v>
      </c>
      <c r="BH95" s="248">
        <f>IF(N95="sníž. přenesená",J95,0)</f>
        <v>0</v>
      </c>
      <c r="BI95" s="248">
        <f>IF(N95="nulová",J95,0)</f>
        <v>0</v>
      </c>
      <c r="BJ95" s="24" t="s">
        <v>24</v>
      </c>
      <c r="BK95" s="248">
        <f>ROUND(I95*H95,2)</f>
        <v>0</v>
      </c>
      <c r="BL95" s="24" t="s">
        <v>674</v>
      </c>
      <c r="BM95" s="24" t="s">
        <v>1920</v>
      </c>
    </row>
    <row r="96" s="1" customFormat="1" ht="25.5" customHeight="1">
      <c r="B96" s="46"/>
      <c r="C96" s="237" t="s">
        <v>85</v>
      </c>
      <c r="D96" s="237" t="s">
        <v>544</v>
      </c>
      <c r="E96" s="238" t="s">
        <v>1365</v>
      </c>
      <c r="F96" s="239" t="s">
        <v>1366</v>
      </c>
      <c r="G96" s="240" t="s">
        <v>672</v>
      </c>
      <c r="H96" s="280"/>
      <c r="I96" s="242"/>
      <c r="J96" s="243">
        <f>ROUND(I96*H96,2)</f>
        <v>0</v>
      </c>
      <c r="K96" s="239" t="s">
        <v>603</v>
      </c>
      <c r="L96" s="72"/>
      <c r="M96" s="244" t="s">
        <v>22</v>
      </c>
      <c r="N96" s="245" t="s">
        <v>48</v>
      </c>
      <c r="O96" s="47"/>
      <c r="P96" s="246">
        <f>O96*H96</f>
        <v>0</v>
      </c>
      <c r="Q96" s="246">
        <v>0</v>
      </c>
      <c r="R96" s="246">
        <f>Q96*H96</f>
        <v>0</v>
      </c>
      <c r="S96" s="246">
        <v>0</v>
      </c>
      <c r="T96" s="247">
        <f>S96*H96</f>
        <v>0</v>
      </c>
      <c r="AR96" s="24" t="s">
        <v>674</v>
      </c>
      <c r="AT96" s="24" t="s">
        <v>544</v>
      </c>
      <c r="AU96" s="24" t="s">
        <v>85</v>
      </c>
      <c r="AY96" s="24" t="s">
        <v>541</v>
      </c>
      <c r="BE96" s="248">
        <f>IF(N96="základní",J96,0)</f>
        <v>0</v>
      </c>
      <c r="BF96" s="248">
        <f>IF(N96="snížená",J96,0)</f>
        <v>0</v>
      </c>
      <c r="BG96" s="248">
        <f>IF(N96="zákl. přenesená",J96,0)</f>
        <v>0</v>
      </c>
      <c r="BH96" s="248">
        <f>IF(N96="sníž. přenesená",J96,0)</f>
        <v>0</v>
      </c>
      <c r="BI96" s="248">
        <f>IF(N96="nulová",J96,0)</f>
        <v>0</v>
      </c>
      <c r="BJ96" s="24" t="s">
        <v>24</v>
      </c>
      <c r="BK96" s="248">
        <f>ROUND(I96*H96,2)</f>
        <v>0</v>
      </c>
      <c r="BL96" s="24" t="s">
        <v>674</v>
      </c>
      <c r="BM96" s="24" t="s">
        <v>1921</v>
      </c>
    </row>
    <row r="97" s="11" customFormat="1" ht="29.88" customHeight="1">
      <c r="B97" s="221"/>
      <c r="C97" s="222"/>
      <c r="D97" s="223" t="s">
        <v>76</v>
      </c>
      <c r="E97" s="235" t="s">
        <v>669</v>
      </c>
      <c r="F97" s="235" t="s">
        <v>601</v>
      </c>
      <c r="G97" s="222"/>
      <c r="H97" s="222"/>
      <c r="I97" s="225"/>
      <c r="J97" s="236">
        <f>BK97</f>
        <v>0</v>
      </c>
      <c r="K97" s="222"/>
      <c r="L97" s="227"/>
      <c r="M97" s="228"/>
      <c r="N97" s="229"/>
      <c r="O97" s="229"/>
      <c r="P97" s="230">
        <f>P98</f>
        <v>0</v>
      </c>
      <c r="Q97" s="229"/>
      <c r="R97" s="230">
        <f>R98</f>
        <v>0</v>
      </c>
      <c r="S97" s="229"/>
      <c r="T97" s="231">
        <f>T98</f>
        <v>0</v>
      </c>
      <c r="AR97" s="232" t="s">
        <v>562</v>
      </c>
      <c r="AT97" s="233" t="s">
        <v>76</v>
      </c>
      <c r="AU97" s="233" t="s">
        <v>24</v>
      </c>
      <c r="AY97" s="232" t="s">
        <v>541</v>
      </c>
      <c r="BK97" s="234">
        <f>BK98</f>
        <v>0</v>
      </c>
    </row>
    <row r="98" s="1" customFormat="1" ht="16.5" customHeight="1">
      <c r="B98" s="46"/>
      <c r="C98" s="237" t="s">
        <v>93</v>
      </c>
      <c r="D98" s="237" t="s">
        <v>544</v>
      </c>
      <c r="E98" s="238" t="s">
        <v>670</v>
      </c>
      <c r="F98" s="239" t="s">
        <v>671</v>
      </c>
      <c r="G98" s="240" t="s">
        <v>672</v>
      </c>
      <c r="H98" s="280"/>
      <c r="I98" s="242"/>
      <c r="J98" s="243">
        <f>ROUND(I98*H98,2)</f>
        <v>0</v>
      </c>
      <c r="K98" s="239" t="s">
        <v>673</v>
      </c>
      <c r="L98" s="72"/>
      <c r="M98" s="244" t="s">
        <v>22</v>
      </c>
      <c r="N98" s="245" t="s">
        <v>48</v>
      </c>
      <c r="O98" s="47"/>
      <c r="P98" s="246">
        <f>O98*H98</f>
        <v>0</v>
      </c>
      <c r="Q98" s="246">
        <v>0</v>
      </c>
      <c r="R98" s="246">
        <f>Q98*H98</f>
        <v>0</v>
      </c>
      <c r="S98" s="246">
        <v>0</v>
      </c>
      <c r="T98" s="247">
        <f>S98*H98</f>
        <v>0</v>
      </c>
      <c r="AR98" s="24" t="s">
        <v>674</v>
      </c>
      <c r="AT98" s="24" t="s">
        <v>544</v>
      </c>
      <c r="AU98" s="24" t="s">
        <v>85</v>
      </c>
      <c r="AY98" s="24" t="s">
        <v>541</v>
      </c>
      <c r="BE98" s="248">
        <f>IF(N98="základní",J98,0)</f>
        <v>0</v>
      </c>
      <c r="BF98" s="248">
        <f>IF(N98="snížená",J98,0)</f>
        <v>0</v>
      </c>
      <c r="BG98" s="248">
        <f>IF(N98="zákl. přenesená",J98,0)</f>
        <v>0</v>
      </c>
      <c r="BH98" s="248">
        <f>IF(N98="sníž. přenesená",J98,0)</f>
        <v>0</v>
      </c>
      <c r="BI98" s="248">
        <f>IF(N98="nulová",J98,0)</f>
        <v>0</v>
      </c>
      <c r="BJ98" s="24" t="s">
        <v>24</v>
      </c>
      <c r="BK98" s="248">
        <f>ROUND(I98*H98,2)</f>
        <v>0</v>
      </c>
      <c r="BL98" s="24" t="s">
        <v>674</v>
      </c>
      <c r="BM98" s="24" t="s">
        <v>1922</v>
      </c>
    </row>
    <row r="99" s="11" customFormat="1" ht="29.88" customHeight="1">
      <c r="B99" s="221"/>
      <c r="C99" s="222"/>
      <c r="D99" s="223" t="s">
        <v>76</v>
      </c>
      <c r="E99" s="235" t="s">
        <v>1645</v>
      </c>
      <c r="F99" s="235" t="s">
        <v>606</v>
      </c>
      <c r="G99" s="222"/>
      <c r="H99" s="222"/>
      <c r="I99" s="225"/>
      <c r="J99" s="236">
        <f>BK99</f>
        <v>0</v>
      </c>
      <c r="K99" s="222"/>
      <c r="L99" s="227"/>
      <c r="M99" s="228"/>
      <c r="N99" s="229"/>
      <c r="O99" s="229"/>
      <c r="P99" s="230">
        <f>P100</f>
        <v>0</v>
      </c>
      <c r="Q99" s="229"/>
      <c r="R99" s="230">
        <f>R100</f>
        <v>0</v>
      </c>
      <c r="S99" s="229"/>
      <c r="T99" s="231">
        <f>T100</f>
        <v>0</v>
      </c>
      <c r="AR99" s="232" t="s">
        <v>562</v>
      </c>
      <c r="AT99" s="233" t="s">
        <v>76</v>
      </c>
      <c r="AU99" s="233" t="s">
        <v>24</v>
      </c>
      <c r="AY99" s="232" t="s">
        <v>541</v>
      </c>
      <c r="BK99" s="234">
        <f>BK100</f>
        <v>0</v>
      </c>
    </row>
    <row r="100" s="1" customFormat="1" ht="25.5" customHeight="1">
      <c r="B100" s="46"/>
      <c r="C100" s="237" t="s">
        <v>542</v>
      </c>
      <c r="D100" s="237" t="s">
        <v>544</v>
      </c>
      <c r="E100" s="238" t="s">
        <v>1716</v>
      </c>
      <c r="F100" s="239" t="s">
        <v>1717</v>
      </c>
      <c r="G100" s="240" t="s">
        <v>672</v>
      </c>
      <c r="H100" s="280"/>
      <c r="I100" s="242"/>
      <c r="J100" s="243">
        <f>ROUND(I100*H100,2)</f>
        <v>0</v>
      </c>
      <c r="K100" s="239" t="s">
        <v>603</v>
      </c>
      <c r="L100" s="72"/>
      <c r="M100" s="244" t="s">
        <v>22</v>
      </c>
      <c r="N100" s="281" t="s">
        <v>48</v>
      </c>
      <c r="O100" s="277"/>
      <c r="P100" s="278">
        <f>O100*H100</f>
        <v>0</v>
      </c>
      <c r="Q100" s="278">
        <v>0</v>
      </c>
      <c r="R100" s="278">
        <f>Q100*H100</f>
        <v>0</v>
      </c>
      <c r="S100" s="278">
        <v>0</v>
      </c>
      <c r="T100" s="279">
        <f>S100*H100</f>
        <v>0</v>
      </c>
      <c r="AR100" s="24" t="s">
        <v>674</v>
      </c>
      <c r="AT100" s="24" t="s">
        <v>544</v>
      </c>
      <c r="AU100" s="24" t="s">
        <v>85</v>
      </c>
      <c r="AY100" s="24" t="s">
        <v>541</v>
      </c>
      <c r="BE100" s="248">
        <f>IF(N100="základní",J100,0)</f>
        <v>0</v>
      </c>
      <c r="BF100" s="248">
        <f>IF(N100="snížená",J100,0)</f>
        <v>0</v>
      </c>
      <c r="BG100" s="248">
        <f>IF(N100="zákl. přenesená",J100,0)</f>
        <v>0</v>
      </c>
      <c r="BH100" s="248">
        <f>IF(N100="sníž. přenesená",J100,0)</f>
        <v>0</v>
      </c>
      <c r="BI100" s="248">
        <f>IF(N100="nulová",J100,0)</f>
        <v>0</v>
      </c>
      <c r="BJ100" s="24" t="s">
        <v>24</v>
      </c>
      <c r="BK100" s="248">
        <f>ROUND(I100*H100,2)</f>
        <v>0</v>
      </c>
      <c r="BL100" s="24" t="s">
        <v>674</v>
      </c>
      <c r="BM100" s="24" t="s">
        <v>1923</v>
      </c>
    </row>
    <row r="101" s="1" customFormat="1" ht="6.96" customHeight="1">
      <c r="B101" s="67"/>
      <c r="C101" s="68"/>
      <c r="D101" s="68"/>
      <c r="E101" s="68"/>
      <c r="F101" s="68"/>
      <c r="G101" s="68"/>
      <c r="H101" s="68"/>
      <c r="I101" s="179"/>
      <c r="J101" s="68"/>
      <c r="K101" s="68"/>
      <c r="L101" s="72"/>
    </row>
  </sheetData>
  <sheetProtection sheet="1" autoFilter="0" formatColumns="0" formatRows="0" objects="1" scenarios="1" spinCount="100000" saltValue="PDQ8ebXpMbKfwyGhQ0r6vVnyGTnQii+Qje5jldvphBtmhvqelXY0s+GTopJP605XHnQzYWa+3CTWSbfpt4jsng==" hashValue="qsyupClWBRt36eCtbF0muXyklqzEayfWiBOSAb+EKRdqCzvGOq3vHSu0zWrxRRXXMAIuhiJZa8Rhks7YlabYmg==" algorithmName="SHA-512" password="CC35"/>
  <autoFilter ref="C91:K100"/>
  <mergeCells count="16">
    <mergeCell ref="E7:H7"/>
    <mergeCell ref="E11:H11"/>
    <mergeCell ref="E9:H9"/>
    <mergeCell ref="E13:H13"/>
    <mergeCell ref="E28:H28"/>
    <mergeCell ref="E49:H49"/>
    <mergeCell ref="E53:H53"/>
    <mergeCell ref="E51:H51"/>
    <mergeCell ref="E55:H55"/>
    <mergeCell ref="J59:J60"/>
    <mergeCell ref="E78:H78"/>
    <mergeCell ref="E82:H82"/>
    <mergeCell ref="E80:H80"/>
    <mergeCell ref="E84:H84"/>
    <mergeCell ref="G1:H1"/>
    <mergeCell ref="L2:V2"/>
  </mergeCells>
  <hyperlinks>
    <hyperlink ref="F1:G1" location="C2" display="1) Krycí list soupisu"/>
    <hyperlink ref="G1:H1" location="C62" display="2) Rekapitulace"/>
    <hyperlink ref="J1" location="C91"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79.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424</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s="1" customFormat="1" ht="16.5" customHeight="1">
      <c r="B9" s="46"/>
      <c r="C9" s="47"/>
      <c r="D9" s="47"/>
      <c r="E9" s="156" t="s">
        <v>1924</v>
      </c>
      <c r="F9" s="47"/>
      <c r="G9" s="47"/>
      <c r="H9" s="47"/>
      <c r="I9" s="157"/>
      <c r="J9" s="47"/>
      <c r="K9" s="51"/>
    </row>
    <row r="10" s="1" customFormat="1">
      <c r="B10" s="46"/>
      <c r="C10" s="47"/>
      <c r="D10" s="40" t="s">
        <v>508</v>
      </c>
      <c r="E10" s="47"/>
      <c r="F10" s="47"/>
      <c r="G10" s="47"/>
      <c r="H10" s="47"/>
      <c r="I10" s="157"/>
      <c r="J10" s="47"/>
      <c r="K10" s="51"/>
    </row>
    <row r="11" s="1" customFormat="1" ht="36.96" customHeight="1">
      <c r="B11" s="46"/>
      <c r="C11" s="47"/>
      <c r="D11" s="47"/>
      <c r="E11" s="158" t="s">
        <v>1925</v>
      </c>
      <c r="F11" s="47"/>
      <c r="G11" s="47"/>
      <c r="H11" s="47"/>
      <c r="I11" s="157"/>
      <c r="J11" s="47"/>
      <c r="K11" s="51"/>
    </row>
    <row r="12" s="1" customFormat="1">
      <c r="B12" s="46"/>
      <c r="C12" s="47"/>
      <c r="D12" s="47"/>
      <c r="E12" s="47"/>
      <c r="F12" s="47"/>
      <c r="G12" s="47"/>
      <c r="H12" s="47"/>
      <c r="I12" s="157"/>
      <c r="J12" s="47"/>
      <c r="K12" s="51"/>
    </row>
    <row r="13" s="1" customFormat="1" ht="14.4" customHeight="1">
      <c r="B13" s="46"/>
      <c r="C13" s="47"/>
      <c r="D13" s="40" t="s">
        <v>21</v>
      </c>
      <c r="E13" s="47"/>
      <c r="F13" s="35" t="s">
        <v>22</v>
      </c>
      <c r="G13" s="47"/>
      <c r="H13" s="47"/>
      <c r="I13" s="159" t="s">
        <v>23</v>
      </c>
      <c r="J13" s="35" t="s">
        <v>22</v>
      </c>
      <c r="K13" s="51"/>
    </row>
    <row r="14" s="1" customFormat="1" ht="14.4" customHeight="1">
      <c r="B14" s="46"/>
      <c r="C14" s="47"/>
      <c r="D14" s="40" t="s">
        <v>25</v>
      </c>
      <c r="E14" s="47"/>
      <c r="F14" s="35" t="s">
        <v>40</v>
      </c>
      <c r="G14" s="47"/>
      <c r="H14" s="47"/>
      <c r="I14" s="159" t="s">
        <v>27</v>
      </c>
      <c r="J14" s="160" t="str">
        <f>'Rekapitulace stavby'!AN8</f>
        <v>19. 9. 2018</v>
      </c>
      <c r="K14" s="51"/>
    </row>
    <row r="15" s="1" customFormat="1" ht="10.8" customHeight="1">
      <c r="B15" s="46"/>
      <c r="C15" s="47"/>
      <c r="D15" s="47"/>
      <c r="E15" s="47"/>
      <c r="F15" s="47"/>
      <c r="G15" s="47"/>
      <c r="H15" s="47"/>
      <c r="I15" s="157"/>
      <c r="J15" s="47"/>
      <c r="K15" s="51"/>
    </row>
    <row r="16" s="1" customFormat="1" ht="14.4" customHeight="1">
      <c r="B16" s="46"/>
      <c r="C16" s="47"/>
      <c r="D16" s="40" t="s">
        <v>31</v>
      </c>
      <c r="E16" s="47"/>
      <c r="F16" s="47"/>
      <c r="G16" s="47"/>
      <c r="H16" s="47"/>
      <c r="I16" s="159" t="s">
        <v>32</v>
      </c>
      <c r="J16" s="35" t="str">
        <f>IF('Rekapitulace stavby'!AN10="","",'Rekapitulace stavby'!AN10)</f>
        <v>70994234</v>
      </c>
      <c r="K16" s="51"/>
    </row>
    <row r="17" s="1" customFormat="1" ht="18" customHeight="1">
      <c r="B17" s="46"/>
      <c r="C17" s="47"/>
      <c r="D17" s="47"/>
      <c r="E17" s="35" t="str">
        <f>IF('Rekapitulace stavby'!E11="","",'Rekapitulace stavby'!E11)</f>
        <v>SŽDC s.o., OŘ Ústí n.L., ST Ústí n.L.</v>
      </c>
      <c r="F17" s="47"/>
      <c r="G17" s="47"/>
      <c r="H17" s="47"/>
      <c r="I17" s="159" t="s">
        <v>35</v>
      </c>
      <c r="J17" s="35" t="str">
        <f>IF('Rekapitulace stavby'!AN11="","",'Rekapitulace stavby'!AN11)</f>
        <v>CZ70994234</v>
      </c>
      <c r="K17" s="51"/>
    </row>
    <row r="18" s="1" customFormat="1" ht="6.96" customHeight="1">
      <c r="B18" s="46"/>
      <c r="C18" s="47"/>
      <c r="D18" s="47"/>
      <c r="E18" s="47"/>
      <c r="F18" s="47"/>
      <c r="G18" s="47"/>
      <c r="H18" s="47"/>
      <c r="I18" s="157"/>
      <c r="J18" s="47"/>
      <c r="K18" s="51"/>
    </row>
    <row r="19" s="1" customFormat="1" ht="14.4" customHeight="1">
      <c r="B19" s="46"/>
      <c r="C19" s="47"/>
      <c r="D19" s="40" t="s">
        <v>37</v>
      </c>
      <c r="E19" s="47"/>
      <c r="F19" s="47"/>
      <c r="G19" s="47"/>
      <c r="H19" s="47"/>
      <c r="I19" s="159" t="s">
        <v>32</v>
      </c>
      <c r="J19" s="35" t="str">
        <f>IF('Rekapitulace stavby'!AN13="Vyplň údaj","",IF('Rekapitulace stavby'!AN13="","",'Rekapitulace stavby'!AN13))</f>
        <v/>
      </c>
      <c r="K19" s="51"/>
    </row>
    <row r="20" s="1" customFormat="1" ht="18" customHeight="1">
      <c r="B20" s="46"/>
      <c r="C20" s="47"/>
      <c r="D20" s="47"/>
      <c r="E20" s="35" t="str">
        <f>IF('Rekapitulace stavby'!E14="Vyplň údaj","",IF('Rekapitulace stavby'!E14="","",'Rekapitulace stavby'!E14))</f>
        <v/>
      </c>
      <c r="F20" s="47"/>
      <c r="G20" s="47"/>
      <c r="H20" s="47"/>
      <c r="I20" s="159" t="s">
        <v>35</v>
      </c>
      <c r="J20" s="35" t="str">
        <f>IF('Rekapitulace stavby'!AN14="Vyplň údaj","",IF('Rekapitulace stavby'!AN14="","",'Rekapitulace stavby'!AN14))</f>
        <v/>
      </c>
      <c r="K20" s="51"/>
    </row>
    <row r="21" s="1" customFormat="1" ht="6.96" customHeight="1">
      <c r="B21" s="46"/>
      <c r="C21" s="47"/>
      <c r="D21" s="47"/>
      <c r="E21" s="47"/>
      <c r="F21" s="47"/>
      <c r="G21" s="47"/>
      <c r="H21" s="47"/>
      <c r="I21" s="157"/>
      <c r="J21" s="47"/>
      <c r="K21" s="51"/>
    </row>
    <row r="22" s="1" customFormat="1" ht="14.4" customHeight="1">
      <c r="B22" s="46"/>
      <c r="C22" s="47"/>
      <c r="D22" s="40" t="s">
        <v>39</v>
      </c>
      <c r="E22" s="47"/>
      <c r="F22" s="47"/>
      <c r="G22" s="47"/>
      <c r="H22" s="47"/>
      <c r="I22" s="159" t="s">
        <v>32</v>
      </c>
      <c r="J22" s="35" t="str">
        <f>IF('Rekapitulace stavby'!AN16="","",'Rekapitulace stavby'!AN16)</f>
        <v/>
      </c>
      <c r="K22" s="51"/>
    </row>
    <row r="23" s="1" customFormat="1" ht="18" customHeight="1">
      <c r="B23" s="46"/>
      <c r="C23" s="47"/>
      <c r="D23" s="47"/>
      <c r="E23" s="35" t="str">
        <f>IF('Rekapitulace stavby'!E17="","",'Rekapitulace stavby'!E17)</f>
        <v xml:space="preserve"> </v>
      </c>
      <c r="F23" s="47"/>
      <c r="G23" s="47"/>
      <c r="H23" s="47"/>
      <c r="I23" s="159" t="s">
        <v>35</v>
      </c>
      <c r="J23" s="35" t="str">
        <f>IF('Rekapitulace stavby'!AN17="","",'Rekapitulace stavby'!AN17)</f>
        <v/>
      </c>
      <c r="K23" s="51"/>
    </row>
    <row r="24" s="1" customFormat="1" ht="6.96" customHeight="1">
      <c r="B24" s="46"/>
      <c r="C24" s="47"/>
      <c r="D24" s="47"/>
      <c r="E24" s="47"/>
      <c r="F24" s="47"/>
      <c r="G24" s="47"/>
      <c r="H24" s="47"/>
      <c r="I24" s="157"/>
      <c r="J24" s="47"/>
      <c r="K24" s="51"/>
    </row>
    <row r="25" s="1" customFormat="1" ht="14.4" customHeight="1">
      <c r="B25" s="46"/>
      <c r="C25" s="47"/>
      <c r="D25" s="40" t="s">
        <v>42</v>
      </c>
      <c r="E25" s="47"/>
      <c r="F25" s="47"/>
      <c r="G25" s="47"/>
      <c r="H25" s="47"/>
      <c r="I25" s="157"/>
      <c r="J25" s="47"/>
      <c r="K25" s="51"/>
    </row>
    <row r="26" s="7" customFormat="1" ht="16.5" customHeight="1">
      <c r="B26" s="161"/>
      <c r="C26" s="162"/>
      <c r="D26" s="162"/>
      <c r="E26" s="44" t="s">
        <v>22</v>
      </c>
      <c r="F26" s="44"/>
      <c r="G26" s="44"/>
      <c r="H26" s="44"/>
      <c r="I26" s="163"/>
      <c r="J26" s="162"/>
      <c r="K26" s="164"/>
    </row>
    <row r="27" s="1" customFormat="1" ht="6.96" customHeight="1">
      <c r="B27" s="46"/>
      <c r="C27" s="47"/>
      <c r="D27" s="47"/>
      <c r="E27" s="47"/>
      <c r="F27" s="47"/>
      <c r="G27" s="47"/>
      <c r="H27" s="47"/>
      <c r="I27" s="157"/>
      <c r="J27" s="47"/>
      <c r="K27" s="51"/>
    </row>
    <row r="28" s="1" customFormat="1" ht="6.96" customHeight="1">
      <c r="B28" s="46"/>
      <c r="C28" s="47"/>
      <c r="D28" s="106"/>
      <c r="E28" s="106"/>
      <c r="F28" s="106"/>
      <c r="G28" s="106"/>
      <c r="H28" s="106"/>
      <c r="I28" s="165"/>
      <c r="J28" s="106"/>
      <c r="K28" s="166"/>
    </row>
    <row r="29" s="1" customFormat="1" ht="25.44" customHeight="1">
      <c r="B29" s="46"/>
      <c r="C29" s="47"/>
      <c r="D29" s="167" t="s">
        <v>43</v>
      </c>
      <c r="E29" s="47"/>
      <c r="F29" s="47"/>
      <c r="G29" s="47"/>
      <c r="H29" s="47"/>
      <c r="I29" s="157"/>
      <c r="J29" s="168">
        <f>ROUND(J92,2)</f>
        <v>0</v>
      </c>
      <c r="K29" s="51"/>
    </row>
    <row r="30" s="1" customFormat="1" ht="6.96" customHeight="1">
      <c r="B30" s="46"/>
      <c r="C30" s="47"/>
      <c r="D30" s="106"/>
      <c r="E30" s="106"/>
      <c r="F30" s="106"/>
      <c r="G30" s="106"/>
      <c r="H30" s="106"/>
      <c r="I30" s="165"/>
      <c r="J30" s="106"/>
      <c r="K30" s="166"/>
    </row>
    <row r="31" s="1" customFormat="1" ht="14.4" customHeight="1">
      <c r="B31" s="46"/>
      <c r="C31" s="47"/>
      <c r="D31" s="47"/>
      <c r="E31" s="47"/>
      <c r="F31" s="52" t="s">
        <v>45</v>
      </c>
      <c r="G31" s="47"/>
      <c r="H31" s="47"/>
      <c r="I31" s="169" t="s">
        <v>44</v>
      </c>
      <c r="J31" s="52" t="s">
        <v>46</v>
      </c>
      <c r="K31" s="51"/>
    </row>
    <row r="32" s="1" customFormat="1" ht="14.4" customHeight="1">
      <c r="B32" s="46"/>
      <c r="C32" s="47"/>
      <c r="D32" s="55" t="s">
        <v>47</v>
      </c>
      <c r="E32" s="55" t="s">
        <v>48</v>
      </c>
      <c r="F32" s="170">
        <f>ROUND(SUM(BE92:BE120), 2)</f>
        <v>0</v>
      </c>
      <c r="G32" s="47"/>
      <c r="H32" s="47"/>
      <c r="I32" s="171">
        <v>0.20999999999999999</v>
      </c>
      <c r="J32" s="170">
        <f>ROUND(ROUND((SUM(BE92:BE120)), 2)*I32, 2)</f>
        <v>0</v>
      </c>
      <c r="K32" s="51"/>
    </row>
    <row r="33" s="1" customFormat="1" ht="14.4" customHeight="1">
      <c r="B33" s="46"/>
      <c r="C33" s="47"/>
      <c r="D33" s="47"/>
      <c r="E33" s="55" t="s">
        <v>49</v>
      </c>
      <c r="F33" s="170">
        <f>ROUND(SUM(BF92:BF120), 2)</f>
        <v>0</v>
      </c>
      <c r="G33" s="47"/>
      <c r="H33" s="47"/>
      <c r="I33" s="171">
        <v>0.14999999999999999</v>
      </c>
      <c r="J33" s="170">
        <f>ROUND(ROUND((SUM(BF92:BF120)), 2)*I33, 2)</f>
        <v>0</v>
      </c>
      <c r="K33" s="51"/>
    </row>
    <row r="34" hidden="1" s="1" customFormat="1" ht="14.4" customHeight="1">
      <c r="B34" s="46"/>
      <c r="C34" s="47"/>
      <c r="D34" s="47"/>
      <c r="E34" s="55" t="s">
        <v>50</v>
      </c>
      <c r="F34" s="170">
        <f>ROUND(SUM(BG92:BG120), 2)</f>
        <v>0</v>
      </c>
      <c r="G34" s="47"/>
      <c r="H34" s="47"/>
      <c r="I34" s="171">
        <v>0.20999999999999999</v>
      </c>
      <c r="J34" s="170">
        <v>0</v>
      </c>
      <c r="K34" s="51"/>
    </row>
    <row r="35" hidden="1" s="1" customFormat="1" ht="14.4" customHeight="1">
      <c r="B35" s="46"/>
      <c r="C35" s="47"/>
      <c r="D35" s="47"/>
      <c r="E35" s="55" t="s">
        <v>51</v>
      </c>
      <c r="F35" s="170">
        <f>ROUND(SUM(BH92:BH120), 2)</f>
        <v>0</v>
      </c>
      <c r="G35" s="47"/>
      <c r="H35" s="47"/>
      <c r="I35" s="171">
        <v>0.14999999999999999</v>
      </c>
      <c r="J35" s="170">
        <v>0</v>
      </c>
      <c r="K35" s="51"/>
    </row>
    <row r="36" hidden="1" s="1" customFormat="1" ht="14.4" customHeight="1">
      <c r="B36" s="46"/>
      <c r="C36" s="47"/>
      <c r="D36" s="47"/>
      <c r="E36" s="55" t="s">
        <v>52</v>
      </c>
      <c r="F36" s="170">
        <f>ROUND(SUM(BI92:BI120), 2)</f>
        <v>0</v>
      </c>
      <c r="G36" s="47"/>
      <c r="H36" s="47"/>
      <c r="I36" s="171">
        <v>0</v>
      </c>
      <c r="J36" s="170">
        <v>0</v>
      </c>
      <c r="K36" s="51"/>
    </row>
    <row r="37" s="1" customFormat="1" ht="6.96" customHeight="1">
      <c r="B37" s="46"/>
      <c r="C37" s="47"/>
      <c r="D37" s="47"/>
      <c r="E37" s="47"/>
      <c r="F37" s="47"/>
      <c r="G37" s="47"/>
      <c r="H37" s="47"/>
      <c r="I37" s="157"/>
      <c r="J37" s="47"/>
      <c r="K37" s="51"/>
    </row>
    <row r="38" s="1" customFormat="1" ht="25.44" customHeight="1">
      <c r="B38" s="46"/>
      <c r="C38" s="172"/>
      <c r="D38" s="173" t="s">
        <v>53</v>
      </c>
      <c r="E38" s="98"/>
      <c r="F38" s="98"/>
      <c r="G38" s="174" t="s">
        <v>54</v>
      </c>
      <c r="H38" s="175" t="s">
        <v>55</v>
      </c>
      <c r="I38" s="176"/>
      <c r="J38" s="177">
        <f>SUM(J29:J36)</f>
        <v>0</v>
      </c>
      <c r="K38" s="178"/>
    </row>
    <row r="39" s="1" customFormat="1" ht="14.4" customHeight="1">
      <c r="B39" s="67"/>
      <c r="C39" s="68"/>
      <c r="D39" s="68"/>
      <c r="E39" s="68"/>
      <c r="F39" s="68"/>
      <c r="G39" s="68"/>
      <c r="H39" s="68"/>
      <c r="I39" s="179"/>
      <c r="J39" s="68"/>
      <c r="K39" s="69"/>
    </row>
    <row r="43" s="1" customFormat="1" ht="6.96" customHeight="1">
      <c r="B43" s="180"/>
      <c r="C43" s="181"/>
      <c r="D43" s="181"/>
      <c r="E43" s="181"/>
      <c r="F43" s="181"/>
      <c r="G43" s="181"/>
      <c r="H43" s="181"/>
      <c r="I43" s="182"/>
      <c r="J43" s="181"/>
      <c r="K43" s="183"/>
    </row>
    <row r="44" s="1" customFormat="1" ht="36.96" customHeight="1">
      <c r="B44" s="46"/>
      <c r="C44" s="30" t="s">
        <v>512</v>
      </c>
      <c r="D44" s="47"/>
      <c r="E44" s="47"/>
      <c r="F44" s="47"/>
      <c r="G44" s="47"/>
      <c r="H44" s="47"/>
      <c r="I44" s="157"/>
      <c r="J44" s="47"/>
      <c r="K44" s="51"/>
    </row>
    <row r="45" s="1" customFormat="1" ht="6.96" customHeight="1">
      <c r="B45" s="46"/>
      <c r="C45" s="47"/>
      <c r="D45" s="47"/>
      <c r="E45" s="47"/>
      <c r="F45" s="47"/>
      <c r="G45" s="47"/>
      <c r="H45" s="47"/>
      <c r="I45" s="157"/>
      <c r="J45" s="47"/>
      <c r="K45" s="51"/>
    </row>
    <row r="46" s="1" customFormat="1" ht="14.4" customHeight="1">
      <c r="B46" s="46"/>
      <c r="C46" s="40" t="s">
        <v>18</v>
      </c>
      <c r="D46" s="47"/>
      <c r="E46" s="47"/>
      <c r="F46" s="47"/>
      <c r="G46" s="47"/>
      <c r="H46" s="47"/>
      <c r="I46" s="157"/>
      <c r="J46" s="47"/>
      <c r="K46" s="51"/>
    </row>
    <row r="47" s="1" customFormat="1" ht="16.5" customHeight="1">
      <c r="B47" s="46"/>
      <c r="C47" s="47"/>
      <c r="D47" s="47"/>
      <c r="E47" s="156" t="str">
        <f>E7</f>
        <v>Celkové opravy zastávek na koridorové trati Vraňany - Děčín - státní hranice_ZMĚNA č. 1</v>
      </c>
      <c r="F47" s="40"/>
      <c r="G47" s="40"/>
      <c r="H47" s="40"/>
      <c r="I47" s="157"/>
      <c r="J47" s="47"/>
      <c r="K47" s="51"/>
    </row>
    <row r="48">
      <c r="B48" s="28"/>
      <c r="C48" s="40" t="s">
        <v>506</v>
      </c>
      <c r="D48" s="29"/>
      <c r="E48" s="29"/>
      <c r="F48" s="29"/>
      <c r="G48" s="29"/>
      <c r="H48" s="29"/>
      <c r="I48" s="155"/>
      <c r="J48" s="29"/>
      <c r="K48" s="31"/>
    </row>
    <row r="49" s="1" customFormat="1" ht="16.5" customHeight="1">
      <c r="B49" s="46"/>
      <c r="C49" s="47"/>
      <c r="D49" s="47"/>
      <c r="E49" s="156" t="s">
        <v>1924</v>
      </c>
      <c r="F49" s="47"/>
      <c r="G49" s="47"/>
      <c r="H49" s="47"/>
      <c r="I49" s="157"/>
      <c r="J49" s="47"/>
      <c r="K49" s="51"/>
    </row>
    <row r="50" s="1" customFormat="1" ht="14.4" customHeight="1">
      <c r="B50" s="46"/>
      <c r="C50" s="40" t="s">
        <v>508</v>
      </c>
      <c r="D50" s="47"/>
      <c r="E50" s="47"/>
      <c r="F50" s="47"/>
      <c r="G50" s="47"/>
      <c r="H50" s="47"/>
      <c r="I50" s="157"/>
      <c r="J50" s="47"/>
      <c r="K50" s="51"/>
    </row>
    <row r="51" s="1" customFormat="1" ht="17.25" customHeight="1">
      <c r="B51" s="46"/>
      <c r="C51" s="47"/>
      <c r="D51" s="47"/>
      <c r="E51" s="158" t="str">
        <f>E11</f>
        <v>SO-33-02 - SBBH</v>
      </c>
      <c r="F51" s="47"/>
      <c r="G51" s="47"/>
      <c r="H51" s="47"/>
      <c r="I51" s="157"/>
      <c r="J51" s="47"/>
      <c r="K51" s="51"/>
    </row>
    <row r="52" s="1" customFormat="1" ht="6.96" customHeight="1">
      <c r="B52" s="46"/>
      <c r="C52" s="47"/>
      <c r="D52" s="47"/>
      <c r="E52" s="47"/>
      <c r="F52" s="47"/>
      <c r="G52" s="47"/>
      <c r="H52" s="47"/>
      <c r="I52" s="157"/>
      <c r="J52" s="47"/>
      <c r="K52" s="51"/>
    </row>
    <row r="53" s="1" customFormat="1" ht="18" customHeight="1">
      <c r="B53" s="46"/>
      <c r="C53" s="40" t="s">
        <v>25</v>
      </c>
      <c r="D53" s="47"/>
      <c r="E53" s="47"/>
      <c r="F53" s="35" t="str">
        <f>F14</f>
        <v xml:space="preserve"> </v>
      </c>
      <c r="G53" s="47"/>
      <c r="H53" s="47"/>
      <c r="I53" s="159" t="s">
        <v>27</v>
      </c>
      <c r="J53" s="160" t="str">
        <f>IF(J14="","",J14)</f>
        <v>19. 9. 2018</v>
      </c>
      <c r="K53" s="51"/>
    </row>
    <row r="54" s="1" customFormat="1" ht="6.96" customHeight="1">
      <c r="B54" s="46"/>
      <c r="C54" s="47"/>
      <c r="D54" s="47"/>
      <c r="E54" s="47"/>
      <c r="F54" s="47"/>
      <c r="G54" s="47"/>
      <c r="H54" s="47"/>
      <c r="I54" s="157"/>
      <c r="J54" s="47"/>
      <c r="K54" s="51"/>
    </row>
    <row r="55" s="1" customFormat="1">
      <c r="B55" s="46"/>
      <c r="C55" s="40" t="s">
        <v>31</v>
      </c>
      <c r="D55" s="47"/>
      <c r="E55" s="47"/>
      <c r="F55" s="35" t="str">
        <f>E17</f>
        <v>SŽDC s.o., OŘ Ústí n.L., ST Ústí n.L.</v>
      </c>
      <c r="G55" s="47"/>
      <c r="H55" s="47"/>
      <c r="I55" s="159" t="s">
        <v>39</v>
      </c>
      <c r="J55" s="44" t="str">
        <f>E23</f>
        <v xml:space="preserve"> </v>
      </c>
      <c r="K55" s="51"/>
    </row>
    <row r="56" s="1" customFormat="1" ht="14.4" customHeight="1">
      <c r="B56" s="46"/>
      <c r="C56" s="40" t="s">
        <v>37</v>
      </c>
      <c r="D56" s="47"/>
      <c r="E56" s="47"/>
      <c r="F56" s="35" t="str">
        <f>IF(E20="","",E20)</f>
        <v/>
      </c>
      <c r="G56" s="47"/>
      <c r="H56" s="47"/>
      <c r="I56" s="157"/>
      <c r="J56" s="184"/>
      <c r="K56" s="51"/>
    </row>
    <row r="57" s="1" customFormat="1" ht="10.32" customHeight="1">
      <c r="B57" s="46"/>
      <c r="C57" s="47"/>
      <c r="D57" s="47"/>
      <c r="E57" s="47"/>
      <c r="F57" s="47"/>
      <c r="G57" s="47"/>
      <c r="H57" s="47"/>
      <c r="I57" s="157"/>
      <c r="J57" s="47"/>
      <c r="K57" s="51"/>
    </row>
    <row r="58" s="1" customFormat="1" ht="29.28" customHeight="1">
      <c r="B58" s="46"/>
      <c r="C58" s="185" t="s">
        <v>513</v>
      </c>
      <c r="D58" s="172"/>
      <c r="E58" s="172"/>
      <c r="F58" s="172"/>
      <c r="G58" s="172"/>
      <c r="H58" s="172"/>
      <c r="I58" s="186"/>
      <c r="J58" s="187" t="s">
        <v>514</v>
      </c>
      <c r="K58" s="188"/>
    </row>
    <row r="59" s="1" customFormat="1" ht="10.32" customHeight="1">
      <c r="B59" s="46"/>
      <c r="C59" s="47"/>
      <c r="D59" s="47"/>
      <c r="E59" s="47"/>
      <c r="F59" s="47"/>
      <c r="G59" s="47"/>
      <c r="H59" s="47"/>
      <c r="I59" s="157"/>
      <c r="J59" s="47"/>
      <c r="K59" s="51"/>
    </row>
    <row r="60" s="1" customFormat="1" ht="29.28" customHeight="1">
      <c r="B60" s="46"/>
      <c r="C60" s="189" t="s">
        <v>515</v>
      </c>
      <c r="D60" s="47"/>
      <c r="E60" s="47"/>
      <c r="F60" s="47"/>
      <c r="G60" s="47"/>
      <c r="H60" s="47"/>
      <c r="I60" s="157"/>
      <c r="J60" s="168">
        <f>J92</f>
        <v>0</v>
      </c>
      <c r="K60" s="51"/>
      <c r="AU60" s="24" t="s">
        <v>516</v>
      </c>
    </row>
    <row r="61" s="8" customFormat="1" ht="24.96" customHeight="1">
      <c r="B61" s="190"/>
      <c r="C61" s="191"/>
      <c r="D61" s="192" t="s">
        <v>517</v>
      </c>
      <c r="E61" s="193"/>
      <c r="F61" s="193"/>
      <c r="G61" s="193"/>
      <c r="H61" s="193"/>
      <c r="I61" s="194"/>
      <c r="J61" s="195">
        <f>J93</f>
        <v>0</v>
      </c>
      <c r="K61" s="196"/>
    </row>
    <row r="62" s="9" customFormat="1" ht="19.92" customHeight="1">
      <c r="B62" s="197"/>
      <c r="C62" s="198"/>
      <c r="D62" s="199" t="s">
        <v>1087</v>
      </c>
      <c r="E62" s="200"/>
      <c r="F62" s="200"/>
      <c r="G62" s="200"/>
      <c r="H62" s="200"/>
      <c r="I62" s="201"/>
      <c r="J62" s="202">
        <f>J94</f>
        <v>0</v>
      </c>
      <c r="K62" s="203"/>
    </row>
    <row r="63" s="9" customFormat="1" ht="19.92" customHeight="1">
      <c r="B63" s="197"/>
      <c r="C63" s="198"/>
      <c r="D63" s="199" t="s">
        <v>914</v>
      </c>
      <c r="E63" s="200"/>
      <c r="F63" s="200"/>
      <c r="G63" s="200"/>
      <c r="H63" s="200"/>
      <c r="I63" s="201"/>
      <c r="J63" s="202">
        <f>J102</f>
        <v>0</v>
      </c>
      <c r="K63" s="203"/>
    </row>
    <row r="64" s="9" customFormat="1" ht="19.92" customHeight="1">
      <c r="B64" s="197"/>
      <c r="C64" s="198"/>
      <c r="D64" s="199" t="s">
        <v>1587</v>
      </c>
      <c r="E64" s="200"/>
      <c r="F64" s="200"/>
      <c r="G64" s="200"/>
      <c r="H64" s="200"/>
      <c r="I64" s="201"/>
      <c r="J64" s="202">
        <f>J105</f>
        <v>0</v>
      </c>
      <c r="K64" s="203"/>
    </row>
    <row r="65" s="9" customFormat="1" ht="19.92" customHeight="1">
      <c r="B65" s="197"/>
      <c r="C65" s="198"/>
      <c r="D65" s="199" t="s">
        <v>1588</v>
      </c>
      <c r="E65" s="200"/>
      <c r="F65" s="200"/>
      <c r="G65" s="200"/>
      <c r="H65" s="200"/>
      <c r="I65" s="201"/>
      <c r="J65" s="202">
        <f>J107</f>
        <v>0</v>
      </c>
      <c r="K65" s="203"/>
    </row>
    <row r="66" s="9" customFormat="1" ht="19.92" customHeight="1">
      <c r="B66" s="197"/>
      <c r="C66" s="198"/>
      <c r="D66" s="199" t="s">
        <v>520</v>
      </c>
      <c r="E66" s="200"/>
      <c r="F66" s="200"/>
      <c r="G66" s="200"/>
      <c r="H66" s="200"/>
      <c r="I66" s="201"/>
      <c r="J66" s="202">
        <f>J109</f>
        <v>0</v>
      </c>
      <c r="K66" s="203"/>
    </row>
    <row r="67" s="9" customFormat="1" ht="19.92" customHeight="1">
      <c r="B67" s="197"/>
      <c r="C67" s="198"/>
      <c r="D67" s="199" t="s">
        <v>522</v>
      </c>
      <c r="E67" s="200"/>
      <c r="F67" s="200"/>
      <c r="G67" s="200"/>
      <c r="H67" s="200"/>
      <c r="I67" s="201"/>
      <c r="J67" s="202">
        <f>J114</f>
        <v>0</v>
      </c>
      <c r="K67" s="203"/>
    </row>
    <row r="68" s="8" customFormat="1" ht="24.96" customHeight="1">
      <c r="B68" s="190"/>
      <c r="C68" s="191"/>
      <c r="D68" s="192" t="s">
        <v>598</v>
      </c>
      <c r="E68" s="193"/>
      <c r="F68" s="193"/>
      <c r="G68" s="193"/>
      <c r="H68" s="193"/>
      <c r="I68" s="194"/>
      <c r="J68" s="195">
        <f>J116</f>
        <v>0</v>
      </c>
      <c r="K68" s="196"/>
    </row>
    <row r="69" s="9" customFormat="1" ht="19.92" customHeight="1">
      <c r="B69" s="197"/>
      <c r="C69" s="198"/>
      <c r="D69" s="199" t="s">
        <v>668</v>
      </c>
      <c r="E69" s="200"/>
      <c r="F69" s="200"/>
      <c r="G69" s="200"/>
      <c r="H69" s="200"/>
      <c r="I69" s="201"/>
      <c r="J69" s="202">
        <f>J117</f>
        <v>0</v>
      </c>
      <c r="K69" s="203"/>
    </row>
    <row r="70" s="9" customFormat="1" ht="19.92" customHeight="1">
      <c r="B70" s="197"/>
      <c r="C70" s="198"/>
      <c r="D70" s="199" t="s">
        <v>1589</v>
      </c>
      <c r="E70" s="200"/>
      <c r="F70" s="200"/>
      <c r="G70" s="200"/>
      <c r="H70" s="200"/>
      <c r="I70" s="201"/>
      <c r="J70" s="202">
        <f>J119</f>
        <v>0</v>
      </c>
      <c r="K70" s="203"/>
    </row>
    <row r="71" s="1" customFormat="1" ht="21.84" customHeight="1">
      <c r="B71" s="46"/>
      <c r="C71" s="47"/>
      <c r="D71" s="47"/>
      <c r="E71" s="47"/>
      <c r="F71" s="47"/>
      <c r="G71" s="47"/>
      <c r="H71" s="47"/>
      <c r="I71" s="157"/>
      <c r="J71" s="47"/>
      <c r="K71" s="51"/>
    </row>
    <row r="72" s="1" customFormat="1" ht="6.96" customHeight="1">
      <c r="B72" s="67"/>
      <c r="C72" s="68"/>
      <c r="D72" s="68"/>
      <c r="E72" s="68"/>
      <c r="F72" s="68"/>
      <c r="G72" s="68"/>
      <c r="H72" s="68"/>
      <c r="I72" s="179"/>
      <c r="J72" s="68"/>
      <c r="K72" s="69"/>
    </row>
    <row r="76" s="1" customFormat="1" ht="6.96" customHeight="1">
      <c r="B76" s="70"/>
      <c r="C76" s="71"/>
      <c r="D76" s="71"/>
      <c r="E76" s="71"/>
      <c r="F76" s="71"/>
      <c r="G76" s="71"/>
      <c r="H76" s="71"/>
      <c r="I76" s="182"/>
      <c r="J76" s="71"/>
      <c r="K76" s="71"/>
      <c r="L76" s="72"/>
    </row>
    <row r="77" s="1" customFormat="1" ht="36.96" customHeight="1">
      <c r="B77" s="46"/>
      <c r="C77" s="73" t="s">
        <v>525</v>
      </c>
      <c r="D77" s="74"/>
      <c r="E77" s="74"/>
      <c r="F77" s="74"/>
      <c r="G77" s="74"/>
      <c r="H77" s="74"/>
      <c r="I77" s="204"/>
      <c r="J77" s="74"/>
      <c r="K77" s="74"/>
      <c r="L77" s="72"/>
    </row>
    <row r="78" s="1" customFormat="1" ht="6.96" customHeight="1">
      <c r="B78" s="46"/>
      <c r="C78" s="74"/>
      <c r="D78" s="74"/>
      <c r="E78" s="74"/>
      <c r="F78" s="74"/>
      <c r="G78" s="74"/>
      <c r="H78" s="74"/>
      <c r="I78" s="204"/>
      <c r="J78" s="74"/>
      <c r="K78" s="74"/>
      <c r="L78" s="72"/>
    </row>
    <row r="79" s="1" customFormat="1" ht="14.4" customHeight="1">
      <c r="B79" s="46"/>
      <c r="C79" s="76" t="s">
        <v>18</v>
      </c>
      <c r="D79" s="74"/>
      <c r="E79" s="74"/>
      <c r="F79" s="74"/>
      <c r="G79" s="74"/>
      <c r="H79" s="74"/>
      <c r="I79" s="204"/>
      <c r="J79" s="74"/>
      <c r="K79" s="74"/>
      <c r="L79" s="72"/>
    </row>
    <row r="80" s="1" customFormat="1" ht="16.5" customHeight="1">
      <c r="B80" s="46"/>
      <c r="C80" s="74"/>
      <c r="D80" s="74"/>
      <c r="E80" s="205" t="str">
        <f>E7</f>
        <v>Celkové opravy zastávek na koridorové trati Vraňany - Děčín - státní hranice_ZMĚNA č. 1</v>
      </c>
      <c r="F80" s="76"/>
      <c r="G80" s="76"/>
      <c r="H80" s="76"/>
      <c r="I80" s="204"/>
      <c r="J80" s="74"/>
      <c r="K80" s="74"/>
      <c r="L80" s="72"/>
    </row>
    <row r="81">
      <c r="B81" s="28"/>
      <c r="C81" s="76" t="s">
        <v>506</v>
      </c>
      <c r="D81" s="206"/>
      <c r="E81" s="206"/>
      <c r="F81" s="206"/>
      <c r="G81" s="206"/>
      <c r="H81" s="206"/>
      <c r="I81" s="149"/>
      <c r="J81" s="206"/>
      <c r="K81" s="206"/>
      <c r="L81" s="207"/>
    </row>
    <row r="82" s="1" customFormat="1" ht="16.5" customHeight="1">
      <c r="B82" s="46"/>
      <c r="C82" s="74"/>
      <c r="D82" s="74"/>
      <c r="E82" s="205" t="s">
        <v>1924</v>
      </c>
      <c r="F82" s="74"/>
      <c r="G82" s="74"/>
      <c r="H82" s="74"/>
      <c r="I82" s="204"/>
      <c r="J82" s="74"/>
      <c r="K82" s="74"/>
      <c r="L82" s="72"/>
    </row>
    <row r="83" s="1" customFormat="1" ht="14.4" customHeight="1">
      <c r="B83" s="46"/>
      <c r="C83" s="76" t="s">
        <v>508</v>
      </c>
      <c r="D83" s="74"/>
      <c r="E83" s="74"/>
      <c r="F83" s="74"/>
      <c r="G83" s="74"/>
      <c r="H83" s="74"/>
      <c r="I83" s="204"/>
      <c r="J83" s="74"/>
      <c r="K83" s="74"/>
      <c r="L83" s="72"/>
    </row>
    <row r="84" s="1" customFormat="1" ht="17.25" customHeight="1">
      <c r="B84" s="46"/>
      <c r="C84" s="74"/>
      <c r="D84" s="74"/>
      <c r="E84" s="82" t="str">
        <f>E11</f>
        <v>SO-33-02 - SBBH</v>
      </c>
      <c r="F84" s="74"/>
      <c r="G84" s="74"/>
      <c r="H84" s="74"/>
      <c r="I84" s="204"/>
      <c r="J84" s="74"/>
      <c r="K84" s="74"/>
      <c r="L84" s="72"/>
    </row>
    <row r="85" s="1" customFormat="1" ht="6.96" customHeight="1">
      <c r="B85" s="46"/>
      <c r="C85" s="74"/>
      <c r="D85" s="74"/>
      <c r="E85" s="74"/>
      <c r="F85" s="74"/>
      <c r="G85" s="74"/>
      <c r="H85" s="74"/>
      <c r="I85" s="204"/>
      <c r="J85" s="74"/>
      <c r="K85" s="74"/>
      <c r="L85" s="72"/>
    </row>
    <row r="86" s="1" customFormat="1" ht="18" customHeight="1">
      <c r="B86" s="46"/>
      <c r="C86" s="76" t="s">
        <v>25</v>
      </c>
      <c r="D86" s="74"/>
      <c r="E86" s="74"/>
      <c r="F86" s="209" t="str">
        <f>F14</f>
        <v xml:space="preserve"> </v>
      </c>
      <c r="G86" s="74"/>
      <c r="H86" s="74"/>
      <c r="I86" s="210" t="s">
        <v>27</v>
      </c>
      <c r="J86" s="85" t="str">
        <f>IF(J14="","",J14)</f>
        <v>19. 9. 2018</v>
      </c>
      <c r="K86" s="74"/>
      <c r="L86" s="72"/>
    </row>
    <row r="87" s="1" customFormat="1" ht="6.96" customHeight="1">
      <c r="B87" s="46"/>
      <c r="C87" s="74"/>
      <c r="D87" s="74"/>
      <c r="E87" s="74"/>
      <c r="F87" s="74"/>
      <c r="G87" s="74"/>
      <c r="H87" s="74"/>
      <c r="I87" s="204"/>
      <c r="J87" s="74"/>
      <c r="K87" s="74"/>
      <c r="L87" s="72"/>
    </row>
    <row r="88" s="1" customFormat="1">
      <c r="B88" s="46"/>
      <c r="C88" s="76" t="s">
        <v>31</v>
      </c>
      <c r="D88" s="74"/>
      <c r="E88" s="74"/>
      <c r="F88" s="209" t="str">
        <f>E17</f>
        <v>SŽDC s.o., OŘ Ústí n.L., ST Ústí n.L.</v>
      </c>
      <c r="G88" s="74"/>
      <c r="H88" s="74"/>
      <c r="I88" s="210" t="s">
        <v>39</v>
      </c>
      <c r="J88" s="209" t="str">
        <f>E23</f>
        <v xml:space="preserve"> </v>
      </c>
      <c r="K88" s="74"/>
      <c r="L88" s="72"/>
    </row>
    <row r="89" s="1" customFormat="1" ht="14.4" customHeight="1">
      <c r="B89" s="46"/>
      <c r="C89" s="76" t="s">
        <v>37</v>
      </c>
      <c r="D89" s="74"/>
      <c r="E89" s="74"/>
      <c r="F89" s="209" t="str">
        <f>IF(E20="","",E20)</f>
        <v/>
      </c>
      <c r="G89" s="74"/>
      <c r="H89" s="74"/>
      <c r="I89" s="204"/>
      <c r="J89" s="74"/>
      <c r="K89" s="74"/>
      <c r="L89" s="72"/>
    </row>
    <row r="90" s="1" customFormat="1" ht="10.32" customHeight="1">
      <c r="B90" s="46"/>
      <c r="C90" s="74"/>
      <c r="D90" s="74"/>
      <c r="E90" s="74"/>
      <c r="F90" s="74"/>
      <c r="G90" s="74"/>
      <c r="H90" s="74"/>
      <c r="I90" s="204"/>
      <c r="J90" s="74"/>
      <c r="K90" s="74"/>
      <c r="L90" s="72"/>
    </row>
    <row r="91" s="10" customFormat="1" ht="29.28" customHeight="1">
      <c r="B91" s="211"/>
      <c r="C91" s="212" t="s">
        <v>526</v>
      </c>
      <c r="D91" s="213" t="s">
        <v>62</v>
      </c>
      <c r="E91" s="213" t="s">
        <v>58</v>
      </c>
      <c r="F91" s="213" t="s">
        <v>527</v>
      </c>
      <c r="G91" s="213" t="s">
        <v>528</v>
      </c>
      <c r="H91" s="213" t="s">
        <v>529</v>
      </c>
      <c r="I91" s="214" t="s">
        <v>530</v>
      </c>
      <c r="J91" s="213" t="s">
        <v>514</v>
      </c>
      <c r="K91" s="215" t="s">
        <v>531</v>
      </c>
      <c r="L91" s="216"/>
      <c r="M91" s="102" t="s">
        <v>532</v>
      </c>
      <c r="N91" s="103" t="s">
        <v>47</v>
      </c>
      <c r="O91" s="103" t="s">
        <v>533</v>
      </c>
      <c r="P91" s="103" t="s">
        <v>534</v>
      </c>
      <c r="Q91" s="103" t="s">
        <v>535</v>
      </c>
      <c r="R91" s="103" t="s">
        <v>536</v>
      </c>
      <c r="S91" s="103" t="s">
        <v>537</v>
      </c>
      <c r="T91" s="104" t="s">
        <v>538</v>
      </c>
    </row>
    <row r="92" s="1" customFormat="1" ht="29.28" customHeight="1">
      <c r="B92" s="46"/>
      <c r="C92" s="108" t="s">
        <v>515</v>
      </c>
      <c r="D92" s="74"/>
      <c r="E92" s="74"/>
      <c r="F92" s="74"/>
      <c r="G92" s="74"/>
      <c r="H92" s="74"/>
      <c r="I92" s="204"/>
      <c r="J92" s="217">
        <f>BK92</f>
        <v>0</v>
      </c>
      <c r="K92" s="74"/>
      <c r="L92" s="72"/>
      <c r="M92" s="105"/>
      <c r="N92" s="106"/>
      <c r="O92" s="106"/>
      <c r="P92" s="218">
        <f>P93+P116</f>
        <v>0</v>
      </c>
      <c r="Q92" s="106"/>
      <c r="R92" s="218">
        <f>R93+R116</f>
        <v>10.125028</v>
      </c>
      <c r="S92" s="106"/>
      <c r="T92" s="219">
        <f>T93+T116</f>
        <v>2.0800000000000001</v>
      </c>
      <c r="AT92" s="24" t="s">
        <v>76</v>
      </c>
      <c r="AU92" s="24" t="s">
        <v>516</v>
      </c>
      <c r="BK92" s="220">
        <f>BK93+BK116</f>
        <v>0</v>
      </c>
    </row>
    <row r="93" s="11" customFormat="1" ht="37.44" customHeight="1">
      <c r="B93" s="221"/>
      <c r="C93" s="222"/>
      <c r="D93" s="223" t="s">
        <v>76</v>
      </c>
      <c r="E93" s="224" t="s">
        <v>539</v>
      </c>
      <c r="F93" s="224" t="s">
        <v>540</v>
      </c>
      <c r="G93" s="222"/>
      <c r="H93" s="222"/>
      <c r="I93" s="225"/>
      <c r="J93" s="226">
        <f>BK93</f>
        <v>0</v>
      </c>
      <c r="K93" s="222"/>
      <c r="L93" s="227"/>
      <c r="M93" s="228"/>
      <c r="N93" s="229"/>
      <c r="O93" s="229"/>
      <c r="P93" s="230">
        <f>P94+P102+P105+P107+P109+P114</f>
        <v>0</v>
      </c>
      <c r="Q93" s="229"/>
      <c r="R93" s="230">
        <f>R94+R102+R105+R107+R109+R114</f>
        <v>10.125028</v>
      </c>
      <c r="S93" s="229"/>
      <c r="T93" s="231">
        <f>T94+T102+T105+T107+T109+T114</f>
        <v>2.0800000000000001</v>
      </c>
      <c r="AR93" s="232" t="s">
        <v>24</v>
      </c>
      <c r="AT93" s="233" t="s">
        <v>76</v>
      </c>
      <c r="AU93" s="233" t="s">
        <v>77</v>
      </c>
      <c r="AY93" s="232" t="s">
        <v>541</v>
      </c>
      <c r="BK93" s="234">
        <f>BK94+BK102+BK105+BK107+BK109+BK114</f>
        <v>0</v>
      </c>
    </row>
    <row r="94" s="11" customFormat="1" ht="19.92" customHeight="1">
      <c r="B94" s="221"/>
      <c r="C94" s="222"/>
      <c r="D94" s="223" t="s">
        <v>76</v>
      </c>
      <c r="E94" s="235" t="s">
        <v>24</v>
      </c>
      <c r="F94" s="235" t="s">
        <v>1090</v>
      </c>
      <c r="G94" s="222"/>
      <c r="H94" s="222"/>
      <c r="I94" s="225"/>
      <c r="J94" s="236">
        <f>BK94</f>
        <v>0</v>
      </c>
      <c r="K94" s="222"/>
      <c r="L94" s="227"/>
      <c r="M94" s="228"/>
      <c r="N94" s="229"/>
      <c r="O94" s="229"/>
      <c r="P94" s="230">
        <f>SUM(P95:P101)</f>
        <v>0</v>
      </c>
      <c r="Q94" s="229"/>
      <c r="R94" s="230">
        <f>SUM(R95:R101)</f>
        <v>0</v>
      </c>
      <c r="S94" s="229"/>
      <c r="T94" s="231">
        <f>SUM(T95:T101)</f>
        <v>2.0800000000000001</v>
      </c>
      <c r="AR94" s="232" t="s">
        <v>24</v>
      </c>
      <c r="AT94" s="233" t="s">
        <v>76</v>
      </c>
      <c r="AU94" s="233" t="s">
        <v>24</v>
      </c>
      <c r="AY94" s="232" t="s">
        <v>541</v>
      </c>
      <c r="BK94" s="234">
        <f>SUM(BK95:BK101)</f>
        <v>0</v>
      </c>
    </row>
    <row r="95" s="1" customFormat="1" ht="25.5" customHeight="1">
      <c r="B95" s="46"/>
      <c r="C95" s="237" t="s">
        <v>24</v>
      </c>
      <c r="D95" s="237" t="s">
        <v>544</v>
      </c>
      <c r="E95" s="238" t="s">
        <v>1590</v>
      </c>
      <c r="F95" s="239" t="s">
        <v>1591</v>
      </c>
      <c r="G95" s="240" t="s">
        <v>547</v>
      </c>
      <c r="H95" s="241">
        <v>8</v>
      </c>
      <c r="I95" s="242"/>
      <c r="J95" s="243">
        <f>ROUND(I95*H95,2)</f>
        <v>0</v>
      </c>
      <c r="K95" s="239" t="s">
        <v>772</v>
      </c>
      <c r="L95" s="72"/>
      <c r="M95" s="244" t="s">
        <v>22</v>
      </c>
      <c r="N95" s="245" t="s">
        <v>48</v>
      </c>
      <c r="O95" s="47"/>
      <c r="P95" s="246">
        <f>O95*H95</f>
        <v>0</v>
      </c>
      <c r="Q95" s="246">
        <v>0</v>
      </c>
      <c r="R95" s="246">
        <f>Q95*H95</f>
        <v>0</v>
      </c>
      <c r="S95" s="246">
        <v>0.26000000000000001</v>
      </c>
      <c r="T95" s="247">
        <f>S95*H95</f>
        <v>2.0800000000000001</v>
      </c>
      <c r="AR95" s="24" t="s">
        <v>542</v>
      </c>
      <c r="AT95" s="24" t="s">
        <v>544</v>
      </c>
      <c r="AU95" s="24" t="s">
        <v>85</v>
      </c>
      <c r="AY95" s="24" t="s">
        <v>541</v>
      </c>
      <c r="BE95" s="248">
        <f>IF(N95="základní",J95,0)</f>
        <v>0</v>
      </c>
      <c r="BF95" s="248">
        <f>IF(N95="snížená",J95,0)</f>
        <v>0</v>
      </c>
      <c r="BG95" s="248">
        <f>IF(N95="zákl. přenesená",J95,0)</f>
        <v>0</v>
      </c>
      <c r="BH95" s="248">
        <f>IF(N95="sníž. přenesená",J95,0)</f>
        <v>0</v>
      </c>
      <c r="BI95" s="248">
        <f>IF(N95="nulová",J95,0)</f>
        <v>0</v>
      </c>
      <c r="BJ95" s="24" t="s">
        <v>24</v>
      </c>
      <c r="BK95" s="248">
        <f>ROUND(I95*H95,2)</f>
        <v>0</v>
      </c>
      <c r="BL95" s="24" t="s">
        <v>542</v>
      </c>
      <c r="BM95" s="24" t="s">
        <v>1592</v>
      </c>
    </row>
    <row r="96" s="1" customFormat="1" ht="25.5" customHeight="1">
      <c r="B96" s="46"/>
      <c r="C96" s="237" t="s">
        <v>85</v>
      </c>
      <c r="D96" s="237" t="s">
        <v>544</v>
      </c>
      <c r="E96" s="238" t="s">
        <v>1593</v>
      </c>
      <c r="F96" s="239" t="s">
        <v>1594</v>
      </c>
      <c r="G96" s="240" t="s">
        <v>1093</v>
      </c>
      <c r="H96" s="241">
        <v>2.5</v>
      </c>
      <c r="I96" s="242"/>
      <c r="J96" s="243">
        <f>ROUND(I96*H96,2)</f>
        <v>0</v>
      </c>
      <c r="K96" s="239" t="s">
        <v>772</v>
      </c>
      <c r="L96" s="72"/>
      <c r="M96" s="244" t="s">
        <v>22</v>
      </c>
      <c r="N96" s="245" t="s">
        <v>48</v>
      </c>
      <c r="O96" s="47"/>
      <c r="P96" s="246">
        <f>O96*H96</f>
        <v>0</v>
      </c>
      <c r="Q96" s="246">
        <v>0</v>
      </c>
      <c r="R96" s="246">
        <f>Q96*H96</f>
        <v>0</v>
      </c>
      <c r="S96" s="246">
        <v>0</v>
      </c>
      <c r="T96" s="247">
        <f>S96*H96</f>
        <v>0</v>
      </c>
      <c r="AR96" s="24" t="s">
        <v>542</v>
      </c>
      <c r="AT96" s="24" t="s">
        <v>544</v>
      </c>
      <c r="AU96" s="24" t="s">
        <v>85</v>
      </c>
      <c r="AY96" s="24" t="s">
        <v>541</v>
      </c>
      <c r="BE96" s="248">
        <f>IF(N96="základní",J96,0)</f>
        <v>0</v>
      </c>
      <c r="BF96" s="248">
        <f>IF(N96="snížená",J96,0)</f>
        <v>0</v>
      </c>
      <c r="BG96" s="248">
        <f>IF(N96="zákl. přenesená",J96,0)</f>
        <v>0</v>
      </c>
      <c r="BH96" s="248">
        <f>IF(N96="sníž. přenesená",J96,0)</f>
        <v>0</v>
      </c>
      <c r="BI96" s="248">
        <f>IF(N96="nulová",J96,0)</f>
        <v>0</v>
      </c>
      <c r="BJ96" s="24" t="s">
        <v>24</v>
      </c>
      <c r="BK96" s="248">
        <f>ROUND(I96*H96,2)</f>
        <v>0</v>
      </c>
      <c r="BL96" s="24" t="s">
        <v>542</v>
      </c>
      <c r="BM96" s="24" t="s">
        <v>1595</v>
      </c>
    </row>
    <row r="97" s="1" customFormat="1" ht="16.5" customHeight="1">
      <c r="B97" s="46"/>
      <c r="C97" s="237" t="s">
        <v>93</v>
      </c>
      <c r="D97" s="237" t="s">
        <v>544</v>
      </c>
      <c r="E97" s="238" t="s">
        <v>1596</v>
      </c>
      <c r="F97" s="239" t="s">
        <v>1597</v>
      </c>
      <c r="G97" s="240" t="s">
        <v>1093</v>
      </c>
      <c r="H97" s="241">
        <v>2.5</v>
      </c>
      <c r="I97" s="242"/>
      <c r="J97" s="243">
        <f>ROUND(I97*H97,2)</f>
        <v>0</v>
      </c>
      <c r="K97" s="239" t="s">
        <v>772</v>
      </c>
      <c r="L97" s="72"/>
      <c r="M97" s="244" t="s">
        <v>22</v>
      </c>
      <c r="N97" s="245" t="s">
        <v>48</v>
      </c>
      <c r="O97" s="47"/>
      <c r="P97" s="246">
        <f>O97*H97</f>
        <v>0</v>
      </c>
      <c r="Q97" s="246">
        <v>0</v>
      </c>
      <c r="R97" s="246">
        <f>Q97*H97</f>
        <v>0</v>
      </c>
      <c r="S97" s="246">
        <v>0</v>
      </c>
      <c r="T97" s="247">
        <f>S97*H97</f>
        <v>0</v>
      </c>
      <c r="AR97" s="24" t="s">
        <v>542</v>
      </c>
      <c r="AT97" s="24" t="s">
        <v>544</v>
      </c>
      <c r="AU97" s="24" t="s">
        <v>85</v>
      </c>
      <c r="AY97" s="24" t="s">
        <v>541</v>
      </c>
      <c r="BE97" s="248">
        <f>IF(N97="základní",J97,0)</f>
        <v>0</v>
      </c>
      <c r="BF97" s="248">
        <f>IF(N97="snížená",J97,0)</f>
        <v>0</v>
      </c>
      <c r="BG97" s="248">
        <f>IF(N97="zákl. přenesená",J97,0)</f>
        <v>0</v>
      </c>
      <c r="BH97" s="248">
        <f>IF(N97="sníž. přenesená",J97,0)</f>
        <v>0</v>
      </c>
      <c r="BI97" s="248">
        <f>IF(N97="nulová",J97,0)</f>
        <v>0</v>
      </c>
      <c r="BJ97" s="24" t="s">
        <v>24</v>
      </c>
      <c r="BK97" s="248">
        <f>ROUND(I97*H97,2)</f>
        <v>0</v>
      </c>
      <c r="BL97" s="24" t="s">
        <v>542</v>
      </c>
      <c r="BM97" s="24" t="s">
        <v>1598</v>
      </c>
    </row>
    <row r="98" s="1" customFormat="1" ht="25.5" customHeight="1">
      <c r="B98" s="46"/>
      <c r="C98" s="237" t="s">
        <v>542</v>
      </c>
      <c r="D98" s="237" t="s">
        <v>544</v>
      </c>
      <c r="E98" s="238" t="s">
        <v>1599</v>
      </c>
      <c r="F98" s="239" t="s">
        <v>1600</v>
      </c>
      <c r="G98" s="240" t="s">
        <v>1093</v>
      </c>
      <c r="H98" s="241">
        <v>5</v>
      </c>
      <c r="I98" s="242"/>
      <c r="J98" s="243">
        <f>ROUND(I98*H98,2)</f>
        <v>0</v>
      </c>
      <c r="K98" s="239" t="s">
        <v>22</v>
      </c>
      <c r="L98" s="72"/>
      <c r="M98" s="244" t="s">
        <v>22</v>
      </c>
      <c r="N98" s="245" t="s">
        <v>48</v>
      </c>
      <c r="O98" s="47"/>
      <c r="P98" s="246">
        <f>O98*H98</f>
        <v>0</v>
      </c>
      <c r="Q98" s="246">
        <v>0</v>
      </c>
      <c r="R98" s="246">
        <f>Q98*H98</f>
        <v>0</v>
      </c>
      <c r="S98" s="246">
        <v>0</v>
      </c>
      <c r="T98" s="247">
        <f>S98*H98</f>
        <v>0</v>
      </c>
      <c r="AR98" s="24" t="s">
        <v>542</v>
      </c>
      <c r="AT98" s="24" t="s">
        <v>544</v>
      </c>
      <c r="AU98" s="24" t="s">
        <v>85</v>
      </c>
      <c r="AY98" s="24" t="s">
        <v>541</v>
      </c>
      <c r="BE98" s="248">
        <f>IF(N98="základní",J98,0)</f>
        <v>0</v>
      </c>
      <c r="BF98" s="248">
        <f>IF(N98="snížená",J98,0)</f>
        <v>0</v>
      </c>
      <c r="BG98" s="248">
        <f>IF(N98="zákl. přenesená",J98,0)</f>
        <v>0</v>
      </c>
      <c r="BH98" s="248">
        <f>IF(N98="sníž. přenesená",J98,0)</f>
        <v>0</v>
      </c>
      <c r="BI98" s="248">
        <f>IF(N98="nulová",J98,0)</f>
        <v>0</v>
      </c>
      <c r="BJ98" s="24" t="s">
        <v>24</v>
      </c>
      <c r="BK98" s="248">
        <f>ROUND(I98*H98,2)</f>
        <v>0</v>
      </c>
      <c r="BL98" s="24" t="s">
        <v>542</v>
      </c>
      <c r="BM98" s="24" t="s">
        <v>1601</v>
      </c>
    </row>
    <row r="99" s="1" customFormat="1" ht="38.25" customHeight="1">
      <c r="B99" s="46"/>
      <c r="C99" s="237" t="s">
        <v>562</v>
      </c>
      <c r="D99" s="237" t="s">
        <v>544</v>
      </c>
      <c r="E99" s="238" t="s">
        <v>1602</v>
      </c>
      <c r="F99" s="239" t="s">
        <v>1603</v>
      </c>
      <c r="G99" s="240" t="s">
        <v>1093</v>
      </c>
      <c r="H99" s="241">
        <v>5</v>
      </c>
      <c r="I99" s="242"/>
      <c r="J99" s="243">
        <f>ROUND(I99*H99,2)</f>
        <v>0</v>
      </c>
      <c r="K99" s="239" t="s">
        <v>22</v>
      </c>
      <c r="L99" s="72"/>
      <c r="M99" s="244" t="s">
        <v>22</v>
      </c>
      <c r="N99" s="245" t="s">
        <v>48</v>
      </c>
      <c r="O99" s="47"/>
      <c r="P99" s="246">
        <f>O99*H99</f>
        <v>0</v>
      </c>
      <c r="Q99" s="246">
        <v>0</v>
      </c>
      <c r="R99" s="246">
        <f>Q99*H99</f>
        <v>0</v>
      </c>
      <c r="S99" s="246">
        <v>0</v>
      </c>
      <c r="T99" s="247">
        <f>S99*H99</f>
        <v>0</v>
      </c>
      <c r="AR99" s="24" t="s">
        <v>542</v>
      </c>
      <c r="AT99" s="24" t="s">
        <v>544</v>
      </c>
      <c r="AU99" s="24" t="s">
        <v>85</v>
      </c>
      <c r="AY99" s="24" t="s">
        <v>541</v>
      </c>
      <c r="BE99" s="248">
        <f>IF(N99="základní",J99,0)</f>
        <v>0</v>
      </c>
      <c r="BF99" s="248">
        <f>IF(N99="snížená",J99,0)</f>
        <v>0</v>
      </c>
      <c r="BG99" s="248">
        <f>IF(N99="zákl. přenesená",J99,0)</f>
        <v>0</v>
      </c>
      <c r="BH99" s="248">
        <f>IF(N99="sníž. přenesená",J99,0)</f>
        <v>0</v>
      </c>
      <c r="BI99" s="248">
        <f>IF(N99="nulová",J99,0)</f>
        <v>0</v>
      </c>
      <c r="BJ99" s="24" t="s">
        <v>24</v>
      </c>
      <c r="BK99" s="248">
        <f>ROUND(I99*H99,2)</f>
        <v>0</v>
      </c>
      <c r="BL99" s="24" t="s">
        <v>542</v>
      </c>
      <c r="BM99" s="24" t="s">
        <v>1604</v>
      </c>
    </row>
    <row r="100" s="1" customFormat="1" ht="16.5" customHeight="1">
      <c r="B100" s="46"/>
      <c r="C100" s="237" t="s">
        <v>552</v>
      </c>
      <c r="D100" s="237" t="s">
        <v>544</v>
      </c>
      <c r="E100" s="238" t="s">
        <v>1605</v>
      </c>
      <c r="F100" s="239" t="s">
        <v>1606</v>
      </c>
      <c r="G100" s="240" t="s">
        <v>569</v>
      </c>
      <c r="H100" s="241">
        <v>8</v>
      </c>
      <c r="I100" s="242"/>
      <c r="J100" s="243">
        <f>ROUND(I100*H100,2)</f>
        <v>0</v>
      </c>
      <c r="K100" s="239" t="s">
        <v>22</v>
      </c>
      <c r="L100" s="72"/>
      <c r="M100" s="244" t="s">
        <v>22</v>
      </c>
      <c r="N100" s="245" t="s">
        <v>48</v>
      </c>
      <c r="O100" s="47"/>
      <c r="P100" s="246">
        <f>O100*H100</f>
        <v>0</v>
      </c>
      <c r="Q100" s="246">
        <v>0</v>
      </c>
      <c r="R100" s="246">
        <f>Q100*H100</f>
        <v>0</v>
      </c>
      <c r="S100" s="246">
        <v>0</v>
      </c>
      <c r="T100" s="247">
        <f>S100*H100</f>
        <v>0</v>
      </c>
      <c r="AR100" s="24" t="s">
        <v>542</v>
      </c>
      <c r="AT100" s="24" t="s">
        <v>544</v>
      </c>
      <c r="AU100" s="24" t="s">
        <v>85</v>
      </c>
      <c r="AY100" s="24" t="s">
        <v>541</v>
      </c>
      <c r="BE100" s="248">
        <f>IF(N100="základní",J100,0)</f>
        <v>0</v>
      </c>
      <c r="BF100" s="248">
        <f>IF(N100="snížená",J100,0)</f>
        <v>0</v>
      </c>
      <c r="BG100" s="248">
        <f>IF(N100="zákl. přenesená",J100,0)</f>
        <v>0</v>
      </c>
      <c r="BH100" s="248">
        <f>IF(N100="sníž. přenesená",J100,0)</f>
        <v>0</v>
      </c>
      <c r="BI100" s="248">
        <f>IF(N100="nulová",J100,0)</f>
        <v>0</v>
      </c>
      <c r="BJ100" s="24" t="s">
        <v>24</v>
      </c>
      <c r="BK100" s="248">
        <f>ROUND(I100*H100,2)</f>
        <v>0</v>
      </c>
      <c r="BL100" s="24" t="s">
        <v>542</v>
      </c>
      <c r="BM100" s="24" t="s">
        <v>1607</v>
      </c>
    </row>
    <row r="101" s="1" customFormat="1" ht="25.5" customHeight="1">
      <c r="B101" s="46"/>
      <c r="C101" s="237" t="s">
        <v>571</v>
      </c>
      <c r="D101" s="237" t="s">
        <v>544</v>
      </c>
      <c r="E101" s="238" t="s">
        <v>1481</v>
      </c>
      <c r="F101" s="239" t="s">
        <v>1482</v>
      </c>
      <c r="G101" s="240" t="s">
        <v>1093</v>
      </c>
      <c r="H101" s="241">
        <v>1</v>
      </c>
      <c r="I101" s="242"/>
      <c r="J101" s="243">
        <f>ROUND(I101*H101,2)</f>
        <v>0</v>
      </c>
      <c r="K101" s="239" t="s">
        <v>22</v>
      </c>
      <c r="L101" s="72"/>
      <c r="M101" s="244" t="s">
        <v>22</v>
      </c>
      <c r="N101" s="245" t="s">
        <v>48</v>
      </c>
      <c r="O101" s="47"/>
      <c r="P101" s="246">
        <f>O101*H101</f>
        <v>0</v>
      </c>
      <c r="Q101" s="246">
        <v>0</v>
      </c>
      <c r="R101" s="246">
        <f>Q101*H101</f>
        <v>0</v>
      </c>
      <c r="S101" s="246">
        <v>0</v>
      </c>
      <c r="T101" s="247">
        <f>S101*H101</f>
        <v>0</v>
      </c>
      <c r="AR101" s="24" t="s">
        <v>542</v>
      </c>
      <c r="AT101" s="24" t="s">
        <v>544</v>
      </c>
      <c r="AU101" s="24" t="s">
        <v>85</v>
      </c>
      <c r="AY101" s="24" t="s">
        <v>541</v>
      </c>
      <c r="BE101" s="248">
        <f>IF(N101="základní",J101,0)</f>
        <v>0</v>
      </c>
      <c r="BF101" s="248">
        <f>IF(N101="snížená",J101,0)</f>
        <v>0</v>
      </c>
      <c r="BG101" s="248">
        <f>IF(N101="zákl. přenesená",J101,0)</f>
        <v>0</v>
      </c>
      <c r="BH101" s="248">
        <f>IF(N101="sníž. přenesená",J101,0)</f>
        <v>0</v>
      </c>
      <c r="BI101" s="248">
        <f>IF(N101="nulová",J101,0)</f>
        <v>0</v>
      </c>
      <c r="BJ101" s="24" t="s">
        <v>24</v>
      </c>
      <c r="BK101" s="248">
        <f>ROUND(I101*H101,2)</f>
        <v>0</v>
      </c>
      <c r="BL101" s="24" t="s">
        <v>542</v>
      </c>
      <c r="BM101" s="24" t="s">
        <v>1608</v>
      </c>
    </row>
    <row r="102" s="11" customFormat="1" ht="29.88" customHeight="1">
      <c r="B102" s="221"/>
      <c r="C102" s="222"/>
      <c r="D102" s="223" t="s">
        <v>76</v>
      </c>
      <c r="E102" s="235" t="s">
        <v>85</v>
      </c>
      <c r="F102" s="235" t="s">
        <v>915</v>
      </c>
      <c r="G102" s="222"/>
      <c r="H102" s="222"/>
      <c r="I102" s="225"/>
      <c r="J102" s="236">
        <f>BK102</f>
        <v>0</v>
      </c>
      <c r="K102" s="222"/>
      <c r="L102" s="227"/>
      <c r="M102" s="228"/>
      <c r="N102" s="229"/>
      <c r="O102" s="229"/>
      <c r="P102" s="230">
        <f>SUM(P103:P104)</f>
        <v>0</v>
      </c>
      <c r="Q102" s="229"/>
      <c r="R102" s="230">
        <f>SUM(R103:R104)</f>
        <v>8.9305280000000007</v>
      </c>
      <c r="S102" s="229"/>
      <c r="T102" s="231">
        <f>SUM(T103:T104)</f>
        <v>0</v>
      </c>
      <c r="AR102" s="232" t="s">
        <v>24</v>
      </c>
      <c r="AT102" s="233" t="s">
        <v>76</v>
      </c>
      <c r="AU102" s="233" t="s">
        <v>24</v>
      </c>
      <c r="AY102" s="232" t="s">
        <v>541</v>
      </c>
      <c r="BK102" s="234">
        <f>SUM(BK103:BK104)</f>
        <v>0</v>
      </c>
    </row>
    <row r="103" s="1" customFormat="1" ht="25.5" customHeight="1">
      <c r="B103" s="46"/>
      <c r="C103" s="237" t="s">
        <v>561</v>
      </c>
      <c r="D103" s="237" t="s">
        <v>544</v>
      </c>
      <c r="E103" s="238" t="s">
        <v>1609</v>
      </c>
      <c r="F103" s="239" t="s">
        <v>1610</v>
      </c>
      <c r="G103" s="240" t="s">
        <v>1093</v>
      </c>
      <c r="H103" s="241">
        <v>0.5</v>
      </c>
      <c r="I103" s="242"/>
      <c r="J103" s="243">
        <f>ROUND(I103*H103,2)</f>
        <v>0</v>
      </c>
      <c r="K103" s="239" t="s">
        <v>772</v>
      </c>
      <c r="L103" s="72"/>
      <c r="M103" s="244" t="s">
        <v>22</v>
      </c>
      <c r="N103" s="245" t="s">
        <v>48</v>
      </c>
      <c r="O103" s="47"/>
      <c r="P103" s="246">
        <f>O103*H103</f>
        <v>0</v>
      </c>
      <c r="Q103" s="246">
        <v>2.1600000000000001</v>
      </c>
      <c r="R103" s="246">
        <f>Q103*H103</f>
        <v>1.0800000000000001</v>
      </c>
      <c r="S103" s="246">
        <v>0</v>
      </c>
      <c r="T103" s="247">
        <f>S103*H103</f>
        <v>0</v>
      </c>
      <c r="AR103" s="24" t="s">
        <v>542</v>
      </c>
      <c r="AT103" s="24" t="s">
        <v>544</v>
      </c>
      <c r="AU103" s="24" t="s">
        <v>85</v>
      </c>
      <c r="AY103" s="24" t="s">
        <v>541</v>
      </c>
      <c r="BE103" s="248">
        <f>IF(N103="základní",J103,0)</f>
        <v>0</v>
      </c>
      <c r="BF103" s="248">
        <f>IF(N103="snížená",J103,0)</f>
        <v>0</v>
      </c>
      <c r="BG103" s="248">
        <f>IF(N103="zákl. přenesená",J103,0)</f>
        <v>0</v>
      </c>
      <c r="BH103" s="248">
        <f>IF(N103="sníž. přenesená",J103,0)</f>
        <v>0</v>
      </c>
      <c r="BI103" s="248">
        <f>IF(N103="nulová",J103,0)</f>
        <v>0</v>
      </c>
      <c r="BJ103" s="24" t="s">
        <v>24</v>
      </c>
      <c r="BK103" s="248">
        <f>ROUND(I103*H103,2)</f>
        <v>0</v>
      </c>
      <c r="BL103" s="24" t="s">
        <v>542</v>
      </c>
      <c r="BM103" s="24" t="s">
        <v>1611</v>
      </c>
    </row>
    <row r="104" s="1" customFormat="1" ht="16.5" customHeight="1">
      <c r="B104" s="46"/>
      <c r="C104" s="237" t="s">
        <v>557</v>
      </c>
      <c r="D104" s="237" t="s">
        <v>544</v>
      </c>
      <c r="E104" s="238" t="s">
        <v>1612</v>
      </c>
      <c r="F104" s="239" t="s">
        <v>1613</v>
      </c>
      <c r="G104" s="240" t="s">
        <v>1093</v>
      </c>
      <c r="H104" s="241">
        <v>3.2000000000000002</v>
      </c>
      <c r="I104" s="242"/>
      <c r="J104" s="243">
        <f>ROUND(I104*H104,2)</f>
        <v>0</v>
      </c>
      <c r="K104" s="239" t="s">
        <v>772</v>
      </c>
      <c r="L104" s="72"/>
      <c r="M104" s="244" t="s">
        <v>22</v>
      </c>
      <c r="N104" s="245" t="s">
        <v>48</v>
      </c>
      <c r="O104" s="47"/>
      <c r="P104" s="246">
        <f>O104*H104</f>
        <v>0</v>
      </c>
      <c r="Q104" s="246">
        <v>2.45329</v>
      </c>
      <c r="R104" s="246">
        <f>Q104*H104</f>
        <v>7.8505280000000006</v>
      </c>
      <c r="S104" s="246">
        <v>0</v>
      </c>
      <c r="T104" s="247">
        <f>S104*H104</f>
        <v>0</v>
      </c>
      <c r="AR104" s="24" t="s">
        <v>542</v>
      </c>
      <c r="AT104" s="24" t="s">
        <v>544</v>
      </c>
      <c r="AU104" s="24" t="s">
        <v>85</v>
      </c>
      <c r="AY104" s="24" t="s">
        <v>541</v>
      </c>
      <c r="BE104" s="248">
        <f>IF(N104="základní",J104,0)</f>
        <v>0</v>
      </c>
      <c r="BF104" s="248">
        <f>IF(N104="snížená",J104,0)</f>
        <v>0</v>
      </c>
      <c r="BG104" s="248">
        <f>IF(N104="zákl. přenesená",J104,0)</f>
        <v>0</v>
      </c>
      <c r="BH104" s="248">
        <f>IF(N104="sníž. přenesená",J104,0)</f>
        <v>0</v>
      </c>
      <c r="BI104" s="248">
        <f>IF(N104="nulová",J104,0)</f>
        <v>0</v>
      </c>
      <c r="BJ104" s="24" t="s">
        <v>24</v>
      </c>
      <c r="BK104" s="248">
        <f>ROUND(I104*H104,2)</f>
        <v>0</v>
      </c>
      <c r="BL104" s="24" t="s">
        <v>542</v>
      </c>
      <c r="BM104" s="24" t="s">
        <v>1614</v>
      </c>
    </row>
    <row r="105" s="11" customFormat="1" ht="29.88" customHeight="1">
      <c r="B105" s="221"/>
      <c r="C105" s="222"/>
      <c r="D105" s="223" t="s">
        <v>76</v>
      </c>
      <c r="E105" s="235" t="s">
        <v>1323</v>
      </c>
      <c r="F105" s="235" t="s">
        <v>1615</v>
      </c>
      <c r="G105" s="222"/>
      <c r="H105" s="222"/>
      <c r="I105" s="225"/>
      <c r="J105" s="236">
        <f>BK105</f>
        <v>0</v>
      </c>
      <c r="K105" s="222"/>
      <c r="L105" s="227"/>
      <c r="M105" s="228"/>
      <c r="N105" s="229"/>
      <c r="O105" s="229"/>
      <c r="P105" s="230">
        <f>P106</f>
        <v>0</v>
      </c>
      <c r="Q105" s="229"/>
      <c r="R105" s="230">
        <f>R106</f>
        <v>0.5</v>
      </c>
      <c r="S105" s="229"/>
      <c r="T105" s="231">
        <f>T106</f>
        <v>0</v>
      </c>
      <c r="AR105" s="232" t="s">
        <v>24</v>
      </c>
      <c r="AT105" s="233" t="s">
        <v>76</v>
      </c>
      <c r="AU105" s="233" t="s">
        <v>24</v>
      </c>
      <c r="AY105" s="232" t="s">
        <v>541</v>
      </c>
      <c r="BK105" s="234">
        <f>BK106</f>
        <v>0</v>
      </c>
    </row>
    <row r="106" s="1" customFormat="1" ht="16.5" customHeight="1">
      <c r="B106" s="46"/>
      <c r="C106" s="237" t="s">
        <v>29</v>
      </c>
      <c r="D106" s="237" t="s">
        <v>544</v>
      </c>
      <c r="E106" s="238" t="s">
        <v>1616</v>
      </c>
      <c r="F106" s="239" t="s">
        <v>1620</v>
      </c>
      <c r="G106" s="240" t="s">
        <v>616</v>
      </c>
      <c r="H106" s="241">
        <v>2</v>
      </c>
      <c r="I106" s="242"/>
      <c r="J106" s="243">
        <f>ROUND(I106*H106,2)</f>
        <v>0</v>
      </c>
      <c r="K106" s="239" t="s">
        <v>22</v>
      </c>
      <c r="L106" s="72"/>
      <c r="M106" s="244" t="s">
        <v>22</v>
      </c>
      <c r="N106" s="245" t="s">
        <v>48</v>
      </c>
      <c r="O106" s="47"/>
      <c r="P106" s="246">
        <f>O106*H106</f>
        <v>0</v>
      </c>
      <c r="Q106" s="246">
        <v>0.25</v>
      </c>
      <c r="R106" s="246">
        <f>Q106*H106</f>
        <v>0.5</v>
      </c>
      <c r="S106" s="246">
        <v>0</v>
      </c>
      <c r="T106" s="247">
        <f>S106*H106</f>
        <v>0</v>
      </c>
      <c r="AR106" s="24" t="s">
        <v>542</v>
      </c>
      <c r="AT106" s="24" t="s">
        <v>544</v>
      </c>
      <c r="AU106" s="24" t="s">
        <v>85</v>
      </c>
      <c r="AY106" s="24" t="s">
        <v>541</v>
      </c>
      <c r="BE106" s="248">
        <f>IF(N106="základní",J106,0)</f>
        <v>0</v>
      </c>
      <c r="BF106" s="248">
        <f>IF(N106="snížená",J106,0)</f>
        <v>0</v>
      </c>
      <c r="BG106" s="248">
        <f>IF(N106="zákl. přenesená",J106,0)</f>
        <v>0</v>
      </c>
      <c r="BH106" s="248">
        <f>IF(N106="sníž. přenesená",J106,0)</f>
        <v>0</v>
      </c>
      <c r="BI106" s="248">
        <f>IF(N106="nulová",J106,0)</f>
        <v>0</v>
      </c>
      <c r="BJ106" s="24" t="s">
        <v>24</v>
      </c>
      <c r="BK106" s="248">
        <f>ROUND(I106*H106,2)</f>
        <v>0</v>
      </c>
      <c r="BL106" s="24" t="s">
        <v>542</v>
      </c>
      <c r="BM106" s="24" t="s">
        <v>1618</v>
      </c>
    </row>
    <row r="107" s="11" customFormat="1" ht="29.88" customHeight="1">
      <c r="B107" s="221"/>
      <c r="C107" s="222"/>
      <c r="D107" s="223" t="s">
        <v>76</v>
      </c>
      <c r="E107" s="235" t="s">
        <v>562</v>
      </c>
      <c r="F107" s="235" t="s">
        <v>1622</v>
      </c>
      <c r="G107" s="222"/>
      <c r="H107" s="222"/>
      <c r="I107" s="225"/>
      <c r="J107" s="236">
        <f>BK107</f>
        <v>0</v>
      </c>
      <c r="K107" s="222"/>
      <c r="L107" s="227"/>
      <c r="M107" s="228"/>
      <c r="N107" s="229"/>
      <c r="O107" s="229"/>
      <c r="P107" s="230">
        <f>P108</f>
        <v>0</v>
      </c>
      <c r="Q107" s="229"/>
      <c r="R107" s="230">
        <f>R108</f>
        <v>0.68520000000000003</v>
      </c>
      <c r="S107" s="229"/>
      <c r="T107" s="231">
        <f>T108</f>
        <v>0</v>
      </c>
      <c r="AR107" s="232" t="s">
        <v>24</v>
      </c>
      <c r="AT107" s="233" t="s">
        <v>76</v>
      </c>
      <c r="AU107" s="233" t="s">
        <v>24</v>
      </c>
      <c r="AY107" s="232" t="s">
        <v>541</v>
      </c>
      <c r="BK107" s="234">
        <f>BK108</f>
        <v>0</v>
      </c>
    </row>
    <row r="108" s="1" customFormat="1" ht="25.5" customHeight="1">
      <c r="B108" s="46"/>
      <c r="C108" s="237" t="s">
        <v>590</v>
      </c>
      <c r="D108" s="237" t="s">
        <v>544</v>
      </c>
      <c r="E108" s="238" t="s">
        <v>1623</v>
      </c>
      <c r="F108" s="239" t="s">
        <v>1624</v>
      </c>
      <c r="G108" s="240" t="s">
        <v>547</v>
      </c>
      <c r="H108" s="241">
        <v>8</v>
      </c>
      <c r="I108" s="242"/>
      <c r="J108" s="243">
        <f>ROUND(I108*H108,2)</f>
        <v>0</v>
      </c>
      <c r="K108" s="239" t="s">
        <v>772</v>
      </c>
      <c r="L108" s="72"/>
      <c r="M108" s="244" t="s">
        <v>22</v>
      </c>
      <c r="N108" s="245" t="s">
        <v>48</v>
      </c>
      <c r="O108" s="47"/>
      <c r="P108" s="246">
        <f>O108*H108</f>
        <v>0</v>
      </c>
      <c r="Q108" s="246">
        <v>0.085650000000000004</v>
      </c>
      <c r="R108" s="246">
        <f>Q108*H108</f>
        <v>0.68520000000000003</v>
      </c>
      <c r="S108" s="246">
        <v>0</v>
      </c>
      <c r="T108" s="247">
        <f>S108*H108</f>
        <v>0</v>
      </c>
      <c r="AR108" s="24" t="s">
        <v>542</v>
      </c>
      <c r="AT108" s="24" t="s">
        <v>544</v>
      </c>
      <c r="AU108" s="24" t="s">
        <v>85</v>
      </c>
      <c r="AY108" s="24" t="s">
        <v>541</v>
      </c>
      <c r="BE108" s="248">
        <f>IF(N108="základní",J108,0)</f>
        <v>0</v>
      </c>
      <c r="BF108" s="248">
        <f>IF(N108="snížená",J108,0)</f>
        <v>0</v>
      </c>
      <c r="BG108" s="248">
        <f>IF(N108="zákl. přenesená",J108,0)</f>
        <v>0</v>
      </c>
      <c r="BH108" s="248">
        <f>IF(N108="sníž. přenesená",J108,0)</f>
        <v>0</v>
      </c>
      <c r="BI108" s="248">
        <f>IF(N108="nulová",J108,0)</f>
        <v>0</v>
      </c>
      <c r="BJ108" s="24" t="s">
        <v>24</v>
      </c>
      <c r="BK108" s="248">
        <f>ROUND(I108*H108,2)</f>
        <v>0</v>
      </c>
      <c r="BL108" s="24" t="s">
        <v>542</v>
      </c>
      <c r="BM108" s="24" t="s">
        <v>1625</v>
      </c>
    </row>
    <row r="109" s="11" customFormat="1" ht="29.88" customHeight="1">
      <c r="B109" s="221"/>
      <c r="C109" s="222"/>
      <c r="D109" s="223" t="s">
        <v>76</v>
      </c>
      <c r="E109" s="235" t="s">
        <v>557</v>
      </c>
      <c r="F109" s="235" t="s">
        <v>558</v>
      </c>
      <c r="G109" s="222"/>
      <c r="H109" s="222"/>
      <c r="I109" s="225"/>
      <c r="J109" s="236">
        <f>BK109</f>
        <v>0</v>
      </c>
      <c r="K109" s="222"/>
      <c r="L109" s="227"/>
      <c r="M109" s="228"/>
      <c r="N109" s="229"/>
      <c r="O109" s="229"/>
      <c r="P109" s="230">
        <f>SUM(P110:P113)</f>
        <v>0</v>
      </c>
      <c r="Q109" s="229"/>
      <c r="R109" s="230">
        <f>SUM(R110:R113)</f>
        <v>0.0092999999999999992</v>
      </c>
      <c r="S109" s="229"/>
      <c r="T109" s="231">
        <f>SUM(T110:T113)</f>
        <v>0</v>
      </c>
      <c r="AR109" s="232" t="s">
        <v>24</v>
      </c>
      <c r="AT109" s="233" t="s">
        <v>76</v>
      </c>
      <c r="AU109" s="233" t="s">
        <v>24</v>
      </c>
      <c r="AY109" s="232" t="s">
        <v>541</v>
      </c>
      <c r="BK109" s="234">
        <f>SUM(BK110:BK113)</f>
        <v>0</v>
      </c>
    </row>
    <row r="110" s="1" customFormat="1" ht="16.5" customHeight="1">
      <c r="B110" s="46"/>
      <c r="C110" s="237" t="s">
        <v>10</v>
      </c>
      <c r="D110" s="237" t="s">
        <v>544</v>
      </c>
      <c r="E110" s="238" t="s">
        <v>1626</v>
      </c>
      <c r="F110" s="239" t="s">
        <v>1627</v>
      </c>
      <c r="G110" s="240" t="s">
        <v>616</v>
      </c>
      <c r="H110" s="241">
        <v>2</v>
      </c>
      <c r="I110" s="242"/>
      <c r="J110" s="243">
        <f>ROUND(I110*H110,2)</f>
        <v>0</v>
      </c>
      <c r="K110" s="239" t="s">
        <v>22</v>
      </c>
      <c r="L110" s="72"/>
      <c r="M110" s="244" t="s">
        <v>22</v>
      </c>
      <c r="N110" s="245" t="s">
        <v>48</v>
      </c>
      <c r="O110" s="47"/>
      <c r="P110" s="246">
        <f>O110*H110</f>
        <v>0</v>
      </c>
      <c r="Q110" s="246">
        <v>1.0000000000000001E-05</v>
      </c>
      <c r="R110" s="246">
        <f>Q110*H110</f>
        <v>2.0000000000000002E-05</v>
      </c>
      <c r="S110" s="246">
        <v>0</v>
      </c>
      <c r="T110" s="247">
        <f>S110*H110</f>
        <v>0</v>
      </c>
      <c r="AR110" s="24" t="s">
        <v>577</v>
      </c>
      <c r="AT110" s="24" t="s">
        <v>544</v>
      </c>
      <c r="AU110" s="24" t="s">
        <v>85</v>
      </c>
      <c r="AY110" s="24" t="s">
        <v>541</v>
      </c>
      <c r="BE110" s="248">
        <f>IF(N110="základní",J110,0)</f>
        <v>0</v>
      </c>
      <c r="BF110" s="248">
        <f>IF(N110="snížená",J110,0)</f>
        <v>0</v>
      </c>
      <c r="BG110" s="248">
        <f>IF(N110="zákl. přenesená",J110,0)</f>
        <v>0</v>
      </c>
      <c r="BH110" s="248">
        <f>IF(N110="sníž. přenesená",J110,0)</f>
        <v>0</v>
      </c>
      <c r="BI110" s="248">
        <f>IF(N110="nulová",J110,0)</f>
        <v>0</v>
      </c>
      <c r="BJ110" s="24" t="s">
        <v>24</v>
      </c>
      <c r="BK110" s="248">
        <f>ROUND(I110*H110,2)</f>
        <v>0</v>
      </c>
      <c r="BL110" s="24" t="s">
        <v>577</v>
      </c>
      <c r="BM110" s="24" t="s">
        <v>1628</v>
      </c>
    </row>
    <row r="111" s="1" customFormat="1" ht="16.5" customHeight="1">
      <c r="B111" s="46"/>
      <c r="C111" s="237" t="s">
        <v>577</v>
      </c>
      <c r="D111" s="237" t="s">
        <v>544</v>
      </c>
      <c r="E111" s="238" t="s">
        <v>1629</v>
      </c>
      <c r="F111" s="239" t="s">
        <v>1630</v>
      </c>
      <c r="G111" s="240" t="s">
        <v>1631</v>
      </c>
      <c r="H111" s="241">
        <v>6</v>
      </c>
      <c r="I111" s="242"/>
      <c r="J111" s="243">
        <f>ROUND(I111*H111,2)</f>
        <v>0</v>
      </c>
      <c r="K111" s="239" t="s">
        <v>22</v>
      </c>
      <c r="L111" s="72"/>
      <c r="M111" s="244" t="s">
        <v>22</v>
      </c>
      <c r="N111" s="245" t="s">
        <v>48</v>
      </c>
      <c r="O111" s="47"/>
      <c r="P111" s="246">
        <f>O111*H111</f>
        <v>0</v>
      </c>
      <c r="Q111" s="246">
        <v>0.00116</v>
      </c>
      <c r="R111" s="246">
        <f>Q111*H111</f>
        <v>0.00696</v>
      </c>
      <c r="S111" s="246">
        <v>0</v>
      </c>
      <c r="T111" s="247">
        <f>S111*H111</f>
        <v>0</v>
      </c>
      <c r="AR111" s="24" t="s">
        <v>577</v>
      </c>
      <c r="AT111" s="24" t="s">
        <v>544</v>
      </c>
      <c r="AU111" s="24" t="s">
        <v>85</v>
      </c>
      <c r="AY111" s="24" t="s">
        <v>541</v>
      </c>
      <c r="BE111" s="248">
        <f>IF(N111="základní",J111,0)</f>
        <v>0</v>
      </c>
      <c r="BF111" s="248">
        <f>IF(N111="snížená",J111,0)</f>
        <v>0</v>
      </c>
      <c r="BG111" s="248">
        <f>IF(N111="zákl. přenesená",J111,0)</f>
        <v>0</v>
      </c>
      <c r="BH111" s="248">
        <f>IF(N111="sníž. přenesená",J111,0)</f>
        <v>0</v>
      </c>
      <c r="BI111" s="248">
        <f>IF(N111="nulová",J111,0)</f>
        <v>0</v>
      </c>
      <c r="BJ111" s="24" t="s">
        <v>24</v>
      </c>
      <c r="BK111" s="248">
        <f>ROUND(I111*H111,2)</f>
        <v>0</v>
      </c>
      <c r="BL111" s="24" t="s">
        <v>577</v>
      </c>
      <c r="BM111" s="24" t="s">
        <v>1632</v>
      </c>
    </row>
    <row r="112" s="1" customFormat="1" ht="16.5" customHeight="1">
      <c r="B112" s="46"/>
      <c r="C112" s="237" t="s">
        <v>750</v>
      </c>
      <c r="D112" s="237" t="s">
        <v>544</v>
      </c>
      <c r="E112" s="238" t="s">
        <v>1633</v>
      </c>
      <c r="F112" s="239" t="s">
        <v>1634</v>
      </c>
      <c r="G112" s="240" t="s">
        <v>616</v>
      </c>
      <c r="H112" s="241">
        <v>2</v>
      </c>
      <c r="I112" s="242"/>
      <c r="J112" s="243">
        <f>ROUND(I112*H112,2)</f>
        <v>0</v>
      </c>
      <c r="K112" s="239" t="s">
        <v>22</v>
      </c>
      <c r="L112" s="72"/>
      <c r="M112" s="244" t="s">
        <v>22</v>
      </c>
      <c r="N112" s="245" t="s">
        <v>48</v>
      </c>
      <c r="O112" s="47"/>
      <c r="P112" s="246">
        <f>O112*H112</f>
        <v>0</v>
      </c>
      <c r="Q112" s="246">
        <v>0</v>
      </c>
      <c r="R112" s="246">
        <f>Q112*H112</f>
        <v>0</v>
      </c>
      <c r="S112" s="246">
        <v>0</v>
      </c>
      <c r="T112" s="247">
        <f>S112*H112</f>
        <v>0</v>
      </c>
      <c r="AR112" s="24" t="s">
        <v>577</v>
      </c>
      <c r="AT112" s="24" t="s">
        <v>544</v>
      </c>
      <c r="AU112" s="24" t="s">
        <v>85</v>
      </c>
      <c r="AY112" s="24" t="s">
        <v>541</v>
      </c>
      <c r="BE112" s="248">
        <f>IF(N112="základní",J112,0)</f>
        <v>0</v>
      </c>
      <c r="BF112" s="248">
        <f>IF(N112="snížená",J112,0)</f>
        <v>0</v>
      </c>
      <c r="BG112" s="248">
        <f>IF(N112="zákl. přenesená",J112,0)</f>
        <v>0</v>
      </c>
      <c r="BH112" s="248">
        <f>IF(N112="sníž. přenesená",J112,0)</f>
        <v>0</v>
      </c>
      <c r="BI112" s="248">
        <f>IF(N112="nulová",J112,0)</f>
        <v>0</v>
      </c>
      <c r="BJ112" s="24" t="s">
        <v>24</v>
      </c>
      <c r="BK112" s="248">
        <f>ROUND(I112*H112,2)</f>
        <v>0</v>
      </c>
      <c r="BL112" s="24" t="s">
        <v>577</v>
      </c>
      <c r="BM112" s="24" t="s">
        <v>1635</v>
      </c>
    </row>
    <row r="113" s="1" customFormat="1" ht="16.5" customHeight="1">
      <c r="B113" s="46"/>
      <c r="C113" s="237" t="s">
        <v>580</v>
      </c>
      <c r="D113" s="237" t="s">
        <v>544</v>
      </c>
      <c r="E113" s="238" t="s">
        <v>1636</v>
      </c>
      <c r="F113" s="239" t="s">
        <v>1637</v>
      </c>
      <c r="G113" s="240" t="s">
        <v>1631</v>
      </c>
      <c r="H113" s="241">
        <v>2</v>
      </c>
      <c r="I113" s="242"/>
      <c r="J113" s="243">
        <f>ROUND(I113*H113,2)</f>
        <v>0</v>
      </c>
      <c r="K113" s="239" t="s">
        <v>22</v>
      </c>
      <c r="L113" s="72"/>
      <c r="M113" s="244" t="s">
        <v>22</v>
      </c>
      <c r="N113" s="245" t="s">
        <v>48</v>
      </c>
      <c r="O113" s="47"/>
      <c r="P113" s="246">
        <f>O113*H113</f>
        <v>0</v>
      </c>
      <c r="Q113" s="246">
        <v>0.00116</v>
      </c>
      <c r="R113" s="246">
        <f>Q113*H113</f>
        <v>0.00232</v>
      </c>
      <c r="S113" s="246">
        <v>0</v>
      </c>
      <c r="T113" s="247">
        <f>S113*H113</f>
        <v>0</v>
      </c>
      <c r="AR113" s="24" t="s">
        <v>577</v>
      </c>
      <c r="AT113" s="24" t="s">
        <v>544</v>
      </c>
      <c r="AU113" s="24" t="s">
        <v>85</v>
      </c>
      <c r="AY113" s="24" t="s">
        <v>541</v>
      </c>
      <c r="BE113" s="248">
        <f>IF(N113="základní",J113,0)</f>
        <v>0</v>
      </c>
      <c r="BF113" s="248">
        <f>IF(N113="snížená",J113,0)</f>
        <v>0</v>
      </c>
      <c r="BG113" s="248">
        <f>IF(N113="zákl. přenesená",J113,0)</f>
        <v>0</v>
      </c>
      <c r="BH113" s="248">
        <f>IF(N113="sníž. přenesená",J113,0)</f>
        <v>0</v>
      </c>
      <c r="BI113" s="248">
        <f>IF(N113="nulová",J113,0)</f>
        <v>0</v>
      </c>
      <c r="BJ113" s="24" t="s">
        <v>24</v>
      </c>
      <c r="BK113" s="248">
        <f>ROUND(I113*H113,2)</f>
        <v>0</v>
      </c>
      <c r="BL113" s="24" t="s">
        <v>577</v>
      </c>
      <c r="BM113" s="24" t="s">
        <v>1638</v>
      </c>
    </row>
    <row r="114" s="11" customFormat="1" ht="29.88" customHeight="1">
      <c r="B114" s="221"/>
      <c r="C114" s="222"/>
      <c r="D114" s="223" t="s">
        <v>76</v>
      </c>
      <c r="E114" s="235" t="s">
        <v>581</v>
      </c>
      <c r="F114" s="235" t="s">
        <v>582</v>
      </c>
      <c r="G114" s="222"/>
      <c r="H114" s="222"/>
      <c r="I114" s="225"/>
      <c r="J114" s="236">
        <f>BK114</f>
        <v>0</v>
      </c>
      <c r="K114" s="222"/>
      <c r="L114" s="227"/>
      <c r="M114" s="228"/>
      <c r="N114" s="229"/>
      <c r="O114" s="229"/>
      <c r="P114" s="230">
        <f>P115</f>
        <v>0</v>
      </c>
      <c r="Q114" s="229"/>
      <c r="R114" s="230">
        <f>R115</f>
        <v>0</v>
      </c>
      <c r="S114" s="229"/>
      <c r="T114" s="231">
        <f>T115</f>
        <v>0</v>
      </c>
      <c r="AR114" s="232" t="s">
        <v>24</v>
      </c>
      <c r="AT114" s="233" t="s">
        <v>76</v>
      </c>
      <c r="AU114" s="233" t="s">
        <v>24</v>
      </c>
      <c r="AY114" s="232" t="s">
        <v>541</v>
      </c>
      <c r="BK114" s="234">
        <f>BK115</f>
        <v>0</v>
      </c>
    </row>
    <row r="115" s="1" customFormat="1" ht="25.5" customHeight="1">
      <c r="B115" s="46"/>
      <c r="C115" s="237" t="s">
        <v>570</v>
      </c>
      <c r="D115" s="237" t="s">
        <v>544</v>
      </c>
      <c r="E115" s="238" t="s">
        <v>1639</v>
      </c>
      <c r="F115" s="239" t="s">
        <v>1640</v>
      </c>
      <c r="G115" s="240" t="s">
        <v>569</v>
      </c>
      <c r="H115" s="241">
        <v>10.116</v>
      </c>
      <c r="I115" s="242"/>
      <c r="J115" s="243">
        <f>ROUND(I115*H115,2)</f>
        <v>0</v>
      </c>
      <c r="K115" s="239" t="s">
        <v>772</v>
      </c>
      <c r="L115" s="72"/>
      <c r="M115" s="244" t="s">
        <v>22</v>
      </c>
      <c r="N115" s="245" t="s">
        <v>48</v>
      </c>
      <c r="O115" s="47"/>
      <c r="P115" s="246">
        <f>O115*H115</f>
        <v>0</v>
      </c>
      <c r="Q115" s="246">
        <v>0</v>
      </c>
      <c r="R115" s="246">
        <f>Q115*H115</f>
        <v>0</v>
      </c>
      <c r="S115" s="246">
        <v>0</v>
      </c>
      <c r="T115" s="247">
        <f>S115*H115</f>
        <v>0</v>
      </c>
      <c r="AR115" s="24" t="s">
        <v>542</v>
      </c>
      <c r="AT115" s="24" t="s">
        <v>544</v>
      </c>
      <c r="AU115" s="24" t="s">
        <v>85</v>
      </c>
      <c r="AY115" s="24" t="s">
        <v>541</v>
      </c>
      <c r="BE115" s="248">
        <f>IF(N115="základní",J115,0)</f>
        <v>0</v>
      </c>
      <c r="BF115" s="248">
        <f>IF(N115="snížená",J115,0)</f>
        <v>0</v>
      </c>
      <c r="BG115" s="248">
        <f>IF(N115="zákl. přenesená",J115,0)</f>
        <v>0</v>
      </c>
      <c r="BH115" s="248">
        <f>IF(N115="sníž. přenesená",J115,0)</f>
        <v>0</v>
      </c>
      <c r="BI115" s="248">
        <f>IF(N115="nulová",J115,0)</f>
        <v>0</v>
      </c>
      <c r="BJ115" s="24" t="s">
        <v>24</v>
      </c>
      <c r="BK115" s="248">
        <f>ROUND(I115*H115,2)</f>
        <v>0</v>
      </c>
      <c r="BL115" s="24" t="s">
        <v>542</v>
      </c>
      <c r="BM115" s="24" t="s">
        <v>1641</v>
      </c>
    </row>
    <row r="116" s="11" customFormat="1" ht="37.44" customHeight="1">
      <c r="B116" s="221"/>
      <c r="C116" s="222"/>
      <c r="D116" s="223" t="s">
        <v>76</v>
      </c>
      <c r="E116" s="224" t="s">
        <v>96</v>
      </c>
      <c r="F116" s="224" t="s">
        <v>599</v>
      </c>
      <c r="G116" s="222"/>
      <c r="H116" s="222"/>
      <c r="I116" s="225"/>
      <c r="J116" s="226">
        <f>BK116</f>
        <v>0</v>
      </c>
      <c r="K116" s="222"/>
      <c r="L116" s="227"/>
      <c r="M116" s="228"/>
      <c r="N116" s="229"/>
      <c r="O116" s="229"/>
      <c r="P116" s="230">
        <f>P117+P119</f>
        <v>0</v>
      </c>
      <c r="Q116" s="229"/>
      <c r="R116" s="230">
        <f>R117+R119</f>
        <v>0</v>
      </c>
      <c r="S116" s="229"/>
      <c r="T116" s="231">
        <f>T117+T119</f>
        <v>0</v>
      </c>
      <c r="AR116" s="232" t="s">
        <v>562</v>
      </c>
      <c r="AT116" s="233" t="s">
        <v>76</v>
      </c>
      <c r="AU116" s="233" t="s">
        <v>77</v>
      </c>
      <c r="AY116" s="232" t="s">
        <v>541</v>
      </c>
      <c r="BK116" s="234">
        <f>BK117+BK119</f>
        <v>0</v>
      </c>
    </row>
    <row r="117" s="11" customFormat="1" ht="19.92" customHeight="1">
      <c r="B117" s="221"/>
      <c r="C117" s="222"/>
      <c r="D117" s="223" t="s">
        <v>76</v>
      </c>
      <c r="E117" s="235" t="s">
        <v>669</v>
      </c>
      <c r="F117" s="235" t="s">
        <v>601</v>
      </c>
      <c r="G117" s="222"/>
      <c r="H117" s="222"/>
      <c r="I117" s="225"/>
      <c r="J117" s="236">
        <f>BK117</f>
        <v>0</v>
      </c>
      <c r="K117" s="222"/>
      <c r="L117" s="227"/>
      <c r="M117" s="228"/>
      <c r="N117" s="229"/>
      <c r="O117" s="229"/>
      <c r="P117" s="230">
        <f>P118</f>
        <v>0</v>
      </c>
      <c r="Q117" s="229"/>
      <c r="R117" s="230">
        <f>R118</f>
        <v>0</v>
      </c>
      <c r="S117" s="229"/>
      <c r="T117" s="231">
        <f>T118</f>
        <v>0</v>
      </c>
      <c r="AR117" s="232" t="s">
        <v>562</v>
      </c>
      <c r="AT117" s="233" t="s">
        <v>76</v>
      </c>
      <c r="AU117" s="233" t="s">
        <v>24</v>
      </c>
      <c r="AY117" s="232" t="s">
        <v>541</v>
      </c>
      <c r="BK117" s="234">
        <f>BK118</f>
        <v>0</v>
      </c>
    </row>
    <row r="118" s="1" customFormat="1" ht="16.5" customHeight="1">
      <c r="B118" s="46"/>
      <c r="C118" s="237" t="s">
        <v>653</v>
      </c>
      <c r="D118" s="237" t="s">
        <v>544</v>
      </c>
      <c r="E118" s="238" t="s">
        <v>1371</v>
      </c>
      <c r="F118" s="239" t="s">
        <v>1642</v>
      </c>
      <c r="G118" s="240" t="s">
        <v>1643</v>
      </c>
      <c r="H118" s="241">
        <v>1</v>
      </c>
      <c r="I118" s="242"/>
      <c r="J118" s="243">
        <f>ROUND(I118*H118,2)</f>
        <v>0</v>
      </c>
      <c r="K118" s="239" t="s">
        <v>772</v>
      </c>
      <c r="L118" s="72"/>
      <c r="M118" s="244" t="s">
        <v>22</v>
      </c>
      <c r="N118" s="245" t="s">
        <v>48</v>
      </c>
      <c r="O118" s="47"/>
      <c r="P118" s="246">
        <f>O118*H118</f>
        <v>0</v>
      </c>
      <c r="Q118" s="246">
        <v>0</v>
      </c>
      <c r="R118" s="246">
        <f>Q118*H118</f>
        <v>0</v>
      </c>
      <c r="S118" s="246">
        <v>0</v>
      </c>
      <c r="T118" s="247">
        <f>S118*H118</f>
        <v>0</v>
      </c>
      <c r="AR118" s="24" t="s">
        <v>674</v>
      </c>
      <c r="AT118" s="24" t="s">
        <v>544</v>
      </c>
      <c r="AU118" s="24" t="s">
        <v>85</v>
      </c>
      <c r="AY118" s="24" t="s">
        <v>541</v>
      </c>
      <c r="BE118" s="248">
        <f>IF(N118="základní",J118,0)</f>
        <v>0</v>
      </c>
      <c r="BF118" s="248">
        <f>IF(N118="snížená",J118,0)</f>
        <v>0</v>
      </c>
      <c r="BG118" s="248">
        <f>IF(N118="zákl. přenesená",J118,0)</f>
        <v>0</v>
      </c>
      <c r="BH118" s="248">
        <f>IF(N118="sníž. přenesená",J118,0)</f>
        <v>0</v>
      </c>
      <c r="BI118" s="248">
        <f>IF(N118="nulová",J118,0)</f>
        <v>0</v>
      </c>
      <c r="BJ118" s="24" t="s">
        <v>24</v>
      </c>
      <c r="BK118" s="248">
        <f>ROUND(I118*H118,2)</f>
        <v>0</v>
      </c>
      <c r="BL118" s="24" t="s">
        <v>674</v>
      </c>
      <c r="BM118" s="24" t="s">
        <v>1644</v>
      </c>
    </row>
    <row r="119" s="11" customFormat="1" ht="29.88" customHeight="1">
      <c r="B119" s="221"/>
      <c r="C119" s="222"/>
      <c r="D119" s="223" t="s">
        <v>76</v>
      </c>
      <c r="E119" s="235" t="s">
        <v>1645</v>
      </c>
      <c r="F119" s="235" t="s">
        <v>606</v>
      </c>
      <c r="G119" s="222"/>
      <c r="H119" s="222"/>
      <c r="I119" s="225"/>
      <c r="J119" s="236">
        <f>BK119</f>
        <v>0</v>
      </c>
      <c r="K119" s="222"/>
      <c r="L119" s="227"/>
      <c r="M119" s="228"/>
      <c r="N119" s="229"/>
      <c r="O119" s="229"/>
      <c r="P119" s="230">
        <f>P120</f>
        <v>0</v>
      </c>
      <c r="Q119" s="229"/>
      <c r="R119" s="230">
        <f>R120</f>
        <v>0</v>
      </c>
      <c r="S119" s="229"/>
      <c r="T119" s="231">
        <f>T120</f>
        <v>0</v>
      </c>
      <c r="AR119" s="232" t="s">
        <v>562</v>
      </c>
      <c r="AT119" s="233" t="s">
        <v>76</v>
      </c>
      <c r="AU119" s="233" t="s">
        <v>24</v>
      </c>
      <c r="AY119" s="232" t="s">
        <v>541</v>
      </c>
      <c r="BK119" s="234">
        <f>BK120</f>
        <v>0</v>
      </c>
    </row>
    <row r="120" s="1" customFormat="1" ht="16.5" customHeight="1">
      <c r="B120" s="46"/>
      <c r="C120" s="237" t="s">
        <v>574</v>
      </c>
      <c r="D120" s="237" t="s">
        <v>544</v>
      </c>
      <c r="E120" s="238" t="s">
        <v>605</v>
      </c>
      <c r="F120" s="239" t="s">
        <v>606</v>
      </c>
      <c r="G120" s="240" t="s">
        <v>672</v>
      </c>
      <c r="H120" s="280"/>
      <c r="I120" s="242"/>
      <c r="J120" s="243">
        <f>ROUND(I120*H120,2)</f>
        <v>0</v>
      </c>
      <c r="K120" s="239" t="s">
        <v>1646</v>
      </c>
      <c r="L120" s="72"/>
      <c r="M120" s="244" t="s">
        <v>22</v>
      </c>
      <c r="N120" s="281" t="s">
        <v>48</v>
      </c>
      <c r="O120" s="277"/>
      <c r="P120" s="278">
        <f>O120*H120</f>
        <v>0</v>
      </c>
      <c r="Q120" s="278">
        <v>0</v>
      </c>
      <c r="R120" s="278">
        <f>Q120*H120</f>
        <v>0</v>
      </c>
      <c r="S120" s="278">
        <v>0</v>
      </c>
      <c r="T120" s="279">
        <f>S120*H120</f>
        <v>0</v>
      </c>
      <c r="AR120" s="24" t="s">
        <v>674</v>
      </c>
      <c r="AT120" s="24" t="s">
        <v>544</v>
      </c>
      <c r="AU120" s="24" t="s">
        <v>85</v>
      </c>
      <c r="AY120" s="24" t="s">
        <v>541</v>
      </c>
      <c r="BE120" s="248">
        <f>IF(N120="základní",J120,0)</f>
        <v>0</v>
      </c>
      <c r="BF120" s="248">
        <f>IF(N120="snížená",J120,0)</f>
        <v>0</v>
      </c>
      <c r="BG120" s="248">
        <f>IF(N120="zákl. přenesená",J120,0)</f>
        <v>0</v>
      </c>
      <c r="BH120" s="248">
        <f>IF(N120="sníž. přenesená",J120,0)</f>
        <v>0</v>
      </c>
      <c r="BI120" s="248">
        <f>IF(N120="nulová",J120,0)</f>
        <v>0</v>
      </c>
      <c r="BJ120" s="24" t="s">
        <v>24</v>
      </c>
      <c r="BK120" s="248">
        <f>ROUND(I120*H120,2)</f>
        <v>0</v>
      </c>
      <c r="BL120" s="24" t="s">
        <v>674</v>
      </c>
      <c r="BM120" s="24" t="s">
        <v>1647</v>
      </c>
    </row>
    <row r="121" s="1" customFormat="1" ht="6.96" customHeight="1">
      <c r="B121" s="67"/>
      <c r="C121" s="68"/>
      <c r="D121" s="68"/>
      <c r="E121" s="68"/>
      <c r="F121" s="68"/>
      <c r="G121" s="68"/>
      <c r="H121" s="68"/>
      <c r="I121" s="179"/>
      <c r="J121" s="68"/>
      <c r="K121" s="68"/>
      <c r="L121" s="72"/>
    </row>
  </sheetData>
  <sheetProtection sheet="1" autoFilter="0" formatColumns="0" formatRows="0" objects="1" scenarios="1" spinCount="100000" saltValue="wrnl/l8Kevor7h7MC6w8k+8WwqslQ4G7UhtDPHXYHBtX0bJrvP2+lRdWP4Jba0OLztpEnUEJIR6ZlJqTabcEAw==" hashValue="eXE+TlWt08WHwycMnzv/tFQpbPoz7tSIcT0FDVk2U66IApCm72AdvUj0V0zCrWkCZX4xdNmNDu0F/TVhK1a2XA==" algorithmName="SHA-512" password="CC35"/>
  <autoFilter ref="C91:K120"/>
  <mergeCells count="13">
    <mergeCell ref="E7:H7"/>
    <mergeCell ref="E9:H9"/>
    <mergeCell ref="E11:H11"/>
    <mergeCell ref="E26:H26"/>
    <mergeCell ref="E47:H47"/>
    <mergeCell ref="E49:H49"/>
    <mergeCell ref="E51:H51"/>
    <mergeCell ref="J55:J56"/>
    <mergeCell ref="E80:H80"/>
    <mergeCell ref="E82:H82"/>
    <mergeCell ref="E84:H84"/>
    <mergeCell ref="G1:H1"/>
    <mergeCell ref="L2:V2"/>
  </mergeCells>
  <hyperlinks>
    <hyperlink ref="F1:G1" location="C2" display="1) Krycí list soupisu"/>
    <hyperlink ref="G1:H1" location="C58" display="2) Rekapitulace"/>
    <hyperlink ref="J1" location="C91"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80.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429</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ht="16.5" customHeight="1">
      <c r="B9" s="28"/>
      <c r="C9" s="29"/>
      <c r="D9" s="29"/>
      <c r="E9" s="156" t="s">
        <v>1924</v>
      </c>
      <c r="F9" s="29"/>
      <c r="G9" s="29"/>
      <c r="H9" s="29"/>
      <c r="I9" s="155"/>
      <c r="J9" s="29"/>
      <c r="K9" s="31"/>
    </row>
    <row r="10">
      <c r="B10" s="28"/>
      <c r="C10" s="29"/>
      <c r="D10" s="40" t="s">
        <v>508</v>
      </c>
      <c r="E10" s="29"/>
      <c r="F10" s="29"/>
      <c r="G10" s="29"/>
      <c r="H10" s="29"/>
      <c r="I10" s="155"/>
      <c r="J10" s="29"/>
      <c r="K10" s="31"/>
    </row>
    <row r="11" s="1" customFormat="1" ht="16.5" customHeight="1">
      <c r="B11" s="46"/>
      <c r="C11" s="47"/>
      <c r="D11" s="47"/>
      <c r="E11" s="55" t="s">
        <v>1926</v>
      </c>
      <c r="F11" s="47"/>
      <c r="G11" s="47"/>
      <c r="H11" s="47"/>
      <c r="I11" s="157"/>
      <c r="J11" s="47"/>
      <c r="K11" s="51"/>
    </row>
    <row r="12" s="1" customFormat="1">
      <c r="B12" s="46"/>
      <c r="C12" s="47"/>
      <c r="D12" s="40" t="s">
        <v>510</v>
      </c>
      <c r="E12" s="47"/>
      <c r="F12" s="47"/>
      <c r="G12" s="47"/>
      <c r="H12" s="47"/>
      <c r="I12" s="157"/>
      <c r="J12" s="47"/>
      <c r="K12" s="51"/>
    </row>
    <row r="13" s="1" customFormat="1" ht="36.96" customHeight="1">
      <c r="B13" s="46"/>
      <c r="C13" s="47"/>
      <c r="D13" s="47"/>
      <c r="E13" s="158" t="s">
        <v>1927</v>
      </c>
      <c r="F13" s="47"/>
      <c r="G13" s="47"/>
      <c r="H13" s="47"/>
      <c r="I13" s="157"/>
      <c r="J13" s="47"/>
      <c r="K13" s="51"/>
    </row>
    <row r="14" s="1" customFormat="1">
      <c r="B14" s="46"/>
      <c r="C14" s="47"/>
      <c r="D14" s="47"/>
      <c r="E14" s="47"/>
      <c r="F14" s="47"/>
      <c r="G14" s="47"/>
      <c r="H14" s="47"/>
      <c r="I14" s="157"/>
      <c r="J14" s="47"/>
      <c r="K14" s="51"/>
    </row>
    <row r="15" s="1" customFormat="1" ht="14.4" customHeight="1">
      <c r="B15" s="46"/>
      <c r="C15" s="47"/>
      <c r="D15" s="40" t="s">
        <v>21</v>
      </c>
      <c r="E15" s="47"/>
      <c r="F15" s="35" t="s">
        <v>22</v>
      </c>
      <c r="G15" s="47"/>
      <c r="H15" s="47"/>
      <c r="I15" s="159" t="s">
        <v>23</v>
      </c>
      <c r="J15" s="35" t="s">
        <v>22</v>
      </c>
      <c r="K15" s="51"/>
    </row>
    <row r="16" s="1" customFormat="1" ht="14.4" customHeight="1">
      <c r="B16" s="46"/>
      <c r="C16" s="47"/>
      <c r="D16" s="40" t="s">
        <v>25</v>
      </c>
      <c r="E16" s="47"/>
      <c r="F16" s="35" t="s">
        <v>40</v>
      </c>
      <c r="G16" s="47"/>
      <c r="H16" s="47"/>
      <c r="I16" s="159" t="s">
        <v>27</v>
      </c>
      <c r="J16" s="160" t="str">
        <f>'Rekapitulace stavby'!AN8</f>
        <v>19. 9. 2018</v>
      </c>
      <c r="K16" s="51"/>
    </row>
    <row r="17" s="1" customFormat="1" ht="10.8" customHeight="1">
      <c r="B17" s="46"/>
      <c r="C17" s="47"/>
      <c r="D17" s="47"/>
      <c r="E17" s="47"/>
      <c r="F17" s="47"/>
      <c r="G17" s="47"/>
      <c r="H17" s="47"/>
      <c r="I17" s="157"/>
      <c r="J17" s="47"/>
      <c r="K17" s="51"/>
    </row>
    <row r="18" s="1" customFormat="1" ht="14.4" customHeight="1">
      <c r="B18" s="46"/>
      <c r="C18" s="47"/>
      <c r="D18" s="40" t="s">
        <v>31</v>
      </c>
      <c r="E18" s="47"/>
      <c r="F18" s="47"/>
      <c r="G18" s="47"/>
      <c r="H18" s="47"/>
      <c r="I18" s="159" t="s">
        <v>32</v>
      </c>
      <c r="J18" s="35" t="str">
        <f>IF('Rekapitulace stavby'!AN10="","",'Rekapitulace stavby'!AN10)</f>
        <v>70994234</v>
      </c>
      <c r="K18" s="51"/>
    </row>
    <row r="19" s="1" customFormat="1" ht="18" customHeight="1">
      <c r="B19" s="46"/>
      <c r="C19" s="47"/>
      <c r="D19" s="47"/>
      <c r="E19" s="35" t="str">
        <f>IF('Rekapitulace stavby'!E11="","",'Rekapitulace stavby'!E11)</f>
        <v>SŽDC s.o., OŘ Ústí n.L., ST Ústí n.L.</v>
      </c>
      <c r="F19" s="47"/>
      <c r="G19" s="47"/>
      <c r="H19" s="47"/>
      <c r="I19" s="159" t="s">
        <v>35</v>
      </c>
      <c r="J19" s="35" t="str">
        <f>IF('Rekapitulace stavby'!AN11="","",'Rekapitulace stavby'!AN11)</f>
        <v>CZ70994234</v>
      </c>
      <c r="K19" s="51"/>
    </row>
    <row r="20" s="1" customFormat="1" ht="6.96" customHeight="1">
      <c r="B20" s="46"/>
      <c r="C20" s="47"/>
      <c r="D20" s="47"/>
      <c r="E20" s="47"/>
      <c r="F20" s="47"/>
      <c r="G20" s="47"/>
      <c r="H20" s="47"/>
      <c r="I20" s="157"/>
      <c r="J20" s="47"/>
      <c r="K20" s="51"/>
    </row>
    <row r="21" s="1" customFormat="1" ht="14.4" customHeight="1">
      <c r="B21" s="46"/>
      <c r="C21" s="47"/>
      <c r="D21" s="40" t="s">
        <v>37</v>
      </c>
      <c r="E21" s="47"/>
      <c r="F21" s="47"/>
      <c r="G21" s="47"/>
      <c r="H21" s="47"/>
      <c r="I21" s="159" t="s">
        <v>32</v>
      </c>
      <c r="J21" s="35" t="str">
        <f>IF('Rekapitulace stavby'!AN13="Vyplň údaj","",IF('Rekapitulace stavby'!AN13="","",'Rekapitulace stavby'!AN13))</f>
        <v/>
      </c>
      <c r="K21" s="51"/>
    </row>
    <row r="22" s="1" customFormat="1" ht="18" customHeight="1">
      <c r="B22" s="46"/>
      <c r="C22" s="47"/>
      <c r="D22" s="47"/>
      <c r="E22" s="35" t="str">
        <f>IF('Rekapitulace stavby'!E14="Vyplň údaj","",IF('Rekapitulace stavby'!E14="","",'Rekapitulace stavby'!E14))</f>
        <v/>
      </c>
      <c r="F22" s="47"/>
      <c r="G22" s="47"/>
      <c r="H22" s="47"/>
      <c r="I22" s="159" t="s">
        <v>35</v>
      </c>
      <c r="J22" s="35" t="str">
        <f>IF('Rekapitulace stavby'!AN14="Vyplň údaj","",IF('Rekapitulace stavby'!AN14="","",'Rekapitulace stavby'!AN14))</f>
        <v/>
      </c>
      <c r="K22" s="51"/>
    </row>
    <row r="23" s="1" customFormat="1" ht="6.96" customHeight="1">
      <c r="B23" s="46"/>
      <c r="C23" s="47"/>
      <c r="D23" s="47"/>
      <c r="E23" s="47"/>
      <c r="F23" s="47"/>
      <c r="G23" s="47"/>
      <c r="H23" s="47"/>
      <c r="I23" s="157"/>
      <c r="J23" s="47"/>
      <c r="K23" s="51"/>
    </row>
    <row r="24" s="1" customFormat="1" ht="14.4" customHeight="1">
      <c r="B24" s="46"/>
      <c r="C24" s="47"/>
      <c r="D24" s="40" t="s">
        <v>39</v>
      </c>
      <c r="E24" s="47"/>
      <c r="F24" s="47"/>
      <c r="G24" s="47"/>
      <c r="H24" s="47"/>
      <c r="I24" s="159" t="s">
        <v>32</v>
      </c>
      <c r="J24" s="35" t="str">
        <f>IF('Rekapitulace stavby'!AN16="","",'Rekapitulace stavby'!AN16)</f>
        <v/>
      </c>
      <c r="K24" s="51"/>
    </row>
    <row r="25" s="1" customFormat="1" ht="18" customHeight="1">
      <c r="B25" s="46"/>
      <c r="C25" s="47"/>
      <c r="D25" s="47"/>
      <c r="E25" s="35" t="str">
        <f>IF('Rekapitulace stavby'!E17="","",'Rekapitulace stavby'!E17)</f>
        <v xml:space="preserve"> </v>
      </c>
      <c r="F25" s="47"/>
      <c r="G25" s="47"/>
      <c r="H25" s="47"/>
      <c r="I25" s="159" t="s">
        <v>35</v>
      </c>
      <c r="J25" s="35" t="str">
        <f>IF('Rekapitulace stavby'!AN17="","",'Rekapitulace stavby'!AN17)</f>
        <v/>
      </c>
      <c r="K25" s="51"/>
    </row>
    <row r="26" s="1" customFormat="1" ht="6.96" customHeight="1">
      <c r="B26" s="46"/>
      <c r="C26" s="47"/>
      <c r="D26" s="47"/>
      <c r="E26" s="47"/>
      <c r="F26" s="47"/>
      <c r="G26" s="47"/>
      <c r="H26" s="47"/>
      <c r="I26" s="157"/>
      <c r="J26" s="47"/>
      <c r="K26" s="51"/>
    </row>
    <row r="27" s="1" customFormat="1" ht="14.4" customHeight="1">
      <c r="B27" s="46"/>
      <c r="C27" s="47"/>
      <c r="D27" s="40" t="s">
        <v>42</v>
      </c>
      <c r="E27" s="47"/>
      <c r="F27" s="47"/>
      <c r="G27" s="47"/>
      <c r="H27" s="47"/>
      <c r="I27" s="157"/>
      <c r="J27" s="47"/>
      <c r="K27" s="51"/>
    </row>
    <row r="28" s="7" customFormat="1" ht="16.5" customHeight="1">
      <c r="B28" s="161"/>
      <c r="C28" s="162"/>
      <c r="D28" s="162"/>
      <c r="E28" s="44" t="s">
        <v>22</v>
      </c>
      <c r="F28" s="44"/>
      <c r="G28" s="44"/>
      <c r="H28" s="44"/>
      <c r="I28" s="163"/>
      <c r="J28" s="162"/>
      <c r="K28" s="164"/>
    </row>
    <row r="29" s="1" customFormat="1" ht="6.96" customHeight="1">
      <c r="B29" s="46"/>
      <c r="C29" s="47"/>
      <c r="D29" s="47"/>
      <c r="E29" s="47"/>
      <c r="F29" s="47"/>
      <c r="G29" s="47"/>
      <c r="H29" s="47"/>
      <c r="I29" s="157"/>
      <c r="J29" s="47"/>
      <c r="K29" s="51"/>
    </row>
    <row r="30" s="1" customFormat="1" ht="6.96" customHeight="1">
      <c r="B30" s="46"/>
      <c r="C30" s="47"/>
      <c r="D30" s="106"/>
      <c r="E30" s="106"/>
      <c r="F30" s="106"/>
      <c r="G30" s="106"/>
      <c r="H30" s="106"/>
      <c r="I30" s="165"/>
      <c r="J30" s="106"/>
      <c r="K30" s="166"/>
    </row>
    <row r="31" s="1" customFormat="1" ht="25.44" customHeight="1">
      <c r="B31" s="46"/>
      <c r="C31" s="47"/>
      <c r="D31" s="167" t="s">
        <v>43</v>
      </c>
      <c r="E31" s="47"/>
      <c r="F31" s="47"/>
      <c r="G31" s="47"/>
      <c r="H31" s="47"/>
      <c r="I31" s="157"/>
      <c r="J31" s="168">
        <f>ROUND(J96,2)</f>
        <v>0</v>
      </c>
      <c r="K31" s="51"/>
    </row>
    <row r="32" s="1" customFormat="1" ht="6.96" customHeight="1">
      <c r="B32" s="46"/>
      <c r="C32" s="47"/>
      <c r="D32" s="106"/>
      <c r="E32" s="106"/>
      <c r="F32" s="106"/>
      <c r="G32" s="106"/>
      <c r="H32" s="106"/>
      <c r="I32" s="165"/>
      <c r="J32" s="106"/>
      <c r="K32" s="166"/>
    </row>
    <row r="33" s="1" customFormat="1" ht="14.4" customHeight="1">
      <c r="B33" s="46"/>
      <c r="C33" s="47"/>
      <c r="D33" s="47"/>
      <c r="E33" s="47"/>
      <c r="F33" s="52" t="s">
        <v>45</v>
      </c>
      <c r="G33" s="47"/>
      <c r="H33" s="47"/>
      <c r="I33" s="169" t="s">
        <v>44</v>
      </c>
      <c r="J33" s="52" t="s">
        <v>46</v>
      </c>
      <c r="K33" s="51"/>
    </row>
    <row r="34" s="1" customFormat="1" ht="14.4" customHeight="1">
      <c r="B34" s="46"/>
      <c r="C34" s="47"/>
      <c r="D34" s="55" t="s">
        <v>47</v>
      </c>
      <c r="E34" s="55" t="s">
        <v>48</v>
      </c>
      <c r="F34" s="170">
        <f>ROUND(SUM(BE96:BE128), 2)</f>
        <v>0</v>
      </c>
      <c r="G34" s="47"/>
      <c r="H34" s="47"/>
      <c r="I34" s="171">
        <v>0.20999999999999999</v>
      </c>
      <c r="J34" s="170">
        <f>ROUND(ROUND((SUM(BE96:BE128)), 2)*I34, 2)</f>
        <v>0</v>
      </c>
      <c r="K34" s="51"/>
    </row>
    <row r="35" s="1" customFormat="1" ht="14.4" customHeight="1">
      <c r="B35" s="46"/>
      <c r="C35" s="47"/>
      <c r="D35" s="47"/>
      <c r="E35" s="55" t="s">
        <v>49</v>
      </c>
      <c r="F35" s="170">
        <f>ROUND(SUM(BF96:BF128), 2)</f>
        <v>0</v>
      </c>
      <c r="G35" s="47"/>
      <c r="H35" s="47"/>
      <c r="I35" s="171">
        <v>0.14999999999999999</v>
      </c>
      <c r="J35" s="170">
        <f>ROUND(ROUND((SUM(BF96:BF128)), 2)*I35, 2)</f>
        <v>0</v>
      </c>
      <c r="K35" s="51"/>
    </row>
    <row r="36" hidden="1" s="1" customFormat="1" ht="14.4" customHeight="1">
      <c r="B36" s="46"/>
      <c r="C36" s="47"/>
      <c r="D36" s="47"/>
      <c r="E36" s="55" t="s">
        <v>50</v>
      </c>
      <c r="F36" s="170">
        <f>ROUND(SUM(BG96:BG128), 2)</f>
        <v>0</v>
      </c>
      <c r="G36" s="47"/>
      <c r="H36" s="47"/>
      <c r="I36" s="171">
        <v>0.20999999999999999</v>
      </c>
      <c r="J36" s="170">
        <v>0</v>
      </c>
      <c r="K36" s="51"/>
    </row>
    <row r="37" hidden="1" s="1" customFormat="1" ht="14.4" customHeight="1">
      <c r="B37" s="46"/>
      <c r="C37" s="47"/>
      <c r="D37" s="47"/>
      <c r="E37" s="55" t="s">
        <v>51</v>
      </c>
      <c r="F37" s="170">
        <f>ROUND(SUM(BH96:BH128), 2)</f>
        <v>0</v>
      </c>
      <c r="G37" s="47"/>
      <c r="H37" s="47"/>
      <c r="I37" s="171">
        <v>0.14999999999999999</v>
      </c>
      <c r="J37" s="170">
        <v>0</v>
      </c>
      <c r="K37" s="51"/>
    </row>
    <row r="38" hidden="1" s="1" customFormat="1" ht="14.4" customHeight="1">
      <c r="B38" s="46"/>
      <c r="C38" s="47"/>
      <c r="D38" s="47"/>
      <c r="E38" s="55" t="s">
        <v>52</v>
      </c>
      <c r="F38" s="170">
        <f>ROUND(SUM(BI96:BI128), 2)</f>
        <v>0</v>
      </c>
      <c r="G38" s="47"/>
      <c r="H38" s="47"/>
      <c r="I38" s="171">
        <v>0</v>
      </c>
      <c r="J38" s="170">
        <v>0</v>
      </c>
      <c r="K38" s="51"/>
    </row>
    <row r="39" s="1" customFormat="1" ht="6.96" customHeight="1">
      <c r="B39" s="46"/>
      <c r="C39" s="47"/>
      <c r="D39" s="47"/>
      <c r="E39" s="47"/>
      <c r="F39" s="47"/>
      <c r="G39" s="47"/>
      <c r="H39" s="47"/>
      <c r="I39" s="157"/>
      <c r="J39" s="47"/>
      <c r="K39" s="51"/>
    </row>
    <row r="40" s="1" customFormat="1" ht="25.44" customHeight="1">
      <c r="B40" s="46"/>
      <c r="C40" s="172"/>
      <c r="D40" s="173" t="s">
        <v>53</v>
      </c>
      <c r="E40" s="98"/>
      <c r="F40" s="98"/>
      <c r="G40" s="174" t="s">
        <v>54</v>
      </c>
      <c r="H40" s="175" t="s">
        <v>55</v>
      </c>
      <c r="I40" s="176"/>
      <c r="J40" s="177">
        <f>SUM(J31:J38)</f>
        <v>0</v>
      </c>
      <c r="K40" s="178"/>
    </row>
    <row r="41" s="1" customFormat="1" ht="14.4" customHeight="1">
      <c r="B41" s="67"/>
      <c r="C41" s="68"/>
      <c r="D41" s="68"/>
      <c r="E41" s="68"/>
      <c r="F41" s="68"/>
      <c r="G41" s="68"/>
      <c r="H41" s="68"/>
      <c r="I41" s="179"/>
      <c r="J41" s="68"/>
      <c r="K41" s="69"/>
    </row>
    <row r="45" s="1" customFormat="1" ht="6.96" customHeight="1">
      <c r="B45" s="180"/>
      <c r="C45" s="181"/>
      <c r="D45" s="181"/>
      <c r="E45" s="181"/>
      <c r="F45" s="181"/>
      <c r="G45" s="181"/>
      <c r="H45" s="181"/>
      <c r="I45" s="182"/>
      <c r="J45" s="181"/>
      <c r="K45" s="183"/>
    </row>
    <row r="46" s="1" customFormat="1" ht="36.96" customHeight="1">
      <c r="B46" s="46"/>
      <c r="C46" s="30" t="s">
        <v>512</v>
      </c>
      <c r="D46" s="47"/>
      <c r="E46" s="47"/>
      <c r="F46" s="47"/>
      <c r="G46" s="47"/>
      <c r="H46" s="47"/>
      <c r="I46" s="157"/>
      <c r="J46" s="47"/>
      <c r="K46" s="51"/>
    </row>
    <row r="47" s="1" customFormat="1" ht="6.96" customHeight="1">
      <c r="B47" s="46"/>
      <c r="C47" s="47"/>
      <c r="D47" s="47"/>
      <c r="E47" s="47"/>
      <c r="F47" s="47"/>
      <c r="G47" s="47"/>
      <c r="H47" s="47"/>
      <c r="I47" s="157"/>
      <c r="J47" s="47"/>
      <c r="K47" s="51"/>
    </row>
    <row r="48" s="1" customFormat="1" ht="14.4" customHeight="1">
      <c r="B48" s="46"/>
      <c r="C48" s="40" t="s">
        <v>18</v>
      </c>
      <c r="D48" s="47"/>
      <c r="E48" s="47"/>
      <c r="F48" s="47"/>
      <c r="G48" s="47"/>
      <c r="H48" s="47"/>
      <c r="I48" s="157"/>
      <c r="J48" s="47"/>
      <c r="K48" s="51"/>
    </row>
    <row r="49" s="1" customFormat="1" ht="16.5" customHeight="1">
      <c r="B49" s="46"/>
      <c r="C49" s="47"/>
      <c r="D49" s="47"/>
      <c r="E49" s="156" t="str">
        <f>E7</f>
        <v>Celkové opravy zastávek na koridorové trati Vraňany - Děčín - státní hranice_ZMĚNA č. 1</v>
      </c>
      <c r="F49" s="40"/>
      <c r="G49" s="40"/>
      <c r="H49" s="40"/>
      <c r="I49" s="157"/>
      <c r="J49" s="47"/>
      <c r="K49" s="51"/>
    </row>
    <row r="50">
      <c r="B50" s="28"/>
      <c r="C50" s="40" t="s">
        <v>506</v>
      </c>
      <c r="D50" s="29"/>
      <c r="E50" s="29"/>
      <c r="F50" s="29"/>
      <c r="G50" s="29"/>
      <c r="H50" s="29"/>
      <c r="I50" s="155"/>
      <c r="J50" s="29"/>
      <c r="K50" s="31"/>
    </row>
    <row r="51" ht="16.5" customHeight="1">
      <c r="B51" s="28"/>
      <c r="C51" s="29"/>
      <c r="D51" s="29"/>
      <c r="E51" s="156" t="s">
        <v>1924</v>
      </c>
      <c r="F51" s="29"/>
      <c r="G51" s="29"/>
      <c r="H51" s="29"/>
      <c r="I51" s="155"/>
      <c r="J51" s="29"/>
      <c r="K51" s="31"/>
    </row>
    <row r="52">
      <c r="B52" s="28"/>
      <c r="C52" s="40" t="s">
        <v>508</v>
      </c>
      <c r="D52" s="29"/>
      <c r="E52" s="29"/>
      <c r="F52" s="29"/>
      <c r="G52" s="29"/>
      <c r="H52" s="29"/>
      <c r="I52" s="155"/>
      <c r="J52" s="29"/>
      <c r="K52" s="31"/>
    </row>
    <row r="53" s="1" customFormat="1" ht="16.5" customHeight="1">
      <c r="B53" s="46"/>
      <c r="C53" s="47"/>
      <c r="D53" s="47"/>
      <c r="E53" s="55" t="s">
        <v>1926</v>
      </c>
      <c r="F53" s="47"/>
      <c r="G53" s="47"/>
      <c r="H53" s="47"/>
      <c r="I53" s="157"/>
      <c r="J53" s="47"/>
      <c r="K53" s="51"/>
    </row>
    <row r="54" s="1" customFormat="1" ht="14.4" customHeight="1">
      <c r="B54" s="46"/>
      <c r="C54" s="40" t="s">
        <v>510</v>
      </c>
      <c r="D54" s="47"/>
      <c r="E54" s="47"/>
      <c r="F54" s="47"/>
      <c r="G54" s="47"/>
      <c r="H54" s="47"/>
      <c r="I54" s="157"/>
      <c r="J54" s="47"/>
      <c r="K54" s="51"/>
    </row>
    <row r="55" s="1" customFormat="1" ht="17.25" customHeight="1">
      <c r="B55" s="46"/>
      <c r="C55" s="47"/>
      <c r="D55" s="47"/>
      <c r="E55" s="158" t="str">
        <f>E13</f>
        <v>SO-33-03-01 - Zábradlí Dolní Žleb zastávka</v>
      </c>
      <c r="F55" s="47"/>
      <c r="G55" s="47"/>
      <c r="H55" s="47"/>
      <c r="I55" s="157"/>
      <c r="J55" s="47"/>
      <c r="K55" s="51"/>
    </row>
    <row r="56" s="1" customFormat="1" ht="6.96" customHeight="1">
      <c r="B56" s="46"/>
      <c r="C56" s="47"/>
      <c r="D56" s="47"/>
      <c r="E56" s="47"/>
      <c r="F56" s="47"/>
      <c r="G56" s="47"/>
      <c r="H56" s="47"/>
      <c r="I56" s="157"/>
      <c r="J56" s="47"/>
      <c r="K56" s="51"/>
    </row>
    <row r="57" s="1" customFormat="1" ht="18" customHeight="1">
      <c r="B57" s="46"/>
      <c r="C57" s="40" t="s">
        <v>25</v>
      </c>
      <c r="D57" s="47"/>
      <c r="E57" s="47"/>
      <c r="F57" s="35" t="str">
        <f>F16</f>
        <v xml:space="preserve"> </v>
      </c>
      <c r="G57" s="47"/>
      <c r="H57" s="47"/>
      <c r="I57" s="159" t="s">
        <v>27</v>
      </c>
      <c r="J57" s="160" t="str">
        <f>IF(J16="","",J16)</f>
        <v>19. 9. 2018</v>
      </c>
      <c r="K57" s="51"/>
    </row>
    <row r="58" s="1" customFormat="1" ht="6.96" customHeight="1">
      <c r="B58" s="46"/>
      <c r="C58" s="47"/>
      <c r="D58" s="47"/>
      <c r="E58" s="47"/>
      <c r="F58" s="47"/>
      <c r="G58" s="47"/>
      <c r="H58" s="47"/>
      <c r="I58" s="157"/>
      <c r="J58" s="47"/>
      <c r="K58" s="51"/>
    </row>
    <row r="59" s="1" customFormat="1">
      <c r="B59" s="46"/>
      <c r="C59" s="40" t="s">
        <v>31</v>
      </c>
      <c r="D59" s="47"/>
      <c r="E59" s="47"/>
      <c r="F59" s="35" t="str">
        <f>E19</f>
        <v>SŽDC s.o., OŘ Ústí n.L., ST Ústí n.L.</v>
      </c>
      <c r="G59" s="47"/>
      <c r="H59" s="47"/>
      <c r="I59" s="159" t="s">
        <v>39</v>
      </c>
      <c r="J59" s="44" t="str">
        <f>E25</f>
        <v xml:space="preserve"> </v>
      </c>
      <c r="K59" s="51"/>
    </row>
    <row r="60" s="1" customFormat="1" ht="14.4" customHeight="1">
      <c r="B60" s="46"/>
      <c r="C60" s="40" t="s">
        <v>37</v>
      </c>
      <c r="D60" s="47"/>
      <c r="E60" s="47"/>
      <c r="F60" s="35" t="str">
        <f>IF(E22="","",E22)</f>
        <v/>
      </c>
      <c r="G60" s="47"/>
      <c r="H60" s="47"/>
      <c r="I60" s="157"/>
      <c r="J60" s="184"/>
      <c r="K60" s="51"/>
    </row>
    <row r="61" s="1" customFormat="1" ht="10.32" customHeight="1">
      <c r="B61" s="46"/>
      <c r="C61" s="47"/>
      <c r="D61" s="47"/>
      <c r="E61" s="47"/>
      <c r="F61" s="47"/>
      <c r="G61" s="47"/>
      <c r="H61" s="47"/>
      <c r="I61" s="157"/>
      <c r="J61" s="47"/>
      <c r="K61" s="51"/>
    </row>
    <row r="62" s="1" customFormat="1" ht="29.28" customHeight="1">
      <c r="B62" s="46"/>
      <c r="C62" s="185" t="s">
        <v>513</v>
      </c>
      <c r="D62" s="172"/>
      <c r="E62" s="172"/>
      <c r="F62" s="172"/>
      <c r="G62" s="172"/>
      <c r="H62" s="172"/>
      <c r="I62" s="186"/>
      <c r="J62" s="187" t="s">
        <v>514</v>
      </c>
      <c r="K62" s="188"/>
    </row>
    <row r="63" s="1" customFormat="1" ht="10.32" customHeight="1">
      <c r="B63" s="46"/>
      <c r="C63" s="47"/>
      <c r="D63" s="47"/>
      <c r="E63" s="47"/>
      <c r="F63" s="47"/>
      <c r="G63" s="47"/>
      <c r="H63" s="47"/>
      <c r="I63" s="157"/>
      <c r="J63" s="47"/>
      <c r="K63" s="51"/>
    </row>
    <row r="64" s="1" customFormat="1" ht="29.28" customHeight="1">
      <c r="B64" s="46"/>
      <c r="C64" s="189" t="s">
        <v>515</v>
      </c>
      <c r="D64" s="47"/>
      <c r="E64" s="47"/>
      <c r="F64" s="47"/>
      <c r="G64" s="47"/>
      <c r="H64" s="47"/>
      <c r="I64" s="157"/>
      <c r="J64" s="168">
        <f>J96</f>
        <v>0</v>
      </c>
      <c r="K64" s="51"/>
      <c r="AU64" s="24" t="s">
        <v>516</v>
      </c>
    </row>
    <row r="65" s="8" customFormat="1" ht="24.96" customHeight="1">
      <c r="B65" s="190"/>
      <c r="C65" s="191"/>
      <c r="D65" s="192" t="s">
        <v>517</v>
      </c>
      <c r="E65" s="193"/>
      <c r="F65" s="193"/>
      <c r="G65" s="193"/>
      <c r="H65" s="193"/>
      <c r="I65" s="194"/>
      <c r="J65" s="195">
        <f>J97</f>
        <v>0</v>
      </c>
      <c r="K65" s="196"/>
    </row>
    <row r="66" s="9" customFormat="1" ht="19.92" customHeight="1">
      <c r="B66" s="197"/>
      <c r="C66" s="198"/>
      <c r="D66" s="199" t="s">
        <v>518</v>
      </c>
      <c r="E66" s="200"/>
      <c r="F66" s="200"/>
      <c r="G66" s="200"/>
      <c r="H66" s="200"/>
      <c r="I66" s="201"/>
      <c r="J66" s="202">
        <f>J98</f>
        <v>0</v>
      </c>
      <c r="K66" s="203"/>
    </row>
    <row r="67" s="9" customFormat="1" ht="19.92" customHeight="1">
      <c r="B67" s="197"/>
      <c r="C67" s="198"/>
      <c r="D67" s="199" t="s">
        <v>519</v>
      </c>
      <c r="E67" s="200"/>
      <c r="F67" s="200"/>
      <c r="G67" s="200"/>
      <c r="H67" s="200"/>
      <c r="I67" s="201"/>
      <c r="J67" s="202">
        <f>J103</f>
        <v>0</v>
      </c>
      <c r="K67" s="203"/>
    </row>
    <row r="68" s="9" customFormat="1" ht="19.92" customHeight="1">
      <c r="B68" s="197"/>
      <c r="C68" s="198"/>
      <c r="D68" s="199" t="s">
        <v>520</v>
      </c>
      <c r="E68" s="200"/>
      <c r="F68" s="200"/>
      <c r="G68" s="200"/>
      <c r="H68" s="200"/>
      <c r="I68" s="201"/>
      <c r="J68" s="202">
        <f>J106</f>
        <v>0</v>
      </c>
      <c r="K68" s="203"/>
    </row>
    <row r="69" s="9" customFormat="1" ht="19.92" customHeight="1">
      <c r="B69" s="197"/>
      <c r="C69" s="198"/>
      <c r="D69" s="199" t="s">
        <v>521</v>
      </c>
      <c r="E69" s="200"/>
      <c r="F69" s="200"/>
      <c r="G69" s="200"/>
      <c r="H69" s="200"/>
      <c r="I69" s="201"/>
      <c r="J69" s="202">
        <f>J111</f>
        <v>0</v>
      </c>
      <c r="K69" s="203"/>
    </row>
    <row r="70" s="9" customFormat="1" ht="19.92" customHeight="1">
      <c r="B70" s="197"/>
      <c r="C70" s="198"/>
      <c r="D70" s="199" t="s">
        <v>522</v>
      </c>
      <c r="E70" s="200"/>
      <c r="F70" s="200"/>
      <c r="G70" s="200"/>
      <c r="H70" s="200"/>
      <c r="I70" s="201"/>
      <c r="J70" s="202">
        <f>J120</f>
        <v>0</v>
      </c>
      <c r="K70" s="203"/>
    </row>
    <row r="71" s="8" customFormat="1" ht="24.96" customHeight="1">
      <c r="B71" s="190"/>
      <c r="C71" s="191"/>
      <c r="D71" s="192" t="s">
        <v>523</v>
      </c>
      <c r="E71" s="193"/>
      <c r="F71" s="193"/>
      <c r="G71" s="193"/>
      <c r="H71" s="193"/>
      <c r="I71" s="194"/>
      <c r="J71" s="195">
        <f>J123</f>
        <v>0</v>
      </c>
      <c r="K71" s="196"/>
    </row>
    <row r="72" s="9" customFormat="1" ht="19.92" customHeight="1">
      <c r="B72" s="197"/>
      <c r="C72" s="198"/>
      <c r="D72" s="199" t="s">
        <v>524</v>
      </c>
      <c r="E72" s="200"/>
      <c r="F72" s="200"/>
      <c r="G72" s="200"/>
      <c r="H72" s="200"/>
      <c r="I72" s="201"/>
      <c r="J72" s="202">
        <f>J124</f>
        <v>0</v>
      </c>
      <c r="K72" s="203"/>
    </row>
    <row r="73" s="1" customFormat="1" ht="21.84" customHeight="1">
      <c r="B73" s="46"/>
      <c r="C73" s="47"/>
      <c r="D73" s="47"/>
      <c r="E73" s="47"/>
      <c r="F73" s="47"/>
      <c r="G73" s="47"/>
      <c r="H73" s="47"/>
      <c r="I73" s="157"/>
      <c r="J73" s="47"/>
      <c r="K73" s="51"/>
    </row>
    <row r="74" s="1" customFormat="1" ht="6.96" customHeight="1">
      <c r="B74" s="67"/>
      <c r="C74" s="68"/>
      <c r="D74" s="68"/>
      <c r="E74" s="68"/>
      <c r="F74" s="68"/>
      <c r="G74" s="68"/>
      <c r="H74" s="68"/>
      <c r="I74" s="179"/>
      <c r="J74" s="68"/>
      <c r="K74" s="69"/>
    </row>
    <row r="78" s="1" customFormat="1" ht="6.96" customHeight="1">
      <c r="B78" s="70"/>
      <c r="C78" s="71"/>
      <c r="D78" s="71"/>
      <c r="E78" s="71"/>
      <c r="F78" s="71"/>
      <c r="G78" s="71"/>
      <c r="H78" s="71"/>
      <c r="I78" s="182"/>
      <c r="J78" s="71"/>
      <c r="K78" s="71"/>
      <c r="L78" s="72"/>
    </row>
    <row r="79" s="1" customFormat="1" ht="36.96" customHeight="1">
      <c r="B79" s="46"/>
      <c r="C79" s="73" t="s">
        <v>525</v>
      </c>
      <c r="D79" s="74"/>
      <c r="E79" s="74"/>
      <c r="F79" s="74"/>
      <c r="G79" s="74"/>
      <c r="H79" s="74"/>
      <c r="I79" s="204"/>
      <c r="J79" s="74"/>
      <c r="K79" s="74"/>
      <c r="L79" s="72"/>
    </row>
    <row r="80" s="1" customFormat="1" ht="6.96" customHeight="1">
      <c r="B80" s="46"/>
      <c r="C80" s="74"/>
      <c r="D80" s="74"/>
      <c r="E80" s="74"/>
      <c r="F80" s="74"/>
      <c r="G80" s="74"/>
      <c r="H80" s="74"/>
      <c r="I80" s="204"/>
      <c r="J80" s="74"/>
      <c r="K80" s="74"/>
      <c r="L80" s="72"/>
    </row>
    <row r="81" s="1" customFormat="1" ht="14.4" customHeight="1">
      <c r="B81" s="46"/>
      <c r="C81" s="76" t="s">
        <v>18</v>
      </c>
      <c r="D81" s="74"/>
      <c r="E81" s="74"/>
      <c r="F81" s="74"/>
      <c r="G81" s="74"/>
      <c r="H81" s="74"/>
      <c r="I81" s="204"/>
      <c r="J81" s="74"/>
      <c r="K81" s="74"/>
      <c r="L81" s="72"/>
    </row>
    <row r="82" s="1" customFormat="1" ht="16.5" customHeight="1">
      <c r="B82" s="46"/>
      <c r="C82" s="74"/>
      <c r="D82" s="74"/>
      <c r="E82" s="205" t="str">
        <f>E7</f>
        <v>Celkové opravy zastávek na koridorové trati Vraňany - Děčín - státní hranice_ZMĚNA č. 1</v>
      </c>
      <c r="F82" s="76"/>
      <c r="G82" s="76"/>
      <c r="H82" s="76"/>
      <c r="I82" s="204"/>
      <c r="J82" s="74"/>
      <c r="K82" s="74"/>
      <c r="L82" s="72"/>
    </row>
    <row r="83">
      <c r="B83" s="28"/>
      <c r="C83" s="76" t="s">
        <v>506</v>
      </c>
      <c r="D83" s="206"/>
      <c r="E83" s="206"/>
      <c r="F83" s="206"/>
      <c r="G83" s="206"/>
      <c r="H83" s="206"/>
      <c r="I83" s="149"/>
      <c r="J83" s="206"/>
      <c r="K83" s="206"/>
      <c r="L83" s="207"/>
    </row>
    <row r="84" ht="16.5" customHeight="1">
      <c r="B84" s="28"/>
      <c r="C84" s="206"/>
      <c r="D84" s="206"/>
      <c r="E84" s="205" t="s">
        <v>1924</v>
      </c>
      <c r="F84" s="206"/>
      <c r="G84" s="206"/>
      <c r="H84" s="206"/>
      <c r="I84" s="149"/>
      <c r="J84" s="206"/>
      <c r="K84" s="206"/>
      <c r="L84" s="207"/>
    </row>
    <row r="85">
      <c r="B85" s="28"/>
      <c r="C85" s="76" t="s">
        <v>508</v>
      </c>
      <c r="D85" s="206"/>
      <c r="E85" s="206"/>
      <c r="F85" s="206"/>
      <c r="G85" s="206"/>
      <c r="H85" s="206"/>
      <c r="I85" s="149"/>
      <c r="J85" s="206"/>
      <c r="K85" s="206"/>
      <c r="L85" s="207"/>
    </row>
    <row r="86" s="1" customFormat="1" ht="16.5" customHeight="1">
      <c r="B86" s="46"/>
      <c r="C86" s="74"/>
      <c r="D86" s="74"/>
      <c r="E86" s="208" t="s">
        <v>1926</v>
      </c>
      <c r="F86" s="74"/>
      <c r="G86" s="74"/>
      <c r="H86" s="74"/>
      <c r="I86" s="204"/>
      <c r="J86" s="74"/>
      <c r="K86" s="74"/>
      <c r="L86" s="72"/>
    </row>
    <row r="87" s="1" customFormat="1" ht="14.4" customHeight="1">
      <c r="B87" s="46"/>
      <c r="C87" s="76" t="s">
        <v>510</v>
      </c>
      <c r="D87" s="74"/>
      <c r="E87" s="74"/>
      <c r="F87" s="74"/>
      <c r="G87" s="74"/>
      <c r="H87" s="74"/>
      <c r="I87" s="204"/>
      <c r="J87" s="74"/>
      <c r="K87" s="74"/>
      <c r="L87" s="72"/>
    </row>
    <row r="88" s="1" customFormat="1" ht="17.25" customHeight="1">
      <c r="B88" s="46"/>
      <c r="C88" s="74"/>
      <c r="D88" s="74"/>
      <c r="E88" s="82" t="str">
        <f>E13</f>
        <v>SO-33-03-01 - Zábradlí Dolní Žleb zastávka</v>
      </c>
      <c r="F88" s="74"/>
      <c r="G88" s="74"/>
      <c r="H88" s="74"/>
      <c r="I88" s="204"/>
      <c r="J88" s="74"/>
      <c r="K88" s="74"/>
      <c r="L88" s="72"/>
    </row>
    <row r="89" s="1" customFormat="1" ht="6.96" customHeight="1">
      <c r="B89" s="46"/>
      <c r="C89" s="74"/>
      <c r="D89" s="74"/>
      <c r="E89" s="74"/>
      <c r="F89" s="74"/>
      <c r="G89" s="74"/>
      <c r="H89" s="74"/>
      <c r="I89" s="204"/>
      <c r="J89" s="74"/>
      <c r="K89" s="74"/>
      <c r="L89" s="72"/>
    </row>
    <row r="90" s="1" customFormat="1" ht="18" customHeight="1">
      <c r="B90" s="46"/>
      <c r="C90" s="76" t="s">
        <v>25</v>
      </c>
      <c r="D90" s="74"/>
      <c r="E90" s="74"/>
      <c r="F90" s="209" t="str">
        <f>F16</f>
        <v xml:space="preserve"> </v>
      </c>
      <c r="G90" s="74"/>
      <c r="H90" s="74"/>
      <c r="I90" s="210" t="s">
        <v>27</v>
      </c>
      <c r="J90" s="85" t="str">
        <f>IF(J16="","",J16)</f>
        <v>19. 9. 2018</v>
      </c>
      <c r="K90" s="74"/>
      <c r="L90" s="72"/>
    </row>
    <row r="91" s="1" customFormat="1" ht="6.96" customHeight="1">
      <c r="B91" s="46"/>
      <c r="C91" s="74"/>
      <c r="D91" s="74"/>
      <c r="E91" s="74"/>
      <c r="F91" s="74"/>
      <c r="G91" s="74"/>
      <c r="H91" s="74"/>
      <c r="I91" s="204"/>
      <c r="J91" s="74"/>
      <c r="K91" s="74"/>
      <c r="L91" s="72"/>
    </row>
    <row r="92" s="1" customFormat="1">
      <c r="B92" s="46"/>
      <c r="C92" s="76" t="s">
        <v>31</v>
      </c>
      <c r="D92" s="74"/>
      <c r="E92" s="74"/>
      <c r="F92" s="209" t="str">
        <f>E19</f>
        <v>SŽDC s.o., OŘ Ústí n.L., ST Ústí n.L.</v>
      </c>
      <c r="G92" s="74"/>
      <c r="H92" s="74"/>
      <c r="I92" s="210" t="s">
        <v>39</v>
      </c>
      <c r="J92" s="209" t="str">
        <f>E25</f>
        <v xml:space="preserve"> </v>
      </c>
      <c r="K92" s="74"/>
      <c r="L92" s="72"/>
    </row>
    <row r="93" s="1" customFormat="1" ht="14.4" customHeight="1">
      <c r="B93" s="46"/>
      <c r="C93" s="76" t="s">
        <v>37</v>
      </c>
      <c r="D93" s="74"/>
      <c r="E93" s="74"/>
      <c r="F93" s="209" t="str">
        <f>IF(E22="","",E22)</f>
        <v/>
      </c>
      <c r="G93" s="74"/>
      <c r="H93" s="74"/>
      <c r="I93" s="204"/>
      <c r="J93" s="74"/>
      <c r="K93" s="74"/>
      <c r="L93" s="72"/>
    </row>
    <row r="94" s="1" customFormat="1" ht="10.32" customHeight="1">
      <c r="B94" s="46"/>
      <c r="C94" s="74"/>
      <c r="D94" s="74"/>
      <c r="E94" s="74"/>
      <c r="F94" s="74"/>
      <c r="G94" s="74"/>
      <c r="H94" s="74"/>
      <c r="I94" s="204"/>
      <c r="J94" s="74"/>
      <c r="K94" s="74"/>
      <c r="L94" s="72"/>
    </row>
    <row r="95" s="10" customFormat="1" ht="29.28" customHeight="1">
      <c r="B95" s="211"/>
      <c r="C95" s="212" t="s">
        <v>526</v>
      </c>
      <c r="D95" s="213" t="s">
        <v>62</v>
      </c>
      <c r="E95" s="213" t="s">
        <v>58</v>
      </c>
      <c r="F95" s="213" t="s">
        <v>527</v>
      </c>
      <c r="G95" s="213" t="s">
        <v>528</v>
      </c>
      <c r="H95" s="213" t="s">
        <v>529</v>
      </c>
      <c r="I95" s="214" t="s">
        <v>530</v>
      </c>
      <c r="J95" s="213" t="s">
        <v>514</v>
      </c>
      <c r="K95" s="215" t="s">
        <v>531</v>
      </c>
      <c r="L95" s="216"/>
      <c r="M95" s="102" t="s">
        <v>532</v>
      </c>
      <c r="N95" s="103" t="s">
        <v>47</v>
      </c>
      <c r="O95" s="103" t="s">
        <v>533</v>
      </c>
      <c r="P95" s="103" t="s">
        <v>534</v>
      </c>
      <c r="Q95" s="103" t="s">
        <v>535</v>
      </c>
      <c r="R95" s="103" t="s">
        <v>536</v>
      </c>
      <c r="S95" s="103" t="s">
        <v>537</v>
      </c>
      <c r="T95" s="104" t="s">
        <v>538</v>
      </c>
    </row>
    <row r="96" s="1" customFormat="1" ht="29.28" customHeight="1">
      <c r="B96" s="46"/>
      <c r="C96" s="108" t="s">
        <v>515</v>
      </c>
      <c r="D96" s="74"/>
      <c r="E96" s="74"/>
      <c r="F96" s="74"/>
      <c r="G96" s="74"/>
      <c r="H96" s="74"/>
      <c r="I96" s="204"/>
      <c r="J96" s="217">
        <f>BK96</f>
        <v>0</v>
      </c>
      <c r="K96" s="74"/>
      <c r="L96" s="72"/>
      <c r="M96" s="105"/>
      <c r="N96" s="106"/>
      <c r="O96" s="106"/>
      <c r="P96" s="218">
        <f>P97+P123</f>
        <v>0</v>
      </c>
      <c r="Q96" s="106"/>
      <c r="R96" s="218">
        <f>R97+R123</f>
        <v>0.14749000000000001</v>
      </c>
      <c r="S96" s="106"/>
      <c r="T96" s="219">
        <f>T97+T123</f>
        <v>0.021999999999999999</v>
      </c>
      <c r="AT96" s="24" t="s">
        <v>76</v>
      </c>
      <c r="AU96" s="24" t="s">
        <v>516</v>
      </c>
      <c r="BK96" s="220">
        <f>BK97+BK123</f>
        <v>0</v>
      </c>
    </row>
    <row r="97" s="11" customFormat="1" ht="37.44" customHeight="1">
      <c r="B97" s="221"/>
      <c r="C97" s="222"/>
      <c r="D97" s="223" t="s">
        <v>76</v>
      </c>
      <c r="E97" s="224" t="s">
        <v>539</v>
      </c>
      <c r="F97" s="224" t="s">
        <v>540</v>
      </c>
      <c r="G97" s="222"/>
      <c r="H97" s="222"/>
      <c r="I97" s="225"/>
      <c r="J97" s="226">
        <f>BK97</f>
        <v>0</v>
      </c>
      <c r="K97" s="222"/>
      <c r="L97" s="227"/>
      <c r="M97" s="228"/>
      <c r="N97" s="229"/>
      <c r="O97" s="229"/>
      <c r="P97" s="230">
        <f>P98+P103+P106+P111+P120</f>
        <v>0</v>
      </c>
      <c r="Q97" s="229"/>
      <c r="R97" s="230">
        <f>R98+R103+R106+R111+R120</f>
        <v>0.14749000000000001</v>
      </c>
      <c r="S97" s="229"/>
      <c r="T97" s="231">
        <f>T98+T103+T106+T111+T120</f>
        <v>0.021999999999999999</v>
      </c>
      <c r="AR97" s="232" t="s">
        <v>24</v>
      </c>
      <c r="AT97" s="233" t="s">
        <v>76</v>
      </c>
      <c r="AU97" s="233" t="s">
        <v>77</v>
      </c>
      <c r="AY97" s="232" t="s">
        <v>541</v>
      </c>
      <c r="BK97" s="234">
        <f>BK98+BK103+BK106+BK111+BK120</f>
        <v>0</v>
      </c>
    </row>
    <row r="98" s="11" customFormat="1" ht="19.92" customHeight="1">
      <c r="B98" s="221"/>
      <c r="C98" s="222"/>
      <c r="D98" s="223" t="s">
        <v>76</v>
      </c>
      <c r="E98" s="235" t="s">
        <v>542</v>
      </c>
      <c r="F98" s="235" t="s">
        <v>543</v>
      </c>
      <c r="G98" s="222"/>
      <c r="H98" s="222"/>
      <c r="I98" s="225"/>
      <c r="J98" s="236">
        <f>BK98</f>
        <v>0</v>
      </c>
      <c r="K98" s="222"/>
      <c r="L98" s="227"/>
      <c r="M98" s="228"/>
      <c r="N98" s="229"/>
      <c r="O98" s="229"/>
      <c r="P98" s="230">
        <f>SUM(P99:P102)</f>
        <v>0</v>
      </c>
      <c r="Q98" s="229"/>
      <c r="R98" s="230">
        <f>SUM(R99:R102)</f>
        <v>0.042040000000000001</v>
      </c>
      <c r="S98" s="229"/>
      <c r="T98" s="231">
        <f>SUM(T99:T102)</f>
        <v>0</v>
      </c>
      <c r="AR98" s="232" t="s">
        <v>24</v>
      </c>
      <c r="AT98" s="233" t="s">
        <v>76</v>
      </c>
      <c r="AU98" s="233" t="s">
        <v>24</v>
      </c>
      <c r="AY98" s="232" t="s">
        <v>541</v>
      </c>
      <c r="BK98" s="234">
        <f>SUM(BK99:BK102)</f>
        <v>0</v>
      </c>
    </row>
    <row r="99" s="1" customFormat="1" ht="25.5" customHeight="1">
      <c r="B99" s="46"/>
      <c r="C99" s="237" t="s">
        <v>24</v>
      </c>
      <c r="D99" s="237" t="s">
        <v>544</v>
      </c>
      <c r="E99" s="238" t="s">
        <v>545</v>
      </c>
      <c r="F99" s="239" t="s">
        <v>546</v>
      </c>
      <c r="G99" s="240" t="s">
        <v>547</v>
      </c>
      <c r="H99" s="241">
        <v>1</v>
      </c>
      <c r="I99" s="242"/>
      <c r="J99" s="243">
        <f>ROUND(I99*H99,2)</f>
        <v>0</v>
      </c>
      <c r="K99" s="239" t="s">
        <v>22</v>
      </c>
      <c r="L99" s="72"/>
      <c r="M99" s="244" t="s">
        <v>22</v>
      </c>
      <c r="N99" s="245" t="s">
        <v>48</v>
      </c>
      <c r="O99" s="47"/>
      <c r="P99" s="246">
        <f>O99*H99</f>
        <v>0</v>
      </c>
      <c r="Q99" s="246">
        <v>0.02102</v>
      </c>
      <c r="R99" s="246">
        <f>Q99*H99</f>
        <v>0.02102</v>
      </c>
      <c r="S99" s="246">
        <v>0</v>
      </c>
      <c r="T99" s="247">
        <f>S99*H99</f>
        <v>0</v>
      </c>
      <c r="AR99" s="24" t="s">
        <v>542</v>
      </c>
      <c r="AT99" s="24" t="s">
        <v>544</v>
      </c>
      <c r="AU99" s="24" t="s">
        <v>85</v>
      </c>
      <c r="AY99" s="24" t="s">
        <v>541</v>
      </c>
      <c r="BE99" s="248">
        <f>IF(N99="základní",J99,0)</f>
        <v>0</v>
      </c>
      <c r="BF99" s="248">
        <f>IF(N99="snížená",J99,0)</f>
        <v>0</v>
      </c>
      <c r="BG99" s="248">
        <f>IF(N99="zákl. přenesená",J99,0)</f>
        <v>0</v>
      </c>
      <c r="BH99" s="248">
        <f>IF(N99="sníž. přenesená",J99,0)</f>
        <v>0</v>
      </c>
      <c r="BI99" s="248">
        <f>IF(N99="nulová",J99,0)</f>
        <v>0</v>
      </c>
      <c r="BJ99" s="24" t="s">
        <v>24</v>
      </c>
      <c r="BK99" s="248">
        <f>ROUND(I99*H99,2)</f>
        <v>0</v>
      </c>
      <c r="BL99" s="24" t="s">
        <v>542</v>
      </c>
      <c r="BM99" s="24" t="s">
        <v>1928</v>
      </c>
    </row>
    <row r="100" s="12" customFormat="1">
      <c r="B100" s="249"/>
      <c r="C100" s="250"/>
      <c r="D100" s="251" t="s">
        <v>549</v>
      </c>
      <c r="E100" s="252" t="s">
        <v>22</v>
      </c>
      <c r="F100" s="253" t="s">
        <v>24</v>
      </c>
      <c r="G100" s="250"/>
      <c r="H100" s="254">
        <v>1</v>
      </c>
      <c r="I100" s="255"/>
      <c r="J100" s="250"/>
      <c r="K100" s="250"/>
      <c r="L100" s="256"/>
      <c r="M100" s="257"/>
      <c r="N100" s="258"/>
      <c r="O100" s="258"/>
      <c r="P100" s="258"/>
      <c r="Q100" s="258"/>
      <c r="R100" s="258"/>
      <c r="S100" s="258"/>
      <c r="T100" s="259"/>
      <c r="AT100" s="260" t="s">
        <v>549</v>
      </c>
      <c r="AU100" s="260" t="s">
        <v>85</v>
      </c>
      <c r="AV100" s="12" t="s">
        <v>85</v>
      </c>
      <c r="AW100" s="12" t="s">
        <v>41</v>
      </c>
      <c r="AX100" s="12" t="s">
        <v>24</v>
      </c>
      <c r="AY100" s="260" t="s">
        <v>541</v>
      </c>
    </row>
    <row r="101" s="1" customFormat="1" ht="25.5" customHeight="1">
      <c r="B101" s="46"/>
      <c r="C101" s="237" t="s">
        <v>85</v>
      </c>
      <c r="D101" s="237" t="s">
        <v>544</v>
      </c>
      <c r="E101" s="238" t="s">
        <v>550</v>
      </c>
      <c r="F101" s="239" t="s">
        <v>551</v>
      </c>
      <c r="G101" s="240" t="s">
        <v>547</v>
      </c>
      <c r="H101" s="241">
        <v>1</v>
      </c>
      <c r="I101" s="242"/>
      <c r="J101" s="243">
        <f>ROUND(I101*H101,2)</f>
        <v>0</v>
      </c>
      <c r="K101" s="239" t="s">
        <v>22</v>
      </c>
      <c r="L101" s="72"/>
      <c r="M101" s="244" t="s">
        <v>22</v>
      </c>
      <c r="N101" s="245" t="s">
        <v>48</v>
      </c>
      <c r="O101" s="47"/>
      <c r="P101" s="246">
        <f>O101*H101</f>
        <v>0</v>
      </c>
      <c r="Q101" s="246">
        <v>0.02102</v>
      </c>
      <c r="R101" s="246">
        <f>Q101*H101</f>
        <v>0.02102</v>
      </c>
      <c r="S101" s="246">
        <v>0</v>
      </c>
      <c r="T101" s="247">
        <f>S101*H101</f>
        <v>0</v>
      </c>
      <c r="AR101" s="24" t="s">
        <v>542</v>
      </c>
      <c r="AT101" s="24" t="s">
        <v>544</v>
      </c>
      <c r="AU101" s="24" t="s">
        <v>85</v>
      </c>
      <c r="AY101" s="24" t="s">
        <v>541</v>
      </c>
      <c r="BE101" s="248">
        <f>IF(N101="základní",J101,0)</f>
        <v>0</v>
      </c>
      <c r="BF101" s="248">
        <f>IF(N101="snížená",J101,0)</f>
        <v>0</v>
      </c>
      <c r="BG101" s="248">
        <f>IF(N101="zákl. přenesená",J101,0)</f>
        <v>0</v>
      </c>
      <c r="BH101" s="248">
        <f>IF(N101="sníž. přenesená",J101,0)</f>
        <v>0</v>
      </c>
      <c r="BI101" s="248">
        <f>IF(N101="nulová",J101,0)</f>
        <v>0</v>
      </c>
      <c r="BJ101" s="24" t="s">
        <v>24</v>
      </c>
      <c r="BK101" s="248">
        <f>ROUND(I101*H101,2)</f>
        <v>0</v>
      </c>
      <c r="BL101" s="24" t="s">
        <v>542</v>
      </c>
      <c r="BM101" s="24" t="s">
        <v>1929</v>
      </c>
    </row>
    <row r="102" s="12" customFormat="1">
      <c r="B102" s="249"/>
      <c r="C102" s="250"/>
      <c r="D102" s="251" t="s">
        <v>549</v>
      </c>
      <c r="E102" s="252" t="s">
        <v>22</v>
      </c>
      <c r="F102" s="253" t="s">
        <v>24</v>
      </c>
      <c r="G102" s="250"/>
      <c r="H102" s="254">
        <v>1</v>
      </c>
      <c r="I102" s="255"/>
      <c r="J102" s="250"/>
      <c r="K102" s="250"/>
      <c r="L102" s="256"/>
      <c r="M102" s="257"/>
      <c r="N102" s="258"/>
      <c r="O102" s="258"/>
      <c r="P102" s="258"/>
      <c r="Q102" s="258"/>
      <c r="R102" s="258"/>
      <c r="S102" s="258"/>
      <c r="T102" s="259"/>
      <c r="AT102" s="260" t="s">
        <v>549</v>
      </c>
      <c r="AU102" s="260" t="s">
        <v>85</v>
      </c>
      <c r="AV102" s="12" t="s">
        <v>85</v>
      </c>
      <c r="AW102" s="12" t="s">
        <v>41</v>
      </c>
      <c r="AX102" s="12" t="s">
        <v>24</v>
      </c>
      <c r="AY102" s="260" t="s">
        <v>541</v>
      </c>
    </row>
    <row r="103" s="11" customFormat="1" ht="29.88" customHeight="1">
      <c r="B103" s="221"/>
      <c r="C103" s="222"/>
      <c r="D103" s="223" t="s">
        <v>76</v>
      </c>
      <c r="E103" s="235" t="s">
        <v>552</v>
      </c>
      <c r="F103" s="235" t="s">
        <v>553</v>
      </c>
      <c r="G103" s="222"/>
      <c r="H103" s="222"/>
      <c r="I103" s="225"/>
      <c r="J103" s="236">
        <f>BK103</f>
        <v>0</v>
      </c>
      <c r="K103" s="222"/>
      <c r="L103" s="227"/>
      <c r="M103" s="228"/>
      <c r="N103" s="229"/>
      <c r="O103" s="229"/>
      <c r="P103" s="230">
        <f>SUM(P104:P105)</f>
        <v>0</v>
      </c>
      <c r="Q103" s="229"/>
      <c r="R103" s="230">
        <f>SUM(R104:R105)</f>
        <v>0.10545</v>
      </c>
      <c r="S103" s="229"/>
      <c r="T103" s="231">
        <f>SUM(T104:T105)</f>
        <v>0</v>
      </c>
      <c r="AR103" s="232" t="s">
        <v>24</v>
      </c>
      <c r="AT103" s="233" t="s">
        <v>76</v>
      </c>
      <c r="AU103" s="233" t="s">
        <v>24</v>
      </c>
      <c r="AY103" s="232" t="s">
        <v>541</v>
      </c>
      <c r="BK103" s="234">
        <f>SUM(BK104:BK105)</f>
        <v>0</v>
      </c>
    </row>
    <row r="104" s="1" customFormat="1" ht="25.5" customHeight="1">
      <c r="B104" s="46"/>
      <c r="C104" s="237" t="s">
        <v>93</v>
      </c>
      <c r="D104" s="237" t="s">
        <v>544</v>
      </c>
      <c r="E104" s="238" t="s">
        <v>554</v>
      </c>
      <c r="F104" s="239" t="s">
        <v>555</v>
      </c>
      <c r="G104" s="240" t="s">
        <v>547</v>
      </c>
      <c r="H104" s="241">
        <v>95</v>
      </c>
      <c r="I104" s="242"/>
      <c r="J104" s="243">
        <f>ROUND(I104*H104,2)</f>
        <v>0</v>
      </c>
      <c r="K104" s="239" t="s">
        <v>22</v>
      </c>
      <c r="L104" s="72"/>
      <c r="M104" s="244" t="s">
        <v>22</v>
      </c>
      <c r="N104" s="245" t="s">
        <v>48</v>
      </c>
      <c r="O104" s="47"/>
      <c r="P104" s="246">
        <f>O104*H104</f>
        <v>0</v>
      </c>
      <c r="Q104" s="246">
        <v>0.0011100000000000001</v>
      </c>
      <c r="R104" s="246">
        <f>Q104*H104</f>
        <v>0.10545</v>
      </c>
      <c r="S104" s="246">
        <v>0</v>
      </c>
      <c r="T104" s="247">
        <f>S104*H104</f>
        <v>0</v>
      </c>
      <c r="AR104" s="24" t="s">
        <v>542</v>
      </c>
      <c r="AT104" s="24" t="s">
        <v>544</v>
      </c>
      <c r="AU104" s="24" t="s">
        <v>85</v>
      </c>
      <c r="AY104" s="24" t="s">
        <v>541</v>
      </c>
      <c r="BE104" s="248">
        <f>IF(N104="základní",J104,0)</f>
        <v>0</v>
      </c>
      <c r="BF104" s="248">
        <f>IF(N104="snížená",J104,0)</f>
        <v>0</v>
      </c>
      <c r="BG104" s="248">
        <f>IF(N104="zákl. přenesená",J104,0)</f>
        <v>0</v>
      </c>
      <c r="BH104" s="248">
        <f>IF(N104="sníž. přenesená",J104,0)</f>
        <v>0</v>
      </c>
      <c r="BI104" s="248">
        <f>IF(N104="nulová",J104,0)</f>
        <v>0</v>
      </c>
      <c r="BJ104" s="24" t="s">
        <v>24</v>
      </c>
      <c r="BK104" s="248">
        <f>ROUND(I104*H104,2)</f>
        <v>0</v>
      </c>
      <c r="BL104" s="24" t="s">
        <v>542</v>
      </c>
      <c r="BM104" s="24" t="s">
        <v>1930</v>
      </c>
    </row>
    <row r="105" s="12" customFormat="1">
      <c r="B105" s="249"/>
      <c r="C105" s="250"/>
      <c r="D105" s="251" t="s">
        <v>549</v>
      </c>
      <c r="E105" s="252" t="s">
        <v>22</v>
      </c>
      <c r="F105" s="253" t="s">
        <v>1931</v>
      </c>
      <c r="G105" s="250"/>
      <c r="H105" s="254">
        <v>95</v>
      </c>
      <c r="I105" s="255"/>
      <c r="J105" s="250"/>
      <c r="K105" s="250"/>
      <c r="L105" s="256"/>
      <c r="M105" s="257"/>
      <c r="N105" s="258"/>
      <c r="O105" s="258"/>
      <c r="P105" s="258"/>
      <c r="Q105" s="258"/>
      <c r="R105" s="258"/>
      <c r="S105" s="258"/>
      <c r="T105" s="259"/>
      <c r="AT105" s="260" t="s">
        <v>549</v>
      </c>
      <c r="AU105" s="260" t="s">
        <v>85</v>
      </c>
      <c r="AV105" s="12" t="s">
        <v>85</v>
      </c>
      <c r="AW105" s="12" t="s">
        <v>41</v>
      </c>
      <c r="AX105" s="12" t="s">
        <v>24</v>
      </c>
      <c r="AY105" s="260" t="s">
        <v>541</v>
      </c>
    </row>
    <row r="106" s="11" customFormat="1" ht="29.88" customHeight="1">
      <c r="B106" s="221"/>
      <c r="C106" s="222"/>
      <c r="D106" s="223" t="s">
        <v>76</v>
      </c>
      <c r="E106" s="235" t="s">
        <v>557</v>
      </c>
      <c r="F106" s="235" t="s">
        <v>558</v>
      </c>
      <c r="G106" s="222"/>
      <c r="H106" s="222"/>
      <c r="I106" s="225"/>
      <c r="J106" s="236">
        <f>BK106</f>
        <v>0</v>
      </c>
      <c r="K106" s="222"/>
      <c r="L106" s="227"/>
      <c r="M106" s="228"/>
      <c r="N106" s="229"/>
      <c r="O106" s="229"/>
      <c r="P106" s="230">
        <f>SUM(P107:P110)</f>
        <v>0</v>
      </c>
      <c r="Q106" s="229"/>
      <c r="R106" s="230">
        <f>SUM(R107:R110)</f>
        <v>0</v>
      </c>
      <c r="S106" s="229"/>
      <c r="T106" s="231">
        <f>SUM(T107:T110)</f>
        <v>0.021999999999999999</v>
      </c>
      <c r="AR106" s="232" t="s">
        <v>24</v>
      </c>
      <c r="AT106" s="233" t="s">
        <v>76</v>
      </c>
      <c r="AU106" s="233" t="s">
        <v>24</v>
      </c>
      <c r="AY106" s="232" t="s">
        <v>541</v>
      </c>
      <c r="BK106" s="234">
        <f>SUM(BK107:BK110)</f>
        <v>0</v>
      </c>
    </row>
    <row r="107" s="1" customFormat="1" ht="16.5" customHeight="1">
      <c r="B107" s="46"/>
      <c r="C107" s="237" t="s">
        <v>542</v>
      </c>
      <c r="D107" s="237" t="s">
        <v>544</v>
      </c>
      <c r="E107" s="238" t="s">
        <v>559</v>
      </c>
      <c r="F107" s="239" t="s">
        <v>560</v>
      </c>
      <c r="G107" s="240" t="s">
        <v>547</v>
      </c>
      <c r="H107" s="241">
        <v>1</v>
      </c>
      <c r="I107" s="242"/>
      <c r="J107" s="243">
        <f>ROUND(I107*H107,2)</f>
        <v>0</v>
      </c>
      <c r="K107" s="239" t="s">
        <v>22</v>
      </c>
      <c r="L107" s="72"/>
      <c r="M107" s="244" t="s">
        <v>22</v>
      </c>
      <c r="N107" s="245" t="s">
        <v>48</v>
      </c>
      <c r="O107" s="47"/>
      <c r="P107" s="246">
        <f>O107*H107</f>
        <v>0</v>
      </c>
      <c r="Q107" s="246">
        <v>0</v>
      </c>
      <c r="R107" s="246">
        <f>Q107*H107</f>
        <v>0</v>
      </c>
      <c r="S107" s="246">
        <v>0.021999999999999999</v>
      </c>
      <c r="T107" s="247">
        <f>S107*H107</f>
        <v>0.021999999999999999</v>
      </c>
      <c r="AR107" s="24" t="s">
        <v>542</v>
      </c>
      <c r="AT107" s="24" t="s">
        <v>544</v>
      </c>
      <c r="AU107" s="24" t="s">
        <v>85</v>
      </c>
      <c r="AY107" s="24" t="s">
        <v>541</v>
      </c>
      <c r="BE107" s="248">
        <f>IF(N107="základní",J107,0)</f>
        <v>0</v>
      </c>
      <c r="BF107" s="248">
        <f>IF(N107="snížená",J107,0)</f>
        <v>0</v>
      </c>
      <c r="BG107" s="248">
        <f>IF(N107="zákl. přenesená",J107,0)</f>
        <v>0</v>
      </c>
      <c r="BH107" s="248">
        <f>IF(N107="sníž. přenesená",J107,0)</f>
        <v>0</v>
      </c>
      <c r="BI107" s="248">
        <f>IF(N107="nulová",J107,0)</f>
        <v>0</v>
      </c>
      <c r="BJ107" s="24" t="s">
        <v>24</v>
      </c>
      <c r="BK107" s="248">
        <f>ROUND(I107*H107,2)</f>
        <v>0</v>
      </c>
      <c r="BL107" s="24" t="s">
        <v>542</v>
      </c>
      <c r="BM107" s="24" t="s">
        <v>1932</v>
      </c>
    </row>
    <row r="108" s="12" customFormat="1">
      <c r="B108" s="249"/>
      <c r="C108" s="250"/>
      <c r="D108" s="251" t="s">
        <v>549</v>
      </c>
      <c r="E108" s="252" t="s">
        <v>22</v>
      </c>
      <c r="F108" s="253" t="s">
        <v>24</v>
      </c>
      <c r="G108" s="250"/>
      <c r="H108" s="254">
        <v>1</v>
      </c>
      <c r="I108" s="255"/>
      <c r="J108" s="250"/>
      <c r="K108" s="250"/>
      <c r="L108" s="256"/>
      <c r="M108" s="257"/>
      <c r="N108" s="258"/>
      <c r="O108" s="258"/>
      <c r="P108" s="258"/>
      <c r="Q108" s="258"/>
      <c r="R108" s="258"/>
      <c r="S108" s="258"/>
      <c r="T108" s="259"/>
      <c r="AT108" s="260" t="s">
        <v>549</v>
      </c>
      <c r="AU108" s="260" t="s">
        <v>85</v>
      </c>
      <c r="AV108" s="12" t="s">
        <v>85</v>
      </c>
      <c r="AW108" s="12" t="s">
        <v>41</v>
      </c>
      <c r="AX108" s="12" t="s">
        <v>24</v>
      </c>
      <c r="AY108" s="260" t="s">
        <v>541</v>
      </c>
    </row>
    <row r="109" s="1" customFormat="1" ht="25.5" customHeight="1">
      <c r="B109" s="46"/>
      <c r="C109" s="237" t="s">
        <v>562</v>
      </c>
      <c r="D109" s="237" t="s">
        <v>544</v>
      </c>
      <c r="E109" s="238" t="s">
        <v>563</v>
      </c>
      <c r="F109" s="239" t="s">
        <v>564</v>
      </c>
      <c r="G109" s="240" t="s">
        <v>547</v>
      </c>
      <c r="H109" s="241">
        <v>1</v>
      </c>
      <c r="I109" s="242"/>
      <c r="J109" s="243">
        <f>ROUND(I109*H109,2)</f>
        <v>0</v>
      </c>
      <c r="K109" s="239" t="s">
        <v>22</v>
      </c>
      <c r="L109" s="72"/>
      <c r="M109" s="244" t="s">
        <v>22</v>
      </c>
      <c r="N109" s="245" t="s">
        <v>48</v>
      </c>
      <c r="O109" s="47"/>
      <c r="P109" s="246">
        <f>O109*H109</f>
        <v>0</v>
      </c>
      <c r="Q109" s="246">
        <v>0</v>
      </c>
      <c r="R109" s="246">
        <f>Q109*H109</f>
        <v>0</v>
      </c>
      <c r="S109" s="246">
        <v>0</v>
      </c>
      <c r="T109" s="247">
        <f>S109*H109</f>
        <v>0</v>
      </c>
      <c r="AR109" s="24" t="s">
        <v>542</v>
      </c>
      <c r="AT109" s="24" t="s">
        <v>544</v>
      </c>
      <c r="AU109" s="24" t="s">
        <v>85</v>
      </c>
      <c r="AY109" s="24" t="s">
        <v>541</v>
      </c>
      <c r="BE109" s="248">
        <f>IF(N109="základní",J109,0)</f>
        <v>0</v>
      </c>
      <c r="BF109" s="248">
        <f>IF(N109="snížená",J109,0)</f>
        <v>0</v>
      </c>
      <c r="BG109" s="248">
        <f>IF(N109="zákl. přenesená",J109,0)</f>
        <v>0</v>
      </c>
      <c r="BH109" s="248">
        <f>IF(N109="sníž. přenesená",J109,0)</f>
        <v>0</v>
      </c>
      <c r="BI109" s="248">
        <f>IF(N109="nulová",J109,0)</f>
        <v>0</v>
      </c>
      <c r="BJ109" s="24" t="s">
        <v>24</v>
      </c>
      <c r="BK109" s="248">
        <f>ROUND(I109*H109,2)</f>
        <v>0</v>
      </c>
      <c r="BL109" s="24" t="s">
        <v>542</v>
      </c>
      <c r="BM109" s="24" t="s">
        <v>1933</v>
      </c>
    </row>
    <row r="110" s="12" customFormat="1">
      <c r="B110" s="249"/>
      <c r="C110" s="250"/>
      <c r="D110" s="251" t="s">
        <v>549</v>
      </c>
      <c r="E110" s="252" t="s">
        <v>22</v>
      </c>
      <c r="F110" s="253" t="s">
        <v>24</v>
      </c>
      <c r="G110" s="250"/>
      <c r="H110" s="254">
        <v>1</v>
      </c>
      <c r="I110" s="255"/>
      <c r="J110" s="250"/>
      <c r="K110" s="250"/>
      <c r="L110" s="256"/>
      <c r="M110" s="257"/>
      <c r="N110" s="258"/>
      <c r="O110" s="258"/>
      <c r="P110" s="258"/>
      <c r="Q110" s="258"/>
      <c r="R110" s="258"/>
      <c r="S110" s="258"/>
      <c r="T110" s="259"/>
      <c r="AT110" s="260" t="s">
        <v>549</v>
      </c>
      <c r="AU110" s="260" t="s">
        <v>85</v>
      </c>
      <c r="AV110" s="12" t="s">
        <v>85</v>
      </c>
      <c r="AW110" s="12" t="s">
        <v>41</v>
      </c>
      <c r="AX110" s="12" t="s">
        <v>24</v>
      </c>
      <c r="AY110" s="260" t="s">
        <v>541</v>
      </c>
    </row>
    <row r="111" s="11" customFormat="1" ht="29.88" customHeight="1">
      <c r="B111" s="221"/>
      <c r="C111" s="222"/>
      <c r="D111" s="223" t="s">
        <v>76</v>
      </c>
      <c r="E111" s="235" t="s">
        <v>565</v>
      </c>
      <c r="F111" s="235" t="s">
        <v>566</v>
      </c>
      <c r="G111" s="222"/>
      <c r="H111" s="222"/>
      <c r="I111" s="225"/>
      <c r="J111" s="236">
        <f>BK111</f>
        <v>0</v>
      </c>
      <c r="K111" s="222"/>
      <c r="L111" s="227"/>
      <c r="M111" s="228"/>
      <c r="N111" s="229"/>
      <c r="O111" s="229"/>
      <c r="P111" s="230">
        <f>SUM(P112:P119)</f>
        <v>0</v>
      </c>
      <c r="Q111" s="229"/>
      <c r="R111" s="230">
        <f>SUM(R112:R119)</f>
        <v>0</v>
      </c>
      <c r="S111" s="229"/>
      <c r="T111" s="231">
        <f>SUM(T112:T119)</f>
        <v>0</v>
      </c>
      <c r="AR111" s="232" t="s">
        <v>24</v>
      </c>
      <c r="AT111" s="233" t="s">
        <v>76</v>
      </c>
      <c r="AU111" s="233" t="s">
        <v>24</v>
      </c>
      <c r="AY111" s="232" t="s">
        <v>541</v>
      </c>
      <c r="BK111" s="234">
        <f>SUM(BK112:BK119)</f>
        <v>0</v>
      </c>
    </row>
    <row r="112" s="1" customFormat="1" ht="25.5" customHeight="1">
      <c r="B112" s="46"/>
      <c r="C112" s="237" t="s">
        <v>552</v>
      </c>
      <c r="D112" s="237" t="s">
        <v>544</v>
      </c>
      <c r="E112" s="238" t="s">
        <v>567</v>
      </c>
      <c r="F112" s="239" t="s">
        <v>568</v>
      </c>
      <c r="G112" s="240" t="s">
        <v>569</v>
      </c>
      <c r="H112" s="241">
        <v>0.050000000000000003</v>
      </c>
      <c r="I112" s="242"/>
      <c r="J112" s="243">
        <f>ROUND(I112*H112,2)</f>
        <v>0</v>
      </c>
      <c r="K112" s="239" t="s">
        <v>22</v>
      </c>
      <c r="L112" s="72"/>
      <c r="M112" s="244" t="s">
        <v>22</v>
      </c>
      <c r="N112" s="245" t="s">
        <v>48</v>
      </c>
      <c r="O112" s="47"/>
      <c r="P112" s="246">
        <f>O112*H112</f>
        <v>0</v>
      </c>
      <c r="Q112" s="246">
        <v>0</v>
      </c>
      <c r="R112" s="246">
        <f>Q112*H112</f>
        <v>0</v>
      </c>
      <c r="S112" s="246">
        <v>0</v>
      </c>
      <c r="T112" s="247">
        <f>S112*H112</f>
        <v>0</v>
      </c>
      <c r="AR112" s="24" t="s">
        <v>542</v>
      </c>
      <c r="AT112" s="24" t="s">
        <v>544</v>
      </c>
      <c r="AU112" s="24" t="s">
        <v>85</v>
      </c>
      <c r="AY112" s="24" t="s">
        <v>541</v>
      </c>
      <c r="BE112" s="248">
        <f>IF(N112="základní",J112,0)</f>
        <v>0</v>
      </c>
      <c r="BF112" s="248">
        <f>IF(N112="snížená",J112,0)</f>
        <v>0</v>
      </c>
      <c r="BG112" s="248">
        <f>IF(N112="zákl. přenesená",J112,0)</f>
        <v>0</v>
      </c>
      <c r="BH112" s="248">
        <f>IF(N112="sníž. přenesená",J112,0)</f>
        <v>0</v>
      </c>
      <c r="BI112" s="248">
        <f>IF(N112="nulová",J112,0)</f>
        <v>0</v>
      </c>
      <c r="BJ112" s="24" t="s">
        <v>24</v>
      </c>
      <c r="BK112" s="248">
        <f>ROUND(I112*H112,2)</f>
        <v>0</v>
      </c>
      <c r="BL112" s="24" t="s">
        <v>542</v>
      </c>
      <c r="BM112" s="24" t="s">
        <v>1934</v>
      </c>
    </row>
    <row r="113" s="12" customFormat="1">
      <c r="B113" s="249"/>
      <c r="C113" s="250"/>
      <c r="D113" s="251" t="s">
        <v>549</v>
      </c>
      <c r="E113" s="252" t="s">
        <v>22</v>
      </c>
      <c r="F113" s="253" t="s">
        <v>971</v>
      </c>
      <c r="G113" s="250"/>
      <c r="H113" s="254">
        <v>0.050000000000000003</v>
      </c>
      <c r="I113" s="255"/>
      <c r="J113" s="250"/>
      <c r="K113" s="250"/>
      <c r="L113" s="256"/>
      <c r="M113" s="257"/>
      <c r="N113" s="258"/>
      <c r="O113" s="258"/>
      <c r="P113" s="258"/>
      <c r="Q113" s="258"/>
      <c r="R113" s="258"/>
      <c r="S113" s="258"/>
      <c r="T113" s="259"/>
      <c r="AT113" s="260" t="s">
        <v>549</v>
      </c>
      <c r="AU113" s="260" t="s">
        <v>85</v>
      </c>
      <c r="AV113" s="12" t="s">
        <v>85</v>
      </c>
      <c r="AW113" s="12" t="s">
        <v>41</v>
      </c>
      <c r="AX113" s="12" t="s">
        <v>24</v>
      </c>
      <c r="AY113" s="260" t="s">
        <v>541</v>
      </c>
    </row>
    <row r="114" s="1" customFormat="1" ht="25.5" customHeight="1">
      <c r="B114" s="46"/>
      <c r="C114" s="237" t="s">
        <v>571</v>
      </c>
      <c r="D114" s="237" t="s">
        <v>544</v>
      </c>
      <c r="E114" s="238" t="s">
        <v>572</v>
      </c>
      <c r="F114" s="239" t="s">
        <v>573</v>
      </c>
      <c r="G114" s="240" t="s">
        <v>569</v>
      </c>
      <c r="H114" s="241">
        <v>0.050000000000000003</v>
      </c>
      <c r="I114" s="242"/>
      <c r="J114" s="243">
        <f>ROUND(I114*H114,2)</f>
        <v>0</v>
      </c>
      <c r="K114" s="239" t="s">
        <v>22</v>
      </c>
      <c r="L114" s="72"/>
      <c r="M114" s="244" t="s">
        <v>22</v>
      </c>
      <c r="N114" s="245" t="s">
        <v>48</v>
      </c>
      <c r="O114" s="47"/>
      <c r="P114" s="246">
        <f>O114*H114</f>
        <v>0</v>
      </c>
      <c r="Q114" s="246">
        <v>0</v>
      </c>
      <c r="R114" s="246">
        <f>Q114*H114</f>
        <v>0</v>
      </c>
      <c r="S114" s="246">
        <v>0</v>
      </c>
      <c r="T114" s="247">
        <f>S114*H114</f>
        <v>0</v>
      </c>
      <c r="AR114" s="24" t="s">
        <v>542</v>
      </c>
      <c r="AT114" s="24" t="s">
        <v>544</v>
      </c>
      <c r="AU114" s="24" t="s">
        <v>85</v>
      </c>
      <c r="AY114" s="24" t="s">
        <v>541</v>
      </c>
      <c r="BE114" s="248">
        <f>IF(N114="základní",J114,0)</f>
        <v>0</v>
      </c>
      <c r="BF114" s="248">
        <f>IF(N114="snížená",J114,0)</f>
        <v>0</v>
      </c>
      <c r="BG114" s="248">
        <f>IF(N114="zákl. přenesená",J114,0)</f>
        <v>0</v>
      </c>
      <c r="BH114" s="248">
        <f>IF(N114="sníž. přenesená",J114,0)</f>
        <v>0</v>
      </c>
      <c r="BI114" s="248">
        <f>IF(N114="nulová",J114,0)</f>
        <v>0</v>
      </c>
      <c r="BJ114" s="24" t="s">
        <v>24</v>
      </c>
      <c r="BK114" s="248">
        <f>ROUND(I114*H114,2)</f>
        <v>0</v>
      </c>
      <c r="BL114" s="24" t="s">
        <v>542</v>
      </c>
      <c r="BM114" s="24" t="s">
        <v>1935</v>
      </c>
    </row>
    <row r="115" s="12" customFormat="1">
      <c r="B115" s="249"/>
      <c r="C115" s="250"/>
      <c r="D115" s="251" t="s">
        <v>549</v>
      </c>
      <c r="E115" s="252" t="s">
        <v>22</v>
      </c>
      <c r="F115" s="253" t="s">
        <v>971</v>
      </c>
      <c r="G115" s="250"/>
      <c r="H115" s="254">
        <v>0.050000000000000003</v>
      </c>
      <c r="I115" s="255"/>
      <c r="J115" s="250"/>
      <c r="K115" s="250"/>
      <c r="L115" s="256"/>
      <c r="M115" s="257"/>
      <c r="N115" s="258"/>
      <c r="O115" s="258"/>
      <c r="P115" s="258"/>
      <c r="Q115" s="258"/>
      <c r="R115" s="258"/>
      <c r="S115" s="258"/>
      <c r="T115" s="259"/>
      <c r="AT115" s="260" t="s">
        <v>549</v>
      </c>
      <c r="AU115" s="260" t="s">
        <v>85</v>
      </c>
      <c r="AV115" s="12" t="s">
        <v>85</v>
      </c>
      <c r="AW115" s="12" t="s">
        <v>41</v>
      </c>
      <c r="AX115" s="12" t="s">
        <v>24</v>
      </c>
      <c r="AY115" s="260" t="s">
        <v>541</v>
      </c>
    </row>
    <row r="116" s="1" customFormat="1" ht="38.25" customHeight="1">
      <c r="B116" s="46"/>
      <c r="C116" s="237" t="s">
        <v>561</v>
      </c>
      <c r="D116" s="237" t="s">
        <v>544</v>
      </c>
      <c r="E116" s="238" t="s">
        <v>575</v>
      </c>
      <c r="F116" s="239" t="s">
        <v>576</v>
      </c>
      <c r="G116" s="240" t="s">
        <v>569</v>
      </c>
      <c r="H116" s="241">
        <v>0.050000000000000003</v>
      </c>
      <c r="I116" s="242"/>
      <c r="J116" s="243">
        <f>ROUND(I116*H116,2)</f>
        <v>0</v>
      </c>
      <c r="K116" s="239" t="s">
        <v>22</v>
      </c>
      <c r="L116" s="72"/>
      <c r="M116" s="244" t="s">
        <v>22</v>
      </c>
      <c r="N116" s="245" t="s">
        <v>48</v>
      </c>
      <c r="O116" s="47"/>
      <c r="P116" s="246">
        <f>O116*H116</f>
        <v>0</v>
      </c>
      <c r="Q116" s="246">
        <v>0</v>
      </c>
      <c r="R116" s="246">
        <f>Q116*H116</f>
        <v>0</v>
      </c>
      <c r="S116" s="246">
        <v>0</v>
      </c>
      <c r="T116" s="247">
        <f>S116*H116</f>
        <v>0</v>
      </c>
      <c r="AR116" s="24" t="s">
        <v>542</v>
      </c>
      <c r="AT116" s="24" t="s">
        <v>544</v>
      </c>
      <c r="AU116" s="24" t="s">
        <v>85</v>
      </c>
      <c r="AY116" s="24" t="s">
        <v>541</v>
      </c>
      <c r="BE116" s="248">
        <f>IF(N116="základní",J116,0)</f>
        <v>0</v>
      </c>
      <c r="BF116" s="248">
        <f>IF(N116="snížená",J116,0)</f>
        <v>0</v>
      </c>
      <c r="BG116" s="248">
        <f>IF(N116="zákl. přenesená",J116,0)</f>
        <v>0</v>
      </c>
      <c r="BH116" s="248">
        <f>IF(N116="sníž. přenesená",J116,0)</f>
        <v>0</v>
      </c>
      <c r="BI116" s="248">
        <f>IF(N116="nulová",J116,0)</f>
        <v>0</v>
      </c>
      <c r="BJ116" s="24" t="s">
        <v>24</v>
      </c>
      <c r="BK116" s="248">
        <f>ROUND(I116*H116,2)</f>
        <v>0</v>
      </c>
      <c r="BL116" s="24" t="s">
        <v>542</v>
      </c>
      <c r="BM116" s="24" t="s">
        <v>1936</v>
      </c>
    </row>
    <row r="117" s="12" customFormat="1">
      <c r="B117" s="249"/>
      <c r="C117" s="250"/>
      <c r="D117" s="251" t="s">
        <v>549</v>
      </c>
      <c r="E117" s="252" t="s">
        <v>22</v>
      </c>
      <c r="F117" s="253" t="s">
        <v>971</v>
      </c>
      <c r="G117" s="250"/>
      <c r="H117" s="254">
        <v>0.050000000000000003</v>
      </c>
      <c r="I117" s="255"/>
      <c r="J117" s="250"/>
      <c r="K117" s="250"/>
      <c r="L117" s="256"/>
      <c r="M117" s="257"/>
      <c r="N117" s="258"/>
      <c r="O117" s="258"/>
      <c r="P117" s="258"/>
      <c r="Q117" s="258"/>
      <c r="R117" s="258"/>
      <c r="S117" s="258"/>
      <c r="T117" s="259"/>
      <c r="AT117" s="260" t="s">
        <v>549</v>
      </c>
      <c r="AU117" s="260" t="s">
        <v>85</v>
      </c>
      <c r="AV117" s="12" t="s">
        <v>85</v>
      </c>
      <c r="AW117" s="12" t="s">
        <v>41</v>
      </c>
      <c r="AX117" s="12" t="s">
        <v>24</v>
      </c>
      <c r="AY117" s="260" t="s">
        <v>541</v>
      </c>
    </row>
    <row r="118" s="1" customFormat="1" ht="25.5" customHeight="1">
      <c r="B118" s="46"/>
      <c r="C118" s="237" t="s">
        <v>557</v>
      </c>
      <c r="D118" s="237" t="s">
        <v>544</v>
      </c>
      <c r="E118" s="238" t="s">
        <v>578</v>
      </c>
      <c r="F118" s="239" t="s">
        <v>579</v>
      </c>
      <c r="G118" s="240" t="s">
        <v>569</v>
      </c>
      <c r="H118" s="241">
        <v>0.050000000000000003</v>
      </c>
      <c r="I118" s="242"/>
      <c r="J118" s="243">
        <f>ROUND(I118*H118,2)</f>
        <v>0</v>
      </c>
      <c r="K118" s="239" t="s">
        <v>22</v>
      </c>
      <c r="L118" s="72"/>
      <c r="M118" s="244" t="s">
        <v>22</v>
      </c>
      <c r="N118" s="245" t="s">
        <v>48</v>
      </c>
      <c r="O118" s="47"/>
      <c r="P118" s="246">
        <f>O118*H118</f>
        <v>0</v>
      </c>
      <c r="Q118" s="246">
        <v>0</v>
      </c>
      <c r="R118" s="246">
        <f>Q118*H118</f>
        <v>0</v>
      </c>
      <c r="S118" s="246">
        <v>0</v>
      </c>
      <c r="T118" s="247">
        <f>S118*H118</f>
        <v>0</v>
      </c>
      <c r="AR118" s="24" t="s">
        <v>542</v>
      </c>
      <c r="AT118" s="24" t="s">
        <v>544</v>
      </c>
      <c r="AU118" s="24" t="s">
        <v>85</v>
      </c>
      <c r="AY118" s="24" t="s">
        <v>541</v>
      </c>
      <c r="BE118" s="248">
        <f>IF(N118="základní",J118,0)</f>
        <v>0</v>
      </c>
      <c r="BF118" s="248">
        <f>IF(N118="snížená",J118,0)</f>
        <v>0</v>
      </c>
      <c r="BG118" s="248">
        <f>IF(N118="zákl. přenesená",J118,0)</f>
        <v>0</v>
      </c>
      <c r="BH118" s="248">
        <f>IF(N118="sníž. přenesená",J118,0)</f>
        <v>0</v>
      </c>
      <c r="BI118" s="248">
        <f>IF(N118="nulová",J118,0)</f>
        <v>0</v>
      </c>
      <c r="BJ118" s="24" t="s">
        <v>24</v>
      </c>
      <c r="BK118" s="248">
        <f>ROUND(I118*H118,2)</f>
        <v>0</v>
      </c>
      <c r="BL118" s="24" t="s">
        <v>542</v>
      </c>
      <c r="BM118" s="24" t="s">
        <v>1937</v>
      </c>
    </row>
    <row r="119" s="12" customFormat="1">
      <c r="B119" s="249"/>
      <c r="C119" s="250"/>
      <c r="D119" s="251" t="s">
        <v>549</v>
      </c>
      <c r="E119" s="252" t="s">
        <v>22</v>
      </c>
      <c r="F119" s="253" t="s">
        <v>971</v>
      </c>
      <c r="G119" s="250"/>
      <c r="H119" s="254">
        <v>0.050000000000000003</v>
      </c>
      <c r="I119" s="255"/>
      <c r="J119" s="250"/>
      <c r="K119" s="250"/>
      <c r="L119" s="256"/>
      <c r="M119" s="257"/>
      <c r="N119" s="258"/>
      <c r="O119" s="258"/>
      <c r="P119" s="258"/>
      <c r="Q119" s="258"/>
      <c r="R119" s="258"/>
      <c r="S119" s="258"/>
      <c r="T119" s="259"/>
      <c r="AT119" s="260" t="s">
        <v>549</v>
      </c>
      <c r="AU119" s="260" t="s">
        <v>85</v>
      </c>
      <c r="AV119" s="12" t="s">
        <v>85</v>
      </c>
      <c r="AW119" s="12" t="s">
        <v>41</v>
      </c>
      <c r="AX119" s="12" t="s">
        <v>24</v>
      </c>
      <c r="AY119" s="260" t="s">
        <v>541</v>
      </c>
    </row>
    <row r="120" s="11" customFormat="1" ht="29.88" customHeight="1">
      <c r="B120" s="221"/>
      <c r="C120" s="222"/>
      <c r="D120" s="223" t="s">
        <v>76</v>
      </c>
      <c r="E120" s="235" t="s">
        <v>581</v>
      </c>
      <c r="F120" s="235" t="s">
        <v>582</v>
      </c>
      <c r="G120" s="222"/>
      <c r="H120" s="222"/>
      <c r="I120" s="225"/>
      <c r="J120" s="236">
        <f>BK120</f>
        <v>0</v>
      </c>
      <c r="K120" s="222"/>
      <c r="L120" s="227"/>
      <c r="M120" s="228"/>
      <c r="N120" s="229"/>
      <c r="O120" s="229"/>
      <c r="P120" s="230">
        <f>SUM(P121:P122)</f>
        <v>0</v>
      </c>
      <c r="Q120" s="229"/>
      <c r="R120" s="230">
        <f>SUM(R121:R122)</f>
        <v>0</v>
      </c>
      <c r="S120" s="229"/>
      <c r="T120" s="231">
        <f>SUM(T121:T122)</f>
        <v>0</v>
      </c>
      <c r="AR120" s="232" t="s">
        <v>24</v>
      </c>
      <c r="AT120" s="233" t="s">
        <v>76</v>
      </c>
      <c r="AU120" s="233" t="s">
        <v>24</v>
      </c>
      <c r="AY120" s="232" t="s">
        <v>541</v>
      </c>
      <c r="BK120" s="234">
        <f>SUM(BK121:BK122)</f>
        <v>0</v>
      </c>
    </row>
    <row r="121" s="1" customFormat="1" ht="38.25" customHeight="1">
      <c r="B121" s="46"/>
      <c r="C121" s="237" t="s">
        <v>29</v>
      </c>
      <c r="D121" s="237" t="s">
        <v>544</v>
      </c>
      <c r="E121" s="238" t="s">
        <v>583</v>
      </c>
      <c r="F121" s="239" t="s">
        <v>584</v>
      </c>
      <c r="G121" s="240" t="s">
        <v>569</v>
      </c>
      <c r="H121" s="241">
        <v>0.050000000000000003</v>
      </c>
      <c r="I121" s="242"/>
      <c r="J121" s="243">
        <f>ROUND(I121*H121,2)</f>
        <v>0</v>
      </c>
      <c r="K121" s="239" t="s">
        <v>22</v>
      </c>
      <c r="L121" s="72"/>
      <c r="M121" s="244" t="s">
        <v>22</v>
      </c>
      <c r="N121" s="245" t="s">
        <v>48</v>
      </c>
      <c r="O121" s="47"/>
      <c r="P121" s="246">
        <f>O121*H121</f>
        <v>0</v>
      </c>
      <c r="Q121" s="246">
        <v>0</v>
      </c>
      <c r="R121" s="246">
        <f>Q121*H121</f>
        <v>0</v>
      </c>
      <c r="S121" s="246">
        <v>0</v>
      </c>
      <c r="T121" s="247">
        <f>S121*H121</f>
        <v>0</v>
      </c>
      <c r="AR121" s="24" t="s">
        <v>542</v>
      </c>
      <c r="AT121" s="24" t="s">
        <v>544</v>
      </c>
      <c r="AU121" s="24" t="s">
        <v>85</v>
      </c>
      <c r="AY121" s="24" t="s">
        <v>541</v>
      </c>
      <c r="BE121" s="248">
        <f>IF(N121="základní",J121,0)</f>
        <v>0</v>
      </c>
      <c r="BF121" s="248">
        <f>IF(N121="snížená",J121,0)</f>
        <v>0</v>
      </c>
      <c r="BG121" s="248">
        <f>IF(N121="zákl. přenesená",J121,0)</f>
        <v>0</v>
      </c>
      <c r="BH121" s="248">
        <f>IF(N121="sníž. přenesená",J121,0)</f>
        <v>0</v>
      </c>
      <c r="BI121" s="248">
        <f>IF(N121="nulová",J121,0)</f>
        <v>0</v>
      </c>
      <c r="BJ121" s="24" t="s">
        <v>24</v>
      </c>
      <c r="BK121" s="248">
        <f>ROUND(I121*H121,2)</f>
        <v>0</v>
      </c>
      <c r="BL121" s="24" t="s">
        <v>542</v>
      </c>
      <c r="BM121" s="24" t="s">
        <v>1938</v>
      </c>
    </row>
    <row r="122" s="12" customFormat="1">
      <c r="B122" s="249"/>
      <c r="C122" s="250"/>
      <c r="D122" s="251" t="s">
        <v>549</v>
      </c>
      <c r="E122" s="252" t="s">
        <v>22</v>
      </c>
      <c r="F122" s="253" t="s">
        <v>971</v>
      </c>
      <c r="G122" s="250"/>
      <c r="H122" s="254">
        <v>0.050000000000000003</v>
      </c>
      <c r="I122" s="255"/>
      <c r="J122" s="250"/>
      <c r="K122" s="250"/>
      <c r="L122" s="256"/>
      <c r="M122" s="257"/>
      <c r="N122" s="258"/>
      <c r="O122" s="258"/>
      <c r="P122" s="258"/>
      <c r="Q122" s="258"/>
      <c r="R122" s="258"/>
      <c r="S122" s="258"/>
      <c r="T122" s="259"/>
      <c r="AT122" s="260" t="s">
        <v>549</v>
      </c>
      <c r="AU122" s="260" t="s">
        <v>85</v>
      </c>
      <c r="AV122" s="12" t="s">
        <v>85</v>
      </c>
      <c r="AW122" s="12" t="s">
        <v>41</v>
      </c>
      <c r="AX122" s="12" t="s">
        <v>24</v>
      </c>
      <c r="AY122" s="260" t="s">
        <v>541</v>
      </c>
    </row>
    <row r="123" s="11" customFormat="1" ht="37.44" customHeight="1">
      <c r="B123" s="221"/>
      <c r="C123" s="222"/>
      <c r="D123" s="223" t="s">
        <v>76</v>
      </c>
      <c r="E123" s="224" t="s">
        <v>586</v>
      </c>
      <c r="F123" s="224" t="s">
        <v>587</v>
      </c>
      <c r="G123" s="222"/>
      <c r="H123" s="222"/>
      <c r="I123" s="225"/>
      <c r="J123" s="226">
        <f>BK123</f>
        <v>0</v>
      </c>
      <c r="K123" s="222"/>
      <c r="L123" s="227"/>
      <c r="M123" s="228"/>
      <c r="N123" s="229"/>
      <c r="O123" s="229"/>
      <c r="P123" s="230">
        <f>P124</f>
        <v>0</v>
      </c>
      <c r="Q123" s="229"/>
      <c r="R123" s="230">
        <f>R124</f>
        <v>0</v>
      </c>
      <c r="S123" s="229"/>
      <c r="T123" s="231">
        <f>T124</f>
        <v>0</v>
      </c>
      <c r="AR123" s="232" t="s">
        <v>85</v>
      </c>
      <c r="AT123" s="233" t="s">
        <v>76</v>
      </c>
      <c r="AU123" s="233" t="s">
        <v>77</v>
      </c>
      <c r="AY123" s="232" t="s">
        <v>541</v>
      </c>
      <c r="BK123" s="234">
        <f>BK124</f>
        <v>0</v>
      </c>
    </row>
    <row r="124" s="11" customFormat="1" ht="19.92" customHeight="1">
      <c r="B124" s="221"/>
      <c r="C124" s="222"/>
      <c r="D124" s="223" t="s">
        <v>76</v>
      </c>
      <c r="E124" s="235" t="s">
        <v>588</v>
      </c>
      <c r="F124" s="235" t="s">
        <v>589</v>
      </c>
      <c r="G124" s="222"/>
      <c r="H124" s="222"/>
      <c r="I124" s="225"/>
      <c r="J124" s="236">
        <f>BK124</f>
        <v>0</v>
      </c>
      <c r="K124" s="222"/>
      <c r="L124" s="227"/>
      <c r="M124" s="228"/>
      <c r="N124" s="229"/>
      <c r="O124" s="229"/>
      <c r="P124" s="230">
        <f>SUM(P125:P128)</f>
        <v>0</v>
      </c>
      <c r="Q124" s="229"/>
      <c r="R124" s="230">
        <f>SUM(R125:R128)</f>
        <v>0</v>
      </c>
      <c r="S124" s="229"/>
      <c r="T124" s="231">
        <f>SUM(T125:T128)</f>
        <v>0</v>
      </c>
      <c r="AR124" s="232" t="s">
        <v>85</v>
      </c>
      <c r="AT124" s="233" t="s">
        <v>76</v>
      </c>
      <c r="AU124" s="233" t="s">
        <v>24</v>
      </c>
      <c r="AY124" s="232" t="s">
        <v>541</v>
      </c>
      <c r="BK124" s="234">
        <f>SUM(BK125:BK128)</f>
        <v>0</v>
      </c>
    </row>
    <row r="125" s="1" customFormat="1" ht="25.5" customHeight="1">
      <c r="B125" s="46"/>
      <c r="C125" s="237" t="s">
        <v>590</v>
      </c>
      <c r="D125" s="237" t="s">
        <v>544</v>
      </c>
      <c r="E125" s="238" t="s">
        <v>591</v>
      </c>
      <c r="F125" s="239" t="s">
        <v>592</v>
      </c>
      <c r="G125" s="240" t="s">
        <v>547</v>
      </c>
      <c r="H125" s="241">
        <v>95</v>
      </c>
      <c r="I125" s="242"/>
      <c r="J125" s="243">
        <f>ROUND(I125*H125,2)</f>
        <v>0</v>
      </c>
      <c r="K125" s="239" t="s">
        <v>22</v>
      </c>
      <c r="L125" s="72"/>
      <c r="M125" s="244" t="s">
        <v>22</v>
      </c>
      <c r="N125" s="245" t="s">
        <v>48</v>
      </c>
      <c r="O125" s="47"/>
      <c r="P125" s="246">
        <f>O125*H125</f>
        <v>0</v>
      </c>
      <c r="Q125" s="246">
        <v>0</v>
      </c>
      <c r="R125" s="246">
        <f>Q125*H125</f>
        <v>0</v>
      </c>
      <c r="S125" s="246">
        <v>0</v>
      </c>
      <c r="T125" s="247">
        <f>S125*H125</f>
        <v>0</v>
      </c>
      <c r="AR125" s="24" t="s">
        <v>577</v>
      </c>
      <c r="AT125" s="24" t="s">
        <v>544</v>
      </c>
      <c r="AU125" s="24" t="s">
        <v>85</v>
      </c>
      <c r="AY125" s="24" t="s">
        <v>541</v>
      </c>
      <c r="BE125" s="248">
        <f>IF(N125="základní",J125,0)</f>
        <v>0</v>
      </c>
      <c r="BF125" s="248">
        <f>IF(N125="snížená",J125,0)</f>
        <v>0</v>
      </c>
      <c r="BG125" s="248">
        <f>IF(N125="zákl. přenesená",J125,0)</f>
        <v>0</v>
      </c>
      <c r="BH125" s="248">
        <f>IF(N125="sníž. přenesená",J125,0)</f>
        <v>0</v>
      </c>
      <c r="BI125" s="248">
        <f>IF(N125="nulová",J125,0)</f>
        <v>0</v>
      </c>
      <c r="BJ125" s="24" t="s">
        <v>24</v>
      </c>
      <c r="BK125" s="248">
        <f>ROUND(I125*H125,2)</f>
        <v>0</v>
      </c>
      <c r="BL125" s="24" t="s">
        <v>577</v>
      </c>
      <c r="BM125" s="24" t="s">
        <v>1939</v>
      </c>
    </row>
    <row r="126" s="12" customFormat="1">
      <c r="B126" s="249"/>
      <c r="C126" s="250"/>
      <c r="D126" s="251" t="s">
        <v>549</v>
      </c>
      <c r="E126" s="252" t="s">
        <v>22</v>
      </c>
      <c r="F126" s="253" t="s">
        <v>1931</v>
      </c>
      <c r="G126" s="250"/>
      <c r="H126" s="254">
        <v>95</v>
      </c>
      <c r="I126" s="255"/>
      <c r="J126" s="250"/>
      <c r="K126" s="250"/>
      <c r="L126" s="256"/>
      <c r="M126" s="257"/>
      <c r="N126" s="258"/>
      <c r="O126" s="258"/>
      <c r="P126" s="258"/>
      <c r="Q126" s="258"/>
      <c r="R126" s="258"/>
      <c r="S126" s="258"/>
      <c r="T126" s="259"/>
      <c r="AT126" s="260" t="s">
        <v>549</v>
      </c>
      <c r="AU126" s="260" t="s">
        <v>85</v>
      </c>
      <c r="AV126" s="12" t="s">
        <v>85</v>
      </c>
      <c r="AW126" s="12" t="s">
        <v>41</v>
      </c>
      <c r="AX126" s="12" t="s">
        <v>24</v>
      </c>
      <c r="AY126" s="260" t="s">
        <v>541</v>
      </c>
    </row>
    <row r="127" s="1" customFormat="1" ht="25.5" customHeight="1">
      <c r="B127" s="46"/>
      <c r="C127" s="237" t="s">
        <v>570</v>
      </c>
      <c r="D127" s="237" t="s">
        <v>544</v>
      </c>
      <c r="E127" s="238" t="s">
        <v>594</v>
      </c>
      <c r="F127" s="239" t="s">
        <v>595</v>
      </c>
      <c r="G127" s="240" t="s">
        <v>547</v>
      </c>
      <c r="H127" s="241">
        <v>95</v>
      </c>
      <c r="I127" s="242"/>
      <c r="J127" s="243">
        <f>ROUND(I127*H127,2)</f>
        <v>0</v>
      </c>
      <c r="K127" s="239" t="s">
        <v>22</v>
      </c>
      <c r="L127" s="72"/>
      <c r="M127" s="244" t="s">
        <v>22</v>
      </c>
      <c r="N127" s="245" t="s">
        <v>48</v>
      </c>
      <c r="O127" s="47"/>
      <c r="P127" s="246">
        <f>O127*H127</f>
        <v>0</v>
      </c>
      <c r="Q127" s="246">
        <v>0</v>
      </c>
      <c r="R127" s="246">
        <f>Q127*H127</f>
        <v>0</v>
      </c>
      <c r="S127" s="246">
        <v>0</v>
      </c>
      <c r="T127" s="247">
        <f>S127*H127</f>
        <v>0</v>
      </c>
      <c r="AR127" s="24" t="s">
        <v>577</v>
      </c>
      <c r="AT127" s="24" t="s">
        <v>544</v>
      </c>
      <c r="AU127" s="24" t="s">
        <v>85</v>
      </c>
      <c r="AY127" s="24" t="s">
        <v>541</v>
      </c>
      <c r="BE127" s="248">
        <f>IF(N127="základní",J127,0)</f>
        <v>0</v>
      </c>
      <c r="BF127" s="248">
        <f>IF(N127="snížená",J127,0)</f>
        <v>0</v>
      </c>
      <c r="BG127" s="248">
        <f>IF(N127="zákl. přenesená",J127,0)</f>
        <v>0</v>
      </c>
      <c r="BH127" s="248">
        <f>IF(N127="sníž. přenesená",J127,0)</f>
        <v>0</v>
      </c>
      <c r="BI127" s="248">
        <f>IF(N127="nulová",J127,0)</f>
        <v>0</v>
      </c>
      <c r="BJ127" s="24" t="s">
        <v>24</v>
      </c>
      <c r="BK127" s="248">
        <f>ROUND(I127*H127,2)</f>
        <v>0</v>
      </c>
      <c r="BL127" s="24" t="s">
        <v>577</v>
      </c>
      <c r="BM127" s="24" t="s">
        <v>1940</v>
      </c>
    </row>
    <row r="128" s="12" customFormat="1">
      <c r="B128" s="249"/>
      <c r="C128" s="250"/>
      <c r="D128" s="251" t="s">
        <v>549</v>
      </c>
      <c r="E128" s="252" t="s">
        <v>22</v>
      </c>
      <c r="F128" s="253" t="s">
        <v>1931</v>
      </c>
      <c r="G128" s="250"/>
      <c r="H128" s="254">
        <v>95</v>
      </c>
      <c r="I128" s="255"/>
      <c r="J128" s="250"/>
      <c r="K128" s="250"/>
      <c r="L128" s="256"/>
      <c r="M128" s="261"/>
      <c r="N128" s="262"/>
      <c r="O128" s="262"/>
      <c r="P128" s="262"/>
      <c r="Q128" s="262"/>
      <c r="R128" s="262"/>
      <c r="S128" s="262"/>
      <c r="T128" s="263"/>
      <c r="AT128" s="260" t="s">
        <v>549</v>
      </c>
      <c r="AU128" s="260" t="s">
        <v>85</v>
      </c>
      <c r="AV128" s="12" t="s">
        <v>85</v>
      </c>
      <c r="AW128" s="12" t="s">
        <v>41</v>
      </c>
      <c r="AX128" s="12" t="s">
        <v>24</v>
      </c>
      <c r="AY128" s="260" t="s">
        <v>541</v>
      </c>
    </row>
    <row r="129" s="1" customFormat="1" ht="6.96" customHeight="1">
      <c r="B129" s="67"/>
      <c r="C129" s="68"/>
      <c r="D129" s="68"/>
      <c r="E129" s="68"/>
      <c r="F129" s="68"/>
      <c r="G129" s="68"/>
      <c r="H129" s="68"/>
      <c r="I129" s="179"/>
      <c r="J129" s="68"/>
      <c r="K129" s="68"/>
      <c r="L129" s="72"/>
    </row>
  </sheetData>
  <sheetProtection sheet="1" autoFilter="0" formatColumns="0" formatRows="0" objects="1" scenarios="1" spinCount="100000" saltValue="QDY0xmA0tv60m9zMqMKzo58HqLPW7GeyUaSG0C4TO1AX/jqtBmzWFWg5kRVT+mzhWeW/Qbub2Kmgk1JKPMR2RQ==" hashValue="328sC5I4mvPb/acYxgTlxpLpAcNQ/3rQVj4gB/LLPGMZDNjsL1rcReLjfA+Y5wn8DGU+HqI/8UF1JZZm92eZfw==" algorithmName="SHA-512" password="CC35"/>
  <autoFilter ref="C95:K128"/>
  <mergeCells count="16">
    <mergeCell ref="E7:H7"/>
    <mergeCell ref="E11:H11"/>
    <mergeCell ref="E9:H9"/>
    <mergeCell ref="E13:H13"/>
    <mergeCell ref="E28:H28"/>
    <mergeCell ref="E49:H49"/>
    <mergeCell ref="E53:H53"/>
    <mergeCell ref="E51:H51"/>
    <mergeCell ref="E55:H55"/>
    <mergeCell ref="J59:J60"/>
    <mergeCell ref="E82:H82"/>
    <mergeCell ref="E86:H86"/>
    <mergeCell ref="E84:H84"/>
    <mergeCell ref="E88:H88"/>
    <mergeCell ref="G1:H1"/>
    <mergeCell ref="L2:V2"/>
  </mergeCells>
  <hyperlinks>
    <hyperlink ref="F1:G1" location="C2" display="1) Krycí list soupisu"/>
    <hyperlink ref="G1:H1" location="C62" display="2) Rekapitulace"/>
    <hyperlink ref="J1" location="C95"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81.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433</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ht="16.5" customHeight="1">
      <c r="B9" s="28"/>
      <c r="C9" s="29"/>
      <c r="D9" s="29"/>
      <c r="E9" s="156" t="s">
        <v>1924</v>
      </c>
      <c r="F9" s="29"/>
      <c r="G9" s="29"/>
      <c r="H9" s="29"/>
      <c r="I9" s="155"/>
      <c r="J9" s="29"/>
      <c r="K9" s="31"/>
    </row>
    <row r="10">
      <c r="B10" s="28"/>
      <c r="C10" s="29"/>
      <c r="D10" s="40" t="s">
        <v>508</v>
      </c>
      <c r="E10" s="29"/>
      <c r="F10" s="29"/>
      <c r="G10" s="29"/>
      <c r="H10" s="29"/>
      <c r="I10" s="155"/>
      <c r="J10" s="29"/>
      <c r="K10" s="31"/>
    </row>
    <row r="11" s="1" customFormat="1" ht="16.5" customHeight="1">
      <c r="B11" s="46"/>
      <c r="C11" s="47"/>
      <c r="D11" s="47"/>
      <c r="E11" s="55" t="s">
        <v>1941</v>
      </c>
      <c r="F11" s="47"/>
      <c r="G11" s="47"/>
      <c r="H11" s="47"/>
      <c r="I11" s="157"/>
      <c r="J11" s="47"/>
      <c r="K11" s="51"/>
    </row>
    <row r="12" s="1" customFormat="1">
      <c r="B12" s="46"/>
      <c r="C12" s="47"/>
      <c r="D12" s="40" t="s">
        <v>510</v>
      </c>
      <c r="E12" s="47"/>
      <c r="F12" s="47"/>
      <c r="G12" s="47"/>
      <c r="H12" s="47"/>
      <c r="I12" s="157"/>
      <c r="J12" s="47"/>
      <c r="K12" s="51"/>
    </row>
    <row r="13" s="1" customFormat="1" ht="36.96" customHeight="1">
      <c r="B13" s="46"/>
      <c r="C13" s="47"/>
      <c r="D13" s="47"/>
      <c r="E13" s="158" t="s">
        <v>1942</v>
      </c>
      <c r="F13" s="47"/>
      <c r="G13" s="47"/>
      <c r="H13" s="47"/>
      <c r="I13" s="157"/>
      <c r="J13" s="47"/>
      <c r="K13" s="51"/>
    </row>
    <row r="14" s="1" customFormat="1">
      <c r="B14" s="46"/>
      <c r="C14" s="47"/>
      <c r="D14" s="47"/>
      <c r="E14" s="47"/>
      <c r="F14" s="47"/>
      <c r="G14" s="47"/>
      <c r="H14" s="47"/>
      <c r="I14" s="157"/>
      <c r="J14" s="47"/>
      <c r="K14" s="51"/>
    </row>
    <row r="15" s="1" customFormat="1" ht="14.4" customHeight="1">
      <c r="B15" s="46"/>
      <c r="C15" s="47"/>
      <c r="D15" s="40" t="s">
        <v>21</v>
      </c>
      <c r="E15" s="47"/>
      <c r="F15" s="35" t="s">
        <v>22</v>
      </c>
      <c r="G15" s="47"/>
      <c r="H15" s="47"/>
      <c r="I15" s="159" t="s">
        <v>23</v>
      </c>
      <c r="J15" s="35" t="s">
        <v>22</v>
      </c>
      <c r="K15" s="51"/>
    </row>
    <row r="16" s="1" customFormat="1" ht="14.4" customHeight="1">
      <c r="B16" s="46"/>
      <c r="C16" s="47"/>
      <c r="D16" s="40" t="s">
        <v>25</v>
      </c>
      <c r="E16" s="47"/>
      <c r="F16" s="35" t="s">
        <v>40</v>
      </c>
      <c r="G16" s="47"/>
      <c r="H16" s="47"/>
      <c r="I16" s="159" t="s">
        <v>27</v>
      </c>
      <c r="J16" s="160" t="str">
        <f>'Rekapitulace stavby'!AN8</f>
        <v>19. 9. 2018</v>
      </c>
      <c r="K16" s="51"/>
    </row>
    <row r="17" s="1" customFormat="1" ht="10.8" customHeight="1">
      <c r="B17" s="46"/>
      <c r="C17" s="47"/>
      <c r="D17" s="47"/>
      <c r="E17" s="47"/>
      <c r="F17" s="47"/>
      <c r="G17" s="47"/>
      <c r="H17" s="47"/>
      <c r="I17" s="157"/>
      <c r="J17" s="47"/>
      <c r="K17" s="51"/>
    </row>
    <row r="18" s="1" customFormat="1" ht="14.4" customHeight="1">
      <c r="B18" s="46"/>
      <c r="C18" s="47"/>
      <c r="D18" s="40" t="s">
        <v>31</v>
      </c>
      <c r="E18" s="47"/>
      <c r="F18" s="47"/>
      <c r="G18" s="47"/>
      <c r="H18" s="47"/>
      <c r="I18" s="159" t="s">
        <v>32</v>
      </c>
      <c r="J18" s="35" t="str">
        <f>IF('Rekapitulace stavby'!AN10="","",'Rekapitulace stavby'!AN10)</f>
        <v>70994234</v>
      </c>
      <c r="K18" s="51"/>
    </row>
    <row r="19" s="1" customFormat="1" ht="18" customHeight="1">
      <c r="B19" s="46"/>
      <c r="C19" s="47"/>
      <c r="D19" s="47"/>
      <c r="E19" s="35" t="str">
        <f>IF('Rekapitulace stavby'!E11="","",'Rekapitulace stavby'!E11)</f>
        <v>SŽDC s.o., OŘ Ústí n.L., ST Ústí n.L.</v>
      </c>
      <c r="F19" s="47"/>
      <c r="G19" s="47"/>
      <c r="H19" s="47"/>
      <c r="I19" s="159" t="s">
        <v>35</v>
      </c>
      <c r="J19" s="35" t="str">
        <f>IF('Rekapitulace stavby'!AN11="","",'Rekapitulace stavby'!AN11)</f>
        <v>CZ70994234</v>
      </c>
      <c r="K19" s="51"/>
    </row>
    <row r="20" s="1" customFormat="1" ht="6.96" customHeight="1">
      <c r="B20" s="46"/>
      <c r="C20" s="47"/>
      <c r="D20" s="47"/>
      <c r="E20" s="47"/>
      <c r="F20" s="47"/>
      <c r="G20" s="47"/>
      <c r="H20" s="47"/>
      <c r="I20" s="157"/>
      <c r="J20" s="47"/>
      <c r="K20" s="51"/>
    </row>
    <row r="21" s="1" customFormat="1" ht="14.4" customHeight="1">
      <c r="B21" s="46"/>
      <c r="C21" s="47"/>
      <c r="D21" s="40" t="s">
        <v>37</v>
      </c>
      <c r="E21" s="47"/>
      <c r="F21" s="47"/>
      <c r="G21" s="47"/>
      <c r="H21" s="47"/>
      <c r="I21" s="159" t="s">
        <v>32</v>
      </c>
      <c r="J21" s="35" t="str">
        <f>IF('Rekapitulace stavby'!AN13="Vyplň údaj","",IF('Rekapitulace stavby'!AN13="","",'Rekapitulace stavby'!AN13))</f>
        <v/>
      </c>
      <c r="K21" s="51"/>
    </row>
    <row r="22" s="1" customFormat="1" ht="18" customHeight="1">
      <c r="B22" s="46"/>
      <c r="C22" s="47"/>
      <c r="D22" s="47"/>
      <c r="E22" s="35" t="str">
        <f>IF('Rekapitulace stavby'!E14="Vyplň údaj","",IF('Rekapitulace stavby'!E14="","",'Rekapitulace stavby'!E14))</f>
        <v/>
      </c>
      <c r="F22" s="47"/>
      <c r="G22" s="47"/>
      <c r="H22" s="47"/>
      <c r="I22" s="159" t="s">
        <v>35</v>
      </c>
      <c r="J22" s="35" t="str">
        <f>IF('Rekapitulace stavby'!AN14="Vyplň údaj","",IF('Rekapitulace stavby'!AN14="","",'Rekapitulace stavby'!AN14))</f>
        <v/>
      </c>
      <c r="K22" s="51"/>
    </row>
    <row r="23" s="1" customFormat="1" ht="6.96" customHeight="1">
      <c r="B23" s="46"/>
      <c r="C23" s="47"/>
      <c r="D23" s="47"/>
      <c r="E23" s="47"/>
      <c r="F23" s="47"/>
      <c r="G23" s="47"/>
      <c r="H23" s="47"/>
      <c r="I23" s="157"/>
      <c r="J23" s="47"/>
      <c r="K23" s="51"/>
    </row>
    <row r="24" s="1" customFormat="1" ht="14.4" customHeight="1">
      <c r="B24" s="46"/>
      <c r="C24" s="47"/>
      <c r="D24" s="40" t="s">
        <v>39</v>
      </c>
      <c r="E24" s="47"/>
      <c r="F24" s="47"/>
      <c r="G24" s="47"/>
      <c r="H24" s="47"/>
      <c r="I24" s="159" t="s">
        <v>32</v>
      </c>
      <c r="J24" s="35" t="str">
        <f>IF('Rekapitulace stavby'!AN16="","",'Rekapitulace stavby'!AN16)</f>
        <v/>
      </c>
      <c r="K24" s="51"/>
    </row>
    <row r="25" s="1" customFormat="1" ht="18" customHeight="1">
      <c r="B25" s="46"/>
      <c r="C25" s="47"/>
      <c r="D25" s="47"/>
      <c r="E25" s="35" t="str">
        <f>IF('Rekapitulace stavby'!E17="","",'Rekapitulace stavby'!E17)</f>
        <v xml:space="preserve"> </v>
      </c>
      <c r="F25" s="47"/>
      <c r="G25" s="47"/>
      <c r="H25" s="47"/>
      <c r="I25" s="159" t="s">
        <v>35</v>
      </c>
      <c r="J25" s="35" t="str">
        <f>IF('Rekapitulace stavby'!AN17="","",'Rekapitulace stavby'!AN17)</f>
        <v/>
      </c>
      <c r="K25" s="51"/>
    </row>
    <row r="26" s="1" customFormat="1" ht="6.96" customHeight="1">
      <c r="B26" s="46"/>
      <c r="C26" s="47"/>
      <c r="D26" s="47"/>
      <c r="E26" s="47"/>
      <c r="F26" s="47"/>
      <c r="G26" s="47"/>
      <c r="H26" s="47"/>
      <c r="I26" s="157"/>
      <c r="J26" s="47"/>
      <c r="K26" s="51"/>
    </row>
    <row r="27" s="1" customFormat="1" ht="14.4" customHeight="1">
      <c r="B27" s="46"/>
      <c r="C27" s="47"/>
      <c r="D27" s="40" t="s">
        <v>42</v>
      </c>
      <c r="E27" s="47"/>
      <c r="F27" s="47"/>
      <c r="G27" s="47"/>
      <c r="H27" s="47"/>
      <c r="I27" s="157"/>
      <c r="J27" s="47"/>
      <c r="K27" s="51"/>
    </row>
    <row r="28" s="7" customFormat="1" ht="16.5" customHeight="1">
      <c r="B28" s="161"/>
      <c r="C28" s="162"/>
      <c r="D28" s="162"/>
      <c r="E28" s="44" t="s">
        <v>22</v>
      </c>
      <c r="F28" s="44"/>
      <c r="G28" s="44"/>
      <c r="H28" s="44"/>
      <c r="I28" s="163"/>
      <c r="J28" s="162"/>
      <c r="K28" s="164"/>
    </row>
    <row r="29" s="1" customFormat="1" ht="6.96" customHeight="1">
      <c r="B29" s="46"/>
      <c r="C29" s="47"/>
      <c r="D29" s="47"/>
      <c r="E29" s="47"/>
      <c r="F29" s="47"/>
      <c r="G29" s="47"/>
      <c r="H29" s="47"/>
      <c r="I29" s="157"/>
      <c r="J29" s="47"/>
      <c r="K29" s="51"/>
    </row>
    <row r="30" s="1" customFormat="1" ht="6.96" customHeight="1">
      <c r="B30" s="46"/>
      <c r="C30" s="47"/>
      <c r="D30" s="106"/>
      <c r="E30" s="106"/>
      <c r="F30" s="106"/>
      <c r="G30" s="106"/>
      <c r="H30" s="106"/>
      <c r="I30" s="165"/>
      <c r="J30" s="106"/>
      <c r="K30" s="166"/>
    </row>
    <row r="31" s="1" customFormat="1" ht="25.44" customHeight="1">
      <c r="B31" s="46"/>
      <c r="C31" s="47"/>
      <c r="D31" s="167" t="s">
        <v>43</v>
      </c>
      <c r="E31" s="47"/>
      <c r="F31" s="47"/>
      <c r="G31" s="47"/>
      <c r="H31" s="47"/>
      <c r="I31" s="157"/>
      <c r="J31" s="168">
        <f>ROUND(J89,2)</f>
        <v>0</v>
      </c>
      <c r="K31" s="51"/>
    </row>
    <row r="32" s="1" customFormat="1" ht="6.96" customHeight="1">
      <c r="B32" s="46"/>
      <c r="C32" s="47"/>
      <c r="D32" s="106"/>
      <c r="E32" s="106"/>
      <c r="F32" s="106"/>
      <c r="G32" s="106"/>
      <c r="H32" s="106"/>
      <c r="I32" s="165"/>
      <c r="J32" s="106"/>
      <c r="K32" s="166"/>
    </row>
    <row r="33" s="1" customFormat="1" ht="14.4" customHeight="1">
      <c r="B33" s="46"/>
      <c r="C33" s="47"/>
      <c r="D33" s="47"/>
      <c r="E33" s="47"/>
      <c r="F33" s="52" t="s">
        <v>45</v>
      </c>
      <c r="G33" s="47"/>
      <c r="H33" s="47"/>
      <c r="I33" s="169" t="s">
        <v>44</v>
      </c>
      <c r="J33" s="52" t="s">
        <v>46</v>
      </c>
      <c r="K33" s="51"/>
    </row>
    <row r="34" s="1" customFormat="1" ht="14.4" customHeight="1">
      <c r="B34" s="46"/>
      <c r="C34" s="47"/>
      <c r="D34" s="55" t="s">
        <v>47</v>
      </c>
      <c r="E34" s="55" t="s">
        <v>48</v>
      </c>
      <c r="F34" s="170">
        <f>ROUND(SUM(BE89:BE111), 2)</f>
        <v>0</v>
      </c>
      <c r="G34" s="47"/>
      <c r="H34" s="47"/>
      <c r="I34" s="171">
        <v>0.20999999999999999</v>
      </c>
      <c r="J34" s="170">
        <f>ROUND(ROUND((SUM(BE89:BE111)), 2)*I34, 2)</f>
        <v>0</v>
      </c>
      <c r="K34" s="51"/>
    </row>
    <row r="35" s="1" customFormat="1" ht="14.4" customHeight="1">
      <c r="B35" s="46"/>
      <c r="C35" s="47"/>
      <c r="D35" s="47"/>
      <c r="E35" s="55" t="s">
        <v>49</v>
      </c>
      <c r="F35" s="170">
        <f>ROUND(SUM(BF89:BF111), 2)</f>
        <v>0</v>
      </c>
      <c r="G35" s="47"/>
      <c r="H35" s="47"/>
      <c r="I35" s="171">
        <v>0.14999999999999999</v>
      </c>
      <c r="J35" s="170">
        <f>ROUND(ROUND((SUM(BF89:BF111)), 2)*I35, 2)</f>
        <v>0</v>
      </c>
      <c r="K35" s="51"/>
    </row>
    <row r="36" hidden="1" s="1" customFormat="1" ht="14.4" customHeight="1">
      <c r="B36" s="46"/>
      <c r="C36" s="47"/>
      <c r="D36" s="47"/>
      <c r="E36" s="55" t="s">
        <v>50</v>
      </c>
      <c r="F36" s="170">
        <f>ROUND(SUM(BG89:BG111), 2)</f>
        <v>0</v>
      </c>
      <c r="G36" s="47"/>
      <c r="H36" s="47"/>
      <c r="I36" s="171">
        <v>0.20999999999999999</v>
      </c>
      <c r="J36" s="170">
        <v>0</v>
      </c>
      <c r="K36" s="51"/>
    </row>
    <row r="37" hidden="1" s="1" customFormat="1" ht="14.4" customHeight="1">
      <c r="B37" s="46"/>
      <c r="C37" s="47"/>
      <c r="D37" s="47"/>
      <c r="E37" s="55" t="s">
        <v>51</v>
      </c>
      <c r="F37" s="170">
        <f>ROUND(SUM(BH89:BH111), 2)</f>
        <v>0</v>
      </c>
      <c r="G37" s="47"/>
      <c r="H37" s="47"/>
      <c r="I37" s="171">
        <v>0.14999999999999999</v>
      </c>
      <c r="J37" s="170">
        <v>0</v>
      </c>
      <c r="K37" s="51"/>
    </row>
    <row r="38" hidden="1" s="1" customFormat="1" ht="14.4" customHeight="1">
      <c r="B38" s="46"/>
      <c r="C38" s="47"/>
      <c r="D38" s="47"/>
      <c r="E38" s="55" t="s">
        <v>52</v>
      </c>
      <c r="F38" s="170">
        <f>ROUND(SUM(BI89:BI111), 2)</f>
        <v>0</v>
      </c>
      <c r="G38" s="47"/>
      <c r="H38" s="47"/>
      <c r="I38" s="171">
        <v>0</v>
      </c>
      <c r="J38" s="170">
        <v>0</v>
      </c>
      <c r="K38" s="51"/>
    </row>
    <row r="39" s="1" customFormat="1" ht="6.96" customHeight="1">
      <c r="B39" s="46"/>
      <c r="C39" s="47"/>
      <c r="D39" s="47"/>
      <c r="E39" s="47"/>
      <c r="F39" s="47"/>
      <c r="G39" s="47"/>
      <c r="H39" s="47"/>
      <c r="I39" s="157"/>
      <c r="J39" s="47"/>
      <c r="K39" s="51"/>
    </row>
    <row r="40" s="1" customFormat="1" ht="25.44" customHeight="1">
      <c r="B40" s="46"/>
      <c r="C40" s="172"/>
      <c r="D40" s="173" t="s">
        <v>53</v>
      </c>
      <c r="E40" s="98"/>
      <c r="F40" s="98"/>
      <c r="G40" s="174" t="s">
        <v>54</v>
      </c>
      <c r="H40" s="175" t="s">
        <v>55</v>
      </c>
      <c r="I40" s="176"/>
      <c r="J40" s="177">
        <f>SUM(J31:J38)</f>
        <v>0</v>
      </c>
      <c r="K40" s="178"/>
    </row>
    <row r="41" s="1" customFormat="1" ht="14.4" customHeight="1">
      <c r="B41" s="67"/>
      <c r="C41" s="68"/>
      <c r="D41" s="68"/>
      <c r="E41" s="68"/>
      <c r="F41" s="68"/>
      <c r="G41" s="68"/>
      <c r="H41" s="68"/>
      <c r="I41" s="179"/>
      <c r="J41" s="68"/>
      <c r="K41" s="69"/>
    </row>
    <row r="45" s="1" customFormat="1" ht="6.96" customHeight="1">
      <c r="B45" s="180"/>
      <c r="C45" s="181"/>
      <c r="D45" s="181"/>
      <c r="E45" s="181"/>
      <c r="F45" s="181"/>
      <c r="G45" s="181"/>
      <c r="H45" s="181"/>
      <c r="I45" s="182"/>
      <c r="J45" s="181"/>
      <c r="K45" s="183"/>
    </row>
    <row r="46" s="1" customFormat="1" ht="36.96" customHeight="1">
      <c r="B46" s="46"/>
      <c r="C46" s="30" t="s">
        <v>512</v>
      </c>
      <c r="D46" s="47"/>
      <c r="E46" s="47"/>
      <c r="F46" s="47"/>
      <c r="G46" s="47"/>
      <c r="H46" s="47"/>
      <c r="I46" s="157"/>
      <c r="J46" s="47"/>
      <c r="K46" s="51"/>
    </row>
    <row r="47" s="1" customFormat="1" ht="6.96" customHeight="1">
      <c r="B47" s="46"/>
      <c r="C47" s="47"/>
      <c r="D47" s="47"/>
      <c r="E47" s="47"/>
      <c r="F47" s="47"/>
      <c r="G47" s="47"/>
      <c r="H47" s="47"/>
      <c r="I47" s="157"/>
      <c r="J47" s="47"/>
      <c r="K47" s="51"/>
    </row>
    <row r="48" s="1" customFormat="1" ht="14.4" customHeight="1">
      <c r="B48" s="46"/>
      <c r="C48" s="40" t="s">
        <v>18</v>
      </c>
      <c r="D48" s="47"/>
      <c r="E48" s="47"/>
      <c r="F48" s="47"/>
      <c r="G48" s="47"/>
      <c r="H48" s="47"/>
      <c r="I48" s="157"/>
      <c r="J48" s="47"/>
      <c r="K48" s="51"/>
    </row>
    <row r="49" s="1" customFormat="1" ht="16.5" customHeight="1">
      <c r="B49" s="46"/>
      <c r="C49" s="47"/>
      <c r="D49" s="47"/>
      <c r="E49" s="156" t="str">
        <f>E7</f>
        <v>Celkové opravy zastávek na koridorové trati Vraňany - Děčín - státní hranice_ZMĚNA č. 1</v>
      </c>
      <c r="F49" s="40"/>
      <c r="G49" s="40"/>
      <c r="H49" s="40"/>
      <c r="I49" s="157"/>
      <c r="J49" s="47"/>
      <c r="K49" s="51"/>
    </row>
    <row r="50">
      <c r="B50" s="28"/>
      <c r="C50" s="40" t="s">
        <v>506</v>
      </c>
      <c r="D50" s="29"/>
      <c r="E50" s="29"/>
      <c r="F50" s="29"/>
      <c r="G50" s="29"/>
      <c r="H50" s="29"/>
      <c r="I50" s="155"/>
      <c r="J50" s="29"/>
      <c r="K50" s="31"/>
    </row>
    <row r="51" ht="16.5" customHeight="1">
      <c r="B51" s="28"/>
      <c r="C51" s="29"/>
      <c r="D51" s="29"/>
      <c r="E51" s="156" t="s">
        <v>1924</v>
      </c>
      <c r="F51" s="29"/>
      <c r="G51" s="29"/>
      <c r="H51" s="29"/>
      <c r="I51" s="155"/>
      <c r="J51" s="29"/>
      <c r="K51" s="31"/>
    </row>
    <row r="52">
      <c r="B52" s="28"/>
      <c r="C52" s="40" t="s">
        <v>508</v>
      </c>
      <c r="D52" s="29"/>
      <c r="E52" s="29"/>
      <c r="F52" s="29"/>
      <c r="G52" s="29"/>
      <c r="H52" s="29"/>
      <c r="I52" s="155"/>
      <c r="J52" s="29"/>
      <c r="K52" s="31"/>
    </row>
    <row r="53" s="1" customFormat="1" ht="16.5" customHeight="1">
      <c r="B53" s="46"/>
      <c r="C53" s="47"/>
      <c r="D53" s="47"/>
      <c r="E53" s="55" t="s">
        <v>1941</v>
      </c>
      <c r="F53" s="47"/>
      <c r="G53" s="47"/>
      <c r="H53" s="47"/>
      <c r="I53" s="157"/>
      <c r="J53" s="47"/>
      <c r="K53" s="51"/>
    </row>
    <row r="54" s="1" customFormat="1" ht="14.4" customHeight="1">
      <c r="B54" s="46"/>
      <c r="C54" s="40" t="s">
        <v>510</v>
      </c>
      <c r="D54" s="47"/>
      <c r="E54" s="47"/>
      <c r="F54" s="47"/>
      <c r="G54" s="47"/>
      <c r="H54" s="47"/>
      <c r="I54" s="157"/>
      <c r="J54" s="47"/>
      <c r="K54" s="51"/>
    </row>
    <row r="55" s="1" customFormat="1" ht="17.25" customHeight="1">
      <c r="B55" s="46"/>
      <c r="C55" s="47"/>
      <c r="D55" s="47"/>
      <c r="E55" s="158" t="str">
        <f>E13</f>
        <v>SO-33-04.1 - elektroinstalace</v>
      </c>
      <c r="F55" s="47"/>
      <c r="G55" s="47"/>
      <c r="H55" s="47"/>
      <c r="I55" s="157"/>
      <c r="J55" s="47"/>
      <c r="K55" s="51"/>
    </row>
    <row r="56" s="1" customFormat="1" ht="6.96" customHeight="1">
      <c r="B56" s="46"/>
      <c r="C56" s="47"/>
      <c r="D56" s="47"/>
      <c r="E56" s="47"/>
      <c r="F56" s="47"/>
      <c r="G56" s="47"/>
      <c r="H56" s="47"/>
      <c r="I56" s="157"/>
      <c r="J56" s="47"/>
      <c r="K56" s="51"/>
    </row>
    <row r="57" s="1" customFormat="1" ht="18" customHeight="1">
      <c r="B57" s="46"/>
      <c r="C57" s="40" t="s">
        <v>25</v>
      </c>
      <c r="D57" s="47"/>
      <c r="E57" s="47"/>
      <c r="F57" s="35" t="str">
        <f>F16</f>
        <v xml:space="preserve"> </v>
      </c>
      <c r="G57" s="47"/>
      <c r="H57" s="47"/>
      <c r="I57" s="159" t="s">
        <v>27</v>
      </c>
      <c r="J57" s="160" t="str">
        <f>IF(J16="","",J16)</f>
        <v>19. 9. 2018</v>
      </c>
      <c r="K57" s="51"/>
    </row>
    <row r="58" s="1" customFormat="1" ht="6.96" customHeight="1">
      <c r="B58" s="46"/>
      <c r="C58" s="47"/>
      <c r="D58" s="47"/>
      <c r="E58" s="47"/>
      <c r="F58" s="47"/>
      <c r="G58" s="47"/>
      <c r="H58" s="47"/>
      <c r="I58" s="157"/>
      <c r="J58" s="47"/>
      <c r="K58" s="51"/>
    </row>
    <row r="59" s="1" customFormat="1">
      <c r="B59" s="46"/>
      <c r="C59" s="40" t="s">
        <v>31</v>
      </c>
      <c r="D59" s="47"/>
      <c r="E59" s="47"/>
      <c r="F59" s="35" t="str">
        <f>E19</f>
        <v>SŽDC s.o., OŘ Ústí n.L., ST Ústí n.L.</v>
      </c>
      <c r="G59" s="47"/>
      <c r="H59" s="47"/>
      <c r="I59" s="159" t="s">
        <v>39</v>
      </c>
      <c r="J59" s="44" t="str">
        <f>E25</f>
        <v xml:space="preserve"> </v>
      </c>
      <c r="K59" s="51"/>
    </row>
    <row r="60" s="1" customFormat="1" ht="14.4" customHeight="1">
      <c r="B60" s="46"/>
      <c r="C60" s="40" t="s">
        <v>37</v>
      </c>
      <c r="D60" s="47"/>
      <c r="E60" s="47"/>
      <c r="F60" s="35" t="str">
        <f>IF(E22="","",E22)</f>
        <v/>
      </c>
      <c r="G60" s="47"/>
      <c r="H60" s="47"/>
      <c r="I60" s="157"/>
      <c r="J60" s="184"/>
      <c r="K60" s="51"/>
    </row>
    <row r="61" s="1" customFormat="1" ht="10.32" customHeight="1">
      <c r="B61" s="46"/>
      <c r="C61" s="47"/>
      <c r="D61" s="47"/>
      <c r="E61" s="47"/>
      <c r="F61" s="47"/>
      <c r="G61" s="47"/>
      <c r="H61" s="47"/>
      <c r="I61" s="157"/>
      <c r="J61" s="47"/>
      <c r="K61" s="51"/>
    </row>
    <row r="62" s="1" customFormat="1" ht="29.28" customHeight="1">
      <c r="B62" s="46"/>
      <c r="C62" s="185" t="s">
        <v>513</v>
      </c>
      <c r="D62" s="172"/>
      <c r="E62" s="172"/>
      <c r="F62" s="172"/>
      <c r="G62" s="172"/>
      <c r="H62" s="172"/>
      <c r="I62" s="186"/>
      <c r="J62" s="187" t="s">
        <v>514</v>
      </c>
      <c r="K62" s="188"/>
    </row>
    <row r="63" s="1" customFormat="1" ht="10.32" customHeight="1">
      <c r="B63" s="46"/>
      <c r="C63" s="47"/>
      <c r="D63" s="47"/>
      <c r="E63" s="47"/>
      <c r="F63" s="47"/>
      <c r="G63" s="47"/>
      <c r="H63" s="47"/>
      <c r="I63" s="157"/>
      <c r="J63" s="47"/>
      <c r="K63" s="51"/>
    </row>
    <row r="64" s="1" customFormat="1" ht="29.28" customHeight="1">
      <c r="B64" s="46"/>
      <c r="C64" s="189" t="s">
        <v>515</v>
      </c>
      <c r="D64" s="47"/>
      <c r="E64" s="47"/>
      <c r="F64" s="47"/>
      <c r="G64" s="47"/>
      <c r="H64" s="47"/>
      <c r="I64" s="157"/>
      <c r="J64" s="168">
        <f>J89</f>
        <v>0</v>
      </c>
      <c r="K64" s="51"/>
      <c r="AU64" s="24" t="s">
        <v>516</v>
      </c>
    </row>
    <row r="65" s="8" customFormat="1" ht="24.96" customHeight="1">
      <c r="B65" s="190"/>
      <c r="C65" s="191"/>
      <c r="D65" s="192" t="s">
        <v>611</v>
      </c>
      <c r="E65" s="193"/>
      <c r="F65" s="193"/>
      <c r="G65" s="193"/>
      <c r="H65" s="193"/>
      <c r="I65" s="194"/>
      <c r="J65" s="195">
        <f>J90</f>
        <v>0</v>
      </c>
      <c r="K65" s="196"/>
    </row>
    <row r="66" s="1" customFormat="1" ht="21.84" customHeight="1">
      <c r="B66" s="46"/>
      <c r="C66" s="47"/>
      <c r="D66" s="47"/>
      <c r="E66" s="47"/>
      <c r="F66" s="47"/>
      <c r="G66" s="47"/>
      <c r="H66" s="47"/>
      <c r="I66" s="157"/>
      <c r="J66" s="47"/>
      <c r="K66" s="51"/>
    </row>
    <row r="67" s="1" customFormat="1" ht="6.96" customHeight="1">
      <c r="B67" s="67"/>
      <c r="C67" s="68"/>
      <c r="D67" s="68"/>
      <c r="E67" s="68"/>
      <c r="F67" s="68"/>
      <c r="G67" s="68"/>
      <c r="H67" s="68"/>
      <c r="I67" s="179"/>
      <c r="J67" s="68"/>
      <c r="K67" s="69"/>
    </row>
    <row r="71" s="1" customFormat="1" ht="6.96" customHeight="1">
      <c r="B71" s="70"/>
      <c r="C71" s="71"/>
      <c r="D71" s="71"/>
      <c r="E71" s="71"/>
      <c r="F71" s="71"/>
      <c r="G71" s="71"/>
      <c r="H71" s="71"/>
      <c r="I71" s="182"/>
      <c r="J71" s="71"/>
      <c r="K71" s="71"/>
      <c r="L71" s="72"/>
    </row>
    <row r="72" s="1" customFormat="1" ht="36.96" customHeight="1">
      <c r="B72" s="46"/>
      <c r="C72" s="73" t="s">
        <v>525</v>
      </c>
      <c r="D72" s="74"/>
      <c r="E72" s="74"/>
      <c r="F72" s="74"/>
      <c r="G72" s="74"/>
      <c r="H72" s="74"/>
      <c r="I72" s="204"/>
      <c r="J72" s="74"/>
      <c r="K72" s="74"/>
      <c r="L72" s="72"/>
    </row>
    <row r="73" s="1" customFormat="1" ht="6.96" customHeight="1">
      <c r="B73" s="46"/>
      <c r="C73" s="74"/>
      <c r="D73" s="74"/>
      <c r="E73" s="74"/>
      <c r="F73" s="74"/>
      <c r="G73" s="74"/>
      <c r="H73" s="74"/>
      <c r="I73" s="204"/>
      <c r="J73" s="74"/>
      <c r="K73" s="74"/>
      <c r="L73" s="72"/>
    </row>
    <row r="74" s="1" customFormat="1" ht="14.4" customHeight="1">
      <c r="B74" s="46"/>
      <c r="C74" s="76" t="s">
        <v>18</v>
      </c>
      <c r="D74" s="74"/>
      <c r="E74" s="74"/>
      <c r="F74" s="74"/>
      <c r="G74" s="74"/>
      <c r="H74" s="74"/>
      <c r="I74" s="204"/>
      <c r="J74" s="74"/>
      <c r="K74" s="74"/>
      <c r="L74" s="72"/>
    </row>
    <row r="75" s="1" customFormat="1" ht="16.5" customHeight="1">
      <c r="B75" s="46"/>
      <c r="C75" s="74"/>
      <c r="D75" s="74"/>
      <c r="E75" s="205" t="str">
        <f>E7</f>
        <v>Celkové opravy zastávek na koridorové trati Vraňany - Děčín - státní hranice_ZMĚNA č. 1</v>
      </c>
      <c r="F75" s="76"/>
      <c r="G75" s="76"/>
      <c r="H75" s="76"/>
      <c r="I75" s="204"/>
      <c r="J75" s="74"/>
      <c r="K75" s="74"/>
      <c r="L75" s="72"/>
    </row>
    <row r="76">
      <c r="B76" s="28"/>
      <c r="C76" s="76" t="s">
        <v>506</v>
      </c>
      <c r="D76" s="206"/>
      <c r="E76" s="206"/>
      <c r="F76" s="206"/>
      <c r="G76" s="206"/>
      <c r="H76" s="206"/>
      <c r="I76" s="149"/>
      <c r="J76" s="206"/>
      <c r="K76" s="206"/>
      <c r="L76" s="207"/>
    </row>
    <row r="77" ht="16.5" customHeight="1">
      <c r="B77" s="28"/>
      <c r="C77" s="206"/>
      <c r="D77" s="206"/>
      <c r="E77" s="205" t="s">
        <v>1924</v>
      </c>
      <c r="F77" s="206"/>
      <c r="G77" s="206"/>
      <c r="H77" s="206"/>
      <c r="I77" s="149"/>
      <c r="J77" s="206"/>
      <c r="K77" s="206"/>
      <c r="L77" s="207"/>
    </row>
    <row r="78">
      <c r="B78" s="28"/>
      <c r="C78" s="76" t="s">
        <v>508</v>
      </c>
      <c r="D78" s="206"/>
      <c r="E78" s="206"/>
      <c r="F78" s="206"/>
      <c r="G78" s="206"/>
      <c r="H78" s="206"/>
      <c r="I78" s="149"/>
      <c r="J78" s="206"/>
      <c r="K78" s="206"/>
      <c r="L78" s="207"/>
    </row>
    <row r="79" s="1" customFormat="1" ht="16.5" customHeight="1">
      <c r="B79" s="46"/>
      <c r="C79" s="74"/>
      <c r="D79" s="74"/>
      <c r="E79" s="208" t="s">
        <v>1941</v>
      </c>
      <c r="F79" s="74"/>
      <c r="G79" s="74"/>
      <c r="H79" s="74"/>
      <c r="I79" s="204"/>
      <c r="J79" s="74"/>
      <c r="K79" s="74"/>
      <c r="L79" s="72"/>
    </row>
    <row r="80" s="1" customFormat="1" ht="14.4" customHeight="1">
      <c r="B80" s="46"/>
      <c r="C80" s="76" t="s">
        <v>510</v>
      </c>
      <c r="D80" s="74"/>
      <c r="E80" s="74"/>
      <c r="F80" s="74"/>
      <c r="G80" s="74"/>
      <c r="H80" s="74"/>
      <c r="I80" s="204"/>
      <c r="J80" s="74"/>
      <c r="K80" s="74"/>
      <c r="L80" s="72"/>
    </row>
    <row r="81" s="1" customFormat="1" ht="17.25" customHeight="1">
      <c r="B81" s="46"/>
      <c r="C81" s="74"/>
      <c r="D81" s="74"/>
      <c r="E81" s="82" t="str">
        <f>E13</f>
        <v>SO-33-04.1 - elektroinstalace</v>
      </c>
      <c r="F81" s="74"/>
      <c r="G81" s="74"/>
      <c r="H81" s="74"/>
      <c r="I81" s="204"/>
      <c r="J81" s="74"/>
      <c r="K81" s="74"/>
      <c r="L81" s="72"/>
    </row>
    <row r="82" s="1" customFormat="1" ht="6.96" customHeight="1">
      <c r="B82" s="46"/>
      <c r="C82" s="74"/>
      <c r="D82" s="74"/>
      <c r="E82" s="74"/>
      <c r="F82" s="74"/>
      <c r="G82" s="74"/>
      <c r="H82" s="74"/>
      <c r="I82" s="204"/>
      <c r="J82" s="74"/>
      <c r="K82" s="74"/>
      <c r="L82" s="72"/>
    </row>
    <row r="83" s="1" customFormat="1" ht="18" customHeight="1">
      <c r="B83" s="46"/>
      <c r="C83" s="76" t="s">
        <v>25</v>
      </c>
      <c r="D83" s="74"/>
      <c r="E83" s="74"/>
      <c r="F83" s="209" t="str">
        <f>F16</f>
        <v xml:space="preserve"> </v>
      </c>
      <c r="G83" s="74"/>
      <c r="H83" s="74"/>
      <c r="I83" s="210" t="s">
        <v>27</v>
      </c>
      <c r="J83" s="85" t="str">
        <f>IF(J16="","",J16)</f>
        <v>19. 9. 2018</v>
      </c>
      <c r="K83" s="74"/>
      <c r="L83" s="72"/>
    </row>
    <row r="84" s="1" customFormat="1" ht="6.96" customHeight="1">
      <c r="B84" s="46"/>
      <c r="C84" s="74"/>
      <c r="D84" s="74"/>
      <c r="E84" s="74"/>
      <c r="F84" s="74"/>
      <c r="G84" s="74"/>
      <c r="H84" s="74"/>
      <c r="I84" s="204"/>
      <c r="J84" s="74"/>
      <c r="K84" s="74"/>
      <c r="L84" s="72"/>
    </row>
    <row r="85" s="1" customFormat="1">
      <c r="B85" s="46"/>
      <c r="C85" s="76" t="s">
        <v>31</v>
      </c>
      <c r="D85" s="74"/>
      <c r="E85" s="74"/>
      <c r="F85" s="209" t="str">
        <f>E19</f>
        <v>SŽDC s.o., OŘ Ústí n.L., ST Ústí n.L.</v>
      </c>
      <c r="G85" s="74"/>
      <c r="H85" s="74"/>
      <c r="I85" s="210" t="s">
        <v>39</v>
      </c>
      <c r="J85" s="209" t="str">
        <f>E25</f>
        <v xml:space="preserve"> </v>
      </c>
      <c r="K85" s="74"/>
      <c r="L85" s="72"/>
    </row>
    <row r="86" s="1" customFormat="1" ht="14.4" customHeight="1">
      <c r="B86" s="46"/>
      <c r="C86" s="76" t="s">
        <v>37</v>
      </c>
      <c r="D86" s="74"/>
      <c r="E86" s="74"/>
      <c r="F86" s="209" t="str">
        <f>IF(E22="","",E22)</f>
        <v/>
      </c>
      <c r="G86" s="74"/>
      <c r="H86" s="74"/>
      <c r="I86" s="204"/>
      <c r="J86" s="74"/>
      <c r="K86" s="74"/>
      <c r="L86" s="72"/>
    </row>
    <row r="87" s="1" customFormat="1" ht="10.32" customHeight="1">
      <c r="B87" s="46"/>
      <c r="C87" s="74"/>
      <c r="D87" s="74"/>
      <c r="E87" s="74"/>
      <c r="F87" s="74"/>
      <c r="G87" s="74"/>
      <c r="H87" s="74"/>
      <c r="I87" s="204"/>
      <c r="J87" s="74"/>
      <c r="K87" s="74"/>
      <c r="L87" s="72"/>
    </row>
    <row r="88" s="10" customFormat="1" ht="29.28" customHeight="1">
      <c r="B88" s="211"/>
      <c r="C88" s="212" t="s">
        <v>526</v>
      </c>
      <c r="D88" s="213" t="s">
        <v>62</v>
      </c>
      <c r="E88" s="213" t="s">
        <v>58</v>
      </c>
      <c r="F88" s="213" t="s">
        <v>527</v>
      </c>
      <c r="G88" s="213" t="s">
        <v>528</v>
      </c>
      <c r="H88" s="213" t="s">
        <v>529</v>
      </c>
      <c r="I88" s="214" t="s">
        <v>530</v>
      </c>
      <c r="J88" s="213" t="s">
        <v>514</v>
      </c>
      <c r="K88" s="215" t="s">
        <v>531</v>
      </c>
      <c r="L88" s="216"/>
      <c r="M88" s="102" t="s">
        <v>532</v>
      </c>
      <c r="N88" s="103" t="s">
        <v>47</v>
      </c>
      <c r="O88" s="103" t="s">
        <v>533</v>
      </c>
      <c r="P88" s="103" t="s">
        <v>534</v>
      </c>
      <c r="Q88" s="103" t="s">
        <v>535</v>
      </c>
      <c r="R88" s="103" t="s">
        <v>536</v>
      </c>
      <c r="S88" s="103" t="s">
        <v>537</v>
      </c>
      <c r="T88" s="104" t="s">
        <v>538</v>
      </c>
    </row>
    <row r="89" s="1" customFormat="1" ht="29.28" customHeight="1">
      <c r="B89" s="46"/>
      <c r="C89" s="108" t="s">
        <v>515</v>
      </c>
      <c r="D89" s="74"/>
      <c r="E89" s="74"/>
      <c r="F89" s="74"/>
      <c r="G89" s="74"/>
      <c r="H89" s="74"/>
      <c r="I89" s="204"/>
      <c r="J89" s="217">
        <f>BK89</f>
        <v>0</v>
      </c>
      <c r="K89" s="74"/>
      <c r="L89" s="72"/>
      <c r="M89" s="105"/>
      <c r="N89" s="106"/>
      <c r="O89" s="106"/>
      <c r="P89" s="218">
        <f>P90</f>
        <v>0</v>
      </c>
      <c r="Q89" s="106"/>
      <c r="R89" s="218">
        <f>R90</f>
        <v>0</v>
      </c>
      <c r="S89" s="106"/>
      <c r="T89" s="219">
        <f>T90</f>
        <v>0</v>
      </c>
      <c r="AT89" s="24" t="s">
        <v>76</v>
      </c>
      <c r="AU89" s="24" t="s">
        <v>516</v>
      </c>
      <c r="BK89" s="220">
        <f>BK90</f>
        <v>0</v>
      </c>
    </row>
    <row r="90" s="11" customFormat="1" ht="37.44" customHeight="1">
      <c r="B90" s="221"/>
      <c r="C90" s="222"/>
      <c r="D90" s="223" t="s">
        <v>76</v>
      </c>
      <c r="E90" s="224" t="s">
        <v>612</v>
      </c>
      <c r="F90" s="224" t="s">
        <v>613</v>
      </c>
      <c r="G90" s="222"/>
      <c r="H90" s="222"/>
      <c r="I90" s="225"/>
      <c r="J90" s="226">
        <f>BK90</f>
        <v>0</v>
      </c>
      <c r="K90" s="222"/>
      <c r="L90" s="227"/>
      <c r="M90" s="228"/>
      <c r="N90" s="229"/>
      <c r="O90" s="229"/>
      <c r="P90" s="230">
        <f>SUM(P91:P111)</f>
        <v>0</v>
      </c>
      <c r="Q90" s="229"/>
      <c r="R90" s="230">
        <f>SUM(R91:R111)</f>
        <v>0</v>
      </c>
      <c r="S90" s="229"/>
      <c r="T90" s="231">
        <f>SUM(T91:T111)</f>
        <v>0</v>
      </c>
      <c r="AR90" s="232" t="s">
        <v>542</v>
      </c>
      <c r="AT90" s="233" t="s">
        <v>76</v>
      </c>
      <c r="AU90" s="233" t="s">
        <v>77</v>
      </c>
      <c r="AY90" s="232" t="s">
        <v>541</v>
      </c>
      <c r="BK90" s="234">
        <f>SUM(BK91:BK111)</f>
        <v>0</v>
      </c>
    </row>
    <row r="91" s="1" customFormat="1" ht="51" customHeight="1">
      <c r="B91" s="46"/>
      <c r="C91" s="237" t="s">
        <v>24</v>
      </c>
      <c r="D91" s="237" t="s">
        <v>544</v>
      </c>
      <c r="E91" s="238" t="s">
        <v>1447</v>
      </c>
      <c r="F91" s="239" t="s">
        <v>1448</v>
      </c>
      <c r="G91" s="240" t="s">
        <v>616</v>
      </c>
      <c r="H91" s="241">
        <v>8</v>
      </c>
      <c r="I91" s="242"/>
      <c r="J91" s="243">
        <f>ROUND(I91*H91,2)</f>
        <v>0</v>
      </c>
      <c r="K91" s="239" t="s">
        <v>603</v>
      </c>
      <c r="L91" s="72"/>
      <c r="M91" s="244" t="s">
        <v>22</v>
      </c>
      <c r="N91" s="245" t="s">
        <v>48</v>
      </c>
      <c r="O91" s="47"/>
      <c r="P91" s="246">
        <f>O91*H91</f>
        <v>0</v>
      </c>
      <c r="Q91" s="246">
        <v>0</v>
      </c>
      <c r="R91" s="246">
        <f>Q91*H91</f>
        <v>0</v>
      </c>
      <c r="S91" s="246">
        <v>0</v>
      </c>
      <c r="T91" s="247">
        <f>S91*H91</f>
        <v>0</v>
      </c>
      <c r="AR91" s="24" t="s">
        <v>617</v>
      </c>
      <c r="AT91" s="24" t="s">
        <v>544</v>
      </c>
      <c r="AU91" s="24" t="s">
        <v>24</v>
      </c>
      <c r="AY91" s="24" t="s">
        <v>541</v>
      </c>
      <c r="BE91" s="248">
        <f>IF(N91="základní",J91,0)</f>
        <v>0</v>
      </c>
      <c r="BF91" s="248">
        <f>IF(N91="snížená",J91,0)</f>
        <v>0</v>
      </c>
      <c r="BG91" s="248">
        <f>IF(N91="zákl. přenesená",J91,0)</f>
        <v>0</v>
      </c>
      <c r="BH91" s="248">
        <f>IF(N91="sníž. přenesená",J91,0)</f>
        <v>0</v>
      </c>
      <c r="BI91" s="248">
        <f>IF(N91="nulová",J91,0)</f>
        <v>0</v>
      </c>
      <c r="BJ91" s="24" t="s">
        <v>24</v>
      </c>
      <c r="BK91" s="248">
        <f>ROUND(I91*H91,2)</f>
        <v>0</v>
      </c>
      <c r="BL91" s="24" t="s">
        <v>617</v>
      </c>
      <c r="BM91" s="24" t="s">
        <v>1943</v>
      </c>
    </row>
    <row r="92" s="1" customFormat="1" ht="38.25" customHeight="1">
      <c r="B92" s="46"/>
      <c r="C92" s="237" t="s">
        <v>85</v>
      </c>
      <c r="D92" s="237" t="s">
        <v>544</v>
      </c>
      <c r="E92" s="238" t="s">
        <v>619</v>
      </c>
      <c r="F92" s="239" t="s">
        <v>620</v>
      </c>
      <c r="G92" s="240" t="s">
        <v>616</v>
      </c>
      <c r="H92" s="241">
        <v>9</v>
      </c>
      <c r="I92" s="242"/>
      <c r="J92" s="243">
        <f>ROUND(I92*H92,2)</f>
        <v>0</v>
      </c>
      <c r="K92" s="239" t="s">
        <v>603</v>
      </c>
      <c r="L92" s="72"/>
      <c r="M92" s="244" t="s">
        <v>22</v>
      </c>
      <c r="N92" s="245" t="s">
        <v>48</v>
      </c>
      <c r="O92" s="47"/>
      <c r="P92" s="246">
        <f>O92*H92</f>
        <v>0</v>
      </c>
      <c r="Q92" s="246">
        <v>0</v>
      </c>
      <c r="R92" s="246">
        <f>Q92*H92</f>
        <v>0</v>
      </c>
      <c r="S92" s="246">
        <v>0</v>
      </c>
      <c r="T92" s="247">
        <f>S92*H92</f>
        <v>0</v>
      </c>
      <c r="AR92" s="24" t="s">
        <v>617</v>
      </c>
      <c r="AT92" s="24" t="s">
        <v>544</v>
      </c>
      <c r="AU92" s="24" t="s">
        <v>24</v>
      </c>
      <c r="AY92" s="24" t="s">
        <v>541</v>
      </c>
      <c r="BE92" s="248">
        <f>IF(N92="základní",J92,0)</f>
        <v>0</v>
      </c>
      <c r="BF92" s="248">
        <f>IF(N92="snížená",J92,0)</f>
        <v>0</v>
      </c>
      <c r="BG92" s="248">
        <f>IF(N92="zákl. přenesená",J92,0)</f>
        <v>0</v>
      </c>
      <c r="BH92" s="248">
        <f>IF(N92="sníž. přenesená",J92,0)</f>
        <v>0</v>
      </c>
      <c r="BI92" s="248">
        <f>IF(N92="nulová",J92,0)</f>
        <v>0</v>
      </c>
      <c r="BJ92" s="24" t="s">
        <v>24</v>
      </c>
      <c r="BK92" s="248">
        <f>ROUND(I92*H92,2)</f>
        <v>0</v>
      </c>
      <c r="BL92" s="24" t="s">
        <v>617</v>
      </c>
      <c r="BM92" s="24" t="s">
        <v>1944</v>
      </c>
    </row>
    <row r="93" s="1" customFormat="1" ht="25.5" customHeight="1">
      <c r="B93" s="46"/>
      <c r="C93" s="237" t="s">
        <v>93</v>
      </c>
      <c r="D93" s="237" t="s">
        <v>544</v>
      </c>
      <c r="E93" s="238" t="s">
        <v>1890</v>
      </c>
      <c r="F93" s="239" t="s">
        <v>1891</v>
      </c>
      <c r="G93" s="240" t="s">
        <v>616</v>
      </c>
      <c r="H93" s="241">
        <v>1</v>
      </c>
      <c r="I93" s="242"/>
      <c r="J93" s="243">
        <f>ROUND(I93*H93,2)</f>
        <v>0</v>
      </c>
      <c r="K93" s="239" t="s">
        <v>603</v>
      </c>
      <c r="L93" s="72"/>
      <c r="M93" s="244" t="s">
        <v>22</v>
      </c>
      <c r="N93" s="245" t="s">
        <v>48</v>
      </c>
      <c r="O93" s="47"/>
      <c r="P93" s="246">
        <f>O93*H93</f>
        <v>0</v>
      </c>
      <c r="Q93" s="246">
        <v>0</v>
      </c>
      <c r="R93" s="246">
        <f>Q93*H93</f>
        <v>0</v>
      </c>
      <c r="S93" s="246">
        <v>0</v>
      </c>
      <c r="T93" s="247">
        <f>S93*H93</f>
        <v>0</v>
      </c>
      <c r="AR93" s="24" t="s">
        <v>617</v>
      </c>
      <c r="AT93" s="24" t="s">
        <v>544</v>
      </c>
      <c r="AU93" s="24" t="s">
        <v>24</v>
      </c>
      <c r="AY93" s="24" t="s">
        <v>541</v>
      </c>
      <c r="BE93" s="248">
        <f>IF(N93="základní",J93,0)</f>
        <v>0</v>
      </c>
      <c r="BF93" s="248">
        <f>IF(N93="snížená",J93,0)</f>
        <v>0</v>
      </c>
      <c r="BG93" s="248">
        <f>IF(N93="zákl. přenesená",J93,0)</f>
        <v>0</v>
      </c>
      <c r="BH93" s="248">
        <f>IF(N93="sníž. přenesená",J93,0)</f>
        <v>0</v>
      </c>
      <c r="BI93" s="248">
        <f>IF(N93="nulová",J93,0)</f>
        <v>0</v>
      </c>
      <c r="BJ93" s="24" t="s">
        <v>24</v>
      </c>
      <c r="BK93" s="248">
        <f>ROUND(I93*H93,2)</f>
        <v>0</v>
      </c>
      <c r="BL93" s="24" t="s">
        <v>617</v>
      </c>
      <c r="BM93" s="24" t="s">
        <v>1945</v>
      </c>
    </row>
    <row r="94" s="1" customFormat="1" ht="63.75" customHeight="1">
      <c r="B94" s="46"/>
      <c r="C94" s="264" t="s">
        <v>542</v>
      </c>
      <c r="D94" s="264" t="s">
        <v>622</v>
      </c>
      <c r="E94" s="265" t="s">
        <v>1652</v>
      </c>
      <c r="F94" s="266" t="s">
        <v>1653</v>
      </c>
      <c r="G94" s="267" t="s">
        <v>616</v>
      </c>
      <c r="H94" s="268">
        <v>8</v>
      </c>
      <c r="I94" s="269"/>
      <c r="J94" s="270">
        <f>ROUND(I94*H94,2)</f>
        <v>0</v>
      </c>
      <c r="K94" s="266" t="s">
        <v>603</v>
      </c>
      <c r="L94" s="271"/>
      <c r="M94" s="272" t="s">
        <v>22</v>
      </c>
      <c r="N94" s="273" t="s">
        <v>48</v>
      </c>
      <c r="O94" s="47"/>
      <c r="P94" s="246">
        <f>O94*H94</f>
        <v>0</v>
      </c>
      <c r="Q94" s="246">
        <v>0</v>
      </c>
      <c r="R94" s="246">
        <f>Q94*H94</f>
        <v>0</v>
      </c>
      <c r="S94" s="246">
        <v>0</v>
      </c>
      <c r="T94" s="247">
        <f>S94*H94</f>
        <v>0</v>
      </c>
      <c r="AR94" s="24" t="s">
        <v>639</v>
      </c>
      <c r="AT94" s="24" t="s">
        <v>622</v>
      </c>
      <c r="AU94" s="24" t="s">
        <v>24</v>
      </c>
      <c r="AY94" s="24" t="s">
        <v>541</v>
      </c>
      <c r="BE94" s="248">
        <f>IF(N94="základní",J94,0)</f>
        <v>0</v>
      </c>
      <c r="BF94" s="248">
        <f>IF(N94="snížená",J94,0)</f>
        <v>0</v>
      </c>
      <c r="BG94" s="248">
        <f>IF(N94="zákl. přenesená",J94,0)</f>
        <v>0</v>
      </c>
      <c r="BH94" s="248">
        <f>IF(N94="sníž. přenesená",J94,0)</f>
        <v>0</v>
      </c>
      <c r="BI94" s="248">
        <f>IF(N94="nulová",J94,0)</f>
        <v>0</v>
      </c>
      <c r="BJ94" s="24" t="s">
        <v>24</v>
      </c>
      <c r="BK94" s="248">
        <f>ROUND(I94*H94,2)</f>
        <v>0</v>
      </c>
      <c r="BL94" s="24" t="s">
        <v>639</v>
      </c>
      <c r="BM94" s="24" t="s">
        <v>1946</v>
      </c>
    </row>
    <row r="95" s="1" customFormat="1">
      <c r="B95" s="46"/>
      <c r="C95" s="74"/>
      <c r="D95" s="251" t="s">
        <v>626</v>
      </c>
      <c r="E95" s="74"/>
      <c r="F95" s="274" t="s">
        <v>1655</v>
      </c>
      <c r="G95" s="74"/>
      <c r="H95" s="74"/>
      <c r="I95" s="204"/>
      <c r="J95" s="74"/>
      <c r="K95" s="74"/>
      <c r="L95" s="72"/>
      <c r="M95" s="275"/>
      <c r="N95" s="47"/>
      <c r="O95" s="47"/>
      <c r="P95" s="47"/>
      <c r="Q95" s="47"/>
      <c r="R95" s="47"/>
      <c r="S95" s="47"/>
      <c r="T95" s="95"/>
      <c r="AT95" s="24" t="s">
        <v>626</v>
      </c>
      <c r="AU95" s="24" t="s">
        <v>24</v>
      </c>
    </row>
    <row r="96" s="1" customFormat="1" ht="38.25" customHeight="1">
      <c r="B96" s="46"/>
      <c r="C96" s="264" t="s">
        <v>562</v>
      </c>
      <c r="D96" s="264" t="s">
        <v>622</v>
      </c>
      <c r="E96" s="265" t="s">
        <v>1656</v>
      </c>
      <c r="F96" s="266" t="s">
        <v>1657</v>
      </c>
      <c r="G96" s="267" t="s">
        <v>616</v>
      </c>
      <c r="H96" s="268">
        <v>9</v>
      </c>
      <c r="I96" s="269"/>
      <c r="J96" s="270">
        <f>ROUND(I96*H96,2)</f>
        <v>0</v>
      </c>
      <c r="K96" s="266" t="s">
        <v>603</v>
      </c>
      <c r="L96" s="271"/>
      <c r="M96" s="272" t="s">
        <v>22</v>
      </c>
      <c r="N96" s="273" t="s">
        <v>48</v>
      </c>
      <c r="O96" s="47"/>
      <c r="P96" s="246">
        <f>O96*H96</f>
        <v>0</v>
      </c>
      <c r="Q96" s="246">
        <v>0</v>
      </c>
      <c r="R96" s="246">
        <f>Q96*H96</f>
        <v>0</v>
      </c>
      <c r="S96" s="246">
        <v>0</v>
      </c>
      <c r="T96" s="247">
        <f>S96*H96</f>
        <v>0</v>
      </c>
      <c r="AR96" s="24" t="s">
        <v>639</v>
      </c>
      <c r="AT96" s="24" t="s">
        <v>622</v>
      </c>
      <c r="AU96" s="24" t="s">
        <v>24</v>
      </c>
      <c r="AY96" s="24" t="s">
        <v>541</v>
      </c>
      <c r="BE96" s="248">
        <f>IF(N96="základní",J96,0)</f>
        <v>0</v>
      </c>
      <c r="BF96" s="248">
        <f>IF(N96="snížená",J96,0)</f>
        <v>0</v>
      </c>
      <c r="BG96" s="248">
        <f>IF(N96="zákl. přenesená",J96,0)</f>
        <v>0</v>
      </c>
      <c r="BH96" s="248">
        <f>IF(N96="sníž. přenesená",J96,0)</f>
        <v>0</v>
      </c>
      <c r="BI96" s="248">
        <f>IF(N96="nulová",J96,0)</f>
        <v>0</v>
      </c>
      <c r="BJ96" s="24" t="s">
        <v>24</v>
      </c>
      <c r="BK96" s="248">
        <f>ROUND(I96*H96,2)</f>
        <v>0</v>
      </c>
      <c r="BL96" s="24" t="s">
        <v>639</v>
      </c>
      <c r="BM96" s="24" t="s">
        <v>1947</v>
      </c>
    </row>
    <row r="97" s="1" customFormat="1">
      <c r="B97" s="46"/>
      <c r="C97" s="74"/>
      <c r="D97" s="251" t="s">
        <v>626</v>
      </c>
      <c r="E97" s="74"/>
      <c r="F97" s="274" t="s">
        <v>627</v>
      </c>
      <c r="G97" s="74"/>
      <c r="H97" s="74"/>
      <c r="I97" s="204"/>
      <c r="J97" s="74"/>
      <c r="K97" s="74"/>
      <c r="L97" s="72"/>
      <c r="M97" s="275"/>
      <c r="N97" s="47"/>
      <c r="O97" s="47"/>
      <c r="P97" s="47"/>
      <c r="Q97" s="47"/>
      <c r="R97" s="47"/>
      <c r="S97" s="47"/>
      <c r="T97" s="95"/>
      <c r="AT97" s="24" t="s">
        <v>626</v>
      </c>
      <c r="AU97" s="24" t="s">
        <v>24</v>
      </c>
    </row>
    <row r="98" s="1" customFormat="1" ht="25.5" customHeight="1">
      <c r="B98" s="46"/>
      <c r="C98" s="264" t="s">
        <v>552</v>
      </c>
      <c r="D98" s="264" t="s">
        <v>622</v>
      </c>
      <c r="E98" s="265" t="s">
        <v>1895</v>
      </c>
      <c r="F98" s="266" t="s">
        <v>1896</v>
      </c>
      <c r="G98" s="267" t="s">
        <v>616</v>
      </c>
      <c r="H98" s="268">
        <v>1</v>
      </c>
      <c r="I98" s="269"/>
      <c r="J98" s="270">
        <f>ROUND(I98*H98,2)</f>
        <v>0</v>
      </c>
      <c r="K98" s="266" t="s">
        <v>603</v>
      </c>
      <c r="L98" s="271"/>
      <c r="M98" s="272" t="s">
        <v>22</v>
      </c>
      <c r="N98" s="273" t="s">
        <v>48</v>
      </c>
      <c r="O98" s="47"/>
      <c r="P98" s="246">
        <f>O98*H98</f>
        <v>0</v>
      </c>
      <c r="Q98" s="246">
        <v>0</v>
      </c>
      <c r="R98" s="246">
        <f>Q98*H98</f>
        <v>0</v>
      </c>
      <c r="S98" s="246">
        <v>0</v>
      </c>
      <c r="T98" s="247">
        <f>S98*H98</f>
        <v>0</v>
      </c>
      <c r="AR98" s="24" t="s">
        <v>639</v>
      </c>
      <c r="AT98" s="24" t="s">
        <v>622</v>
      </c>
      <c r="AU98" s="24" t="s">
        <v>24</v>
      </c>
      <c r="AY98" s="24" t="s">
        <v>541</v>
      </c>
      <c r="BE98" s="248">
        <f>IF(N98="základní",J98,0)</f>
        <v>0</v>
      </c>
      <c r="BF98" s="248">
        <f>IF(N98="snížená",J98,0)</f>
        <v>0</v>
      </c>
      <c r="BG98" s="248">
        <f>IF(N98="zákl. přenesená",J98,0)</f>
        <v>0</v>
      </c>
      <c r="BH98" s="248">
        <f>IF(N98="sníž. přenesená",J98,0)</f>
        <v>0</v>
      </c>
      <c r="BI98" s="248">
        <f>IF(N98="nulová",J98,0)</f>
        <v>0</v>
      </c>
      <c r="BJ98" s="24" t="s">
        <v>24</v>
      </c>
      <c r="BK98" s="248">
        <f>ROUND(I98*H98,2)</f>
        <v>0</v>
      </c>
      <c r="BL98" s="24" t="s">
        <v>639</v>
      </c>
      <c r="BM98" s="24" t="s">
        <v>1948</v>
      </c>
    </row>
    <row r="99" s="1" customFormat="1" ht="25.5" customHeight="1">
      <c r="B99" s="46"/>
      <c r="C99" s="237" t="s">
        <v>571</v>
      </c>
      <c r="D99" s="237" t="s">
        <v>544</v>
      </c>
      <c r="E99" s="238" t="s">
        <v>1659</v>
      </c>
      <c r="F99" s="239" t="s">
        <v>1660</v>
      </c>
      <c r="G99" s="240" t="s">
        <v>651</v>
      </c>
      <c r="H99" s="241">
        <v>245</v>
      </c>
      <c r="I99" s="242"/>
      <c r="J99" s="243">
        <f>ROUND(I99*H99,2)</f>
        <v>0</v>
      </c>
      <c r="K99" s="239" t="s">
        <v>603</v>
      </c>
      <c r="L99" s="72"/>
      <c r="M99" s="244" t="s">
        <v>22</v>
      </c>
      <c r="N99" s="245" t="s">
        <v>48</v>
      </c>
      <c r="O99" s="47"/>
      <c r="P99" s="246">
        <f>O99*H99</f>
        <v>0</v>
      </c>
      <c r="Q99" s="246">
        <v>0</v>
      </c>
      <c r="R99" s="246">
        <f>Q99*H99</f>
        <v>0</v>
      </c>
      <c r="S99" s="246">
        <v>0</v>
      </c>
      <c r="T99" s="247">
        <f>S99*H99</f>
        <v>0</v>
      </c>
      <c r="AR99" s="24" t="s">
        <v>617</v>
      </c>
      <c r="AT99" s="24" t="s">
        <v>544</v>
      </c>
      <c r="AU99" s="24" t="s">
        <v>24</v>
      </c>
      <c r="AY99" s="24" t="s">
        <v>541</v>
      </c>
      <c r="BE99" s="248">
        <f>IF(N99="základní",J99,0)</f>
        <v>0</v>
      </c>
      <c r="BF99" s="248">
        <f>IF(N99="snížená",J99,0)</f>
        <v>0</v>
      </c>
      <c r="BG99" s="248">
        <f>IF(N99="zákl. přenesená",J99,0)</f>
        <v>0</v>
      </c>
      <c r="BH99" s="248">
        <f>IF(N99="sníž. přenesená",J99,0)</f>
        <v>0</v>
      </c>
      <c r="BI99" s="248">
        <f>IF(N99="nulová",J99,0)</f>
        <v>0</v>
      </c>
      <c r="BJ99" s="24" t="s">
        <v>24</v>
      </c>
      <c r="BK99" s="248">
        <f>ROUND(I99*H99,2)</f>
        <v>0</v>
      </c>
      <c r="BL99" s="24" t="s">
        <v>617</v>
      </c>
      <c r="BM99" s="24" t="s">
        <v>1949</v>
      </c>
    </row>
    <row r="100" s="1" customFormat="1" ht="51" customHeight="1">
      <c r="B100" s="46"/>
      <c r="C100" s="237" t="s">
        <v>561</v>
      </c>
      <c r="D100" s="237" t="s">
        <v>544</v>
      </c>
      <c r="E100" s="238" t="s">
        <v>1458</v>
      </c>
      <c r="F100" s="239" t="s">
        <v>1459</v>
      </c>
      <c r="G100" s="240" t="s">
        <v>616</v>
      </c>
      <c r="H100" s="241">
        <v>18</v>
      </c>
      <c r="I100" s="242"/>
      <c r="J100" s="243">
        <f>ROUND(I100*H100,2)</f>
        <v>0</v>
      </c>
      <c r="K100" s="239" t="s">
        <v>603</v>
      </c>
      <c r="L100" s="72"/>
      <c r="M100" s="244" t="s">
        <v>22</v>
      </c>
      <c r="N100" s="245" t="s">
        <v>48</v>
      </c>
      <c r="O100" s="47"/>
      <c r="P100" s="246">
        <f>O100*H100</f>
        <v>0</v>
      </c>
      <c r="Q100" s="246">
        <v>0</v>
      </c>
      <c r="R100" s="246">
        <f>Q100*H100</f>
        <v>0</v>
      </c>
      <c r="S100" s="246">
        <v>0</v>
      </c>
      <c r="T100" s="247">
        <f>S100*H100</f>
        <v>0</v>
      </c>
      <c r="AR100" s="24" t="s">
        <v>617</v>
      </c>
      <c r="AT100" s="24" t="s">
        <v>544</v>
      </c>
      <c r="AU100" s="24" t="s">
        <v>24</v>
      </c>
      <c r="AY100" s="24" t="s">
        <v>541</v>
      </c>
      <c r="BE100" s="248">
        <f>IF(N100="základní",J100,0)</f>
        <v>0</v>
      </c>
      <c r="BF100" s="248">
        <f>IF(N100="snížená",J100,0)</f>
        <v>0</v>
      </c>
      <c r="BG100" s="248">
        <f>IF(N100="zákl. přenesená",J100,0)</f>
        <v>0</v>
      </c>
      <c r="BH100" s="248">
        <f>IF(N100="sníž. přenesená",J100,0)</f>
        <v>0</v>
      </c>
      <c r="BI100" s="248">
        <f>IF(N100="nulová",J100,0)</f>
        <v>0</v>
      </c>
      <c r="BJ100" s="24" t="s">
        <v>24</v>
      </c>
      <c r="BK100" s="248">
        <f>ROUND(I100*H100,2)</f>
        <v>0</v>
      </c>
      <c r="BL100" s="24" t="s">
        <v>617</v>
      </c>
      <c r="BM100" s="24" t="s">
        <v>1950</v>
      </c>
    </row>
    <row r="101" s="1" customFormat="1" ht="25.5" customHeight="1">
      <c r="B101" s="46"/>
      <c r="C101" s="264" t="s">
        <v>557</v>
      </c>
      <c r="D101" s="264" t="s">
        <v>622</v>
      </c>
      <c r="E101" s="265" t="s">
        <v>1663</v>
      </c>
      <c r="F101" s="266" t="s">
        <v>1664</v>
      </c>
      <c r="G101" s="267" t="s">
        <v>651</v>
      </c>
      <c r="H101" s="268">
        <v>230</v>
      </c>
      <c r="I101" s="269"/>
      <c r="J101" s="270">
        <f>ROUND(I101*H101,2)</f>
        <v>0</v>
      </c>
      <c r="K101" s="266" t="s">
        <v>603</v>
      </c>
      <c r="L101" s="271"/>
      <c r="M101" s="272" t="s">
        <v>22</v>
      </c>
      <c r="N101" s="273" t="s">
        <v>48</v>
      </c>
      <c r="O101" s="47"/>
      <c r="P101" s="246">
        <f>O101*H101</f>
        <v>0</v>
      </c>
      <c r="Q101" s="246">
        <v>0</v>
      </c>
      <c r="R101" s="246">
        <f>Q101*H101</f>
        <v>0</v>
      </c>
      <c r="S101" s="246">
        <v>0</v>
      </c>
      <c r="T101" s="247">
        <f>S101*H101</f>
        <v>0</v>
      </c>
      <c r="AR101" s="24" t="s">
        <v>617</v>
      </c>
      <c r="AT101" s="24" t="s">
        <v>622</v>
      </c>
      <c r="AU101" s="24" t="s">
        <v>24</v>
      </c>
      <c r="AY101" s="24" t="s">
        <v>541</v>
      </c>
      <c r="BE101" s="248">
        <f>IF(N101="základní",J101,0)</f>
        <v>0</v>
      </c>
      <c r="BF101" s="248">
        <f>IF(N101="snížená",J101,0)</f>
        <v>0</v>
      </c>
      <c r="BG101" s="248">
        <f>IF(N101="zákl. přenesená",J101,0)</f>
        <v>0</v>
      </c>
      <c r="BH101" s="248">
        <f>IF(N101="sníž. přenesená",J101,0)</f>
        <v>0</v>
      </c>
      <c r="BI101" s="248">
        <f>IF(N101="nulová",J101,0)</f>
        <v>0</v>
      </c>
      <c r="BJ101" s="24" t="s">
        <v>24</v>
      </c>
      <c r="BK101" s="248">
        <f>ROUND(I101*H101,2)</f>
        <v>0</v>
      </c>
      <c r="BL101" s="24" t="s">
        <v>617</v>
      </c>
      <c r="BM101" s="24" t="s">
        <v>1951</v>
      </c>
    </row>
    <row r="102" s="1" customFormat="1" ht="25.5" customHeight="1">
      <c r="B102" s="46"/>
      <c r="C102" s="264" t="s">
        <v>590</v>
      </c>
      <c r="D102" s="264" t="s">
        <v>622</v>
      </c>
      <c r="E102" s="265" t="s">
        <v>1666</v>
      </c>
      <c r="F102" s="266" t="s">
        <v>1667</v>
      </c>
      <c r="G102" s="267" t="s">
        <v>651</v>
      </c>
      <c r="H102" s="268">
        <v>15</v>
      </c>
      <c r="I102" s="269"/>
      <c r="J102" s="270">
        <f>ROUND(I102*H102,2)</f>
        <v>0</v>
      </c>
      <c r="K102" s="266" t="s">
        <v>603</v>
      </c>
      <c r="L102" s="271"/>
      <c r="M102" s="272" t="s">
        <v>22</v>
      </c>
      <c r="N102" s="273" t="s">
        <v>48</v>
      </c>
      <c r="O102" s="47"/>
      <c r="P102" s="246">
        <f>O102*H102</f>
        <v>0</v>
      </c>
      <c r="Q102" s="246">
        <v>0</v>
      </c>
      <c r="R102" s="246">
        <f>Q102*H102</f>
        <v>0</v>
      </c>
      <c r="S102" s="246">
        <v>0</v>
      </c>
      <c r="T102" s="247">
        <f>S102*H102</f>
        <v>0</v>
      </c>
      <c r="AR102" s="24" t="s">
        <v>639</v>
      </c>
      <c r="AT102" s="24" t="s">
        <v>622</v>
      </c>
      <c r="AU102" s="24" t="s">
        <v>24</v>
      </c>
      <c r="AY102" s="24" t="s">
        <v>541</v>
      </c>
      <c r="BE102" s="248">
        <f>IF(N102="základní",J102,0)</f>
        <v>0</v>
      </c>
      <c r="BF102" s="248">
        <f>IF(N102="snížená",J102,0)</f>
        <v>0</v>
      </c>
      <c r="BG102" s="248">
        <f>IF(N102="zákl. přenesená",J102,0)</f>
        <v>0</v>
      </c>
      <c r="BH102" s="248">
        <f>IF(N102="sníž. přenesená",J102,0)</f>
        <v>0</v>
      </c>
      <c r="BI102" s="248">
        <f>IF(N102="nulová",J102,0)</f>
        <v>0</v>
      </c>
      <c r="BJ102" s="24" t="s">
        <v>24</v>
      </c>
      <c r="BK102" s="248">
        <f>ROUND(I102*H102,2)</f>
        <v>0</v>
      </c>
      <c r="BL102" s="24" t="s">
        <v>639</v>
      </c>
      <c r="BM102" s="24" t="s">
        <v>1952</v>
      </c>
    </row>
    <row r="103" s="1" customFormat="1" ht="25.5" customHeight="1">
      <c r="B103" s="46"/>
      <c r="C103" s="264" t="s">
        <v>29</v>
      </c>
      <c r="D103" s="264" t="s">
        <v>622</v>
      </c>
      <c r="E103" s="265" t="s">
        <v>1669</v>
      </c>
      <c r="F103" s="266" t="s">
        <v>1670</v>
      </c>
      <c r="G103" s="267" t="s">
        <v>651</v>
      </c>
      <c r="H103" s="268">
        <v>210</v>
      </c>
      <c r="I103" s="269"/>
      <c r="J103" s="270">
        <f>ROUND(I103*H103,2)</f>
        <v>0</v>
      </c>
      <c r="K103" s="266" t="s">
        <v>603</v>
      </c>
      <c r="L103" s="271"/>
      <c r="M103" s="272" t="s">
        <v>22</v>
      </c>
      <c r="N103" s="273" t="s">
        <v>48</v>
      </c>
      <c r="O103" s="47"/>
      <c r="P103" s="246">
        <f>O103*H103</f>
        <v>0</v>
      </c>
      <c r="Q103" s="246">
        <v>0</v>
      </c>
      <c r="R103" s="246">
        <f>Q103*H103</f>
        <v>0</v>
      </c>
      <c r="S103" s="246">
        <v>0</v>
      </c>
      <c r="T103" s="247">
        <f>S103*H103</f>
        <v>0</v>
      </c>
      <c r="AR103" s="24" t="s">
        <v>617</v>
      </c>
      <c r="AT103" s="24" t="s">
        <v>622</v>
      </c>
      <c r="AU103" s="24" t="s">
        <v>24</v>
      </c>
      <c r="AY103" s="24" t="s">
        <v>541</v>
      </c>
      <c r="BE103" s="248">
        <f>IF(N103="základní",J103,0)</f>
        <v>0</v>
      </c>
      <c r="BF103" s="248">
        <f>IF(N103="snížená",J103,0)</f>
        <v>0</v>
      </c>
      <c r="BG103" s="248">
        <f>IF(N103="zákl. přenesená",J103,0)</f>
        <v>0</v>
      </c>
      <c r="BH103" s="248">
        <f>IF(N103="sníž. přenesená",J103,0)</f>
        <v>0</v>
      </c>
      <c r="BI103" s="248">
        <f>IF(N103="nulová",J103,0)</f>
        <v>0</v>
      </c>
      <c r="BJ103" s="24" t="s">
        <v>24</v>
      </c>
      <c r="BK103" s="248">
        <f>ROUND(I103*H103,2)</f>
        <v>0</v>
      </c>
      <c r="BL103" s="24" t="s">
        <v>617</v>
      </c>
      <c r="BM103" s="24" t="s">
        <v>1953</v>
      </c>
    </row>
    <row r="104" s="1" customFormat="1" ht="38.25" customHeight="1">
      <c r="B104" s="46"/>
      <c r="C104" s="237" t="s">
        <v>570</v>
      </c>
      <c r="D104" s="237" t="s">
        <v>544</v>
      </c>
      <c r="E104" s="238" t="s">
        <v>1672</v>
      </c>
      <c r="F104" s="239" t="s">
        <v>1673</v>
      </c>
      <c r="G104" s="240" t="s">
        <v>616</v>
      </c>
      <c r="H104" s="241">
        <v>1</v>
      </c>
      <c r="I104" s="242"/>
      <c r="J104" s="243">
        <f>ROUND(I104*H104,2)</f>
        <v>0</v>
      </c>
      <c r="K104" s="239" t="s">
        <v>603</v>
      </c>
      <c r="L104" s="72"/>
      <c r="M104" s="244" t="s">
        <v>22</v>
      </c>
      <c r="N104" s="245" t="s">
        <v>48</v>
      </c>
      <c r="O104" s="47"/>
      <c r="P104" s="246">
        <f>O104*H104</f>
        <v>0</v>
      </c>
      <c r="Q104" s="246">
        <v>0</v>
      </c>
      <c r="R104" s="246">
        <f>Q104*H104</f>
        <v>0</v>
      </c>
      <c r="S104" s="246">
        <v>0</v>
      </c>
      <c r="T104" s="247">
        <f>S104*H104</f>
        <v>0</v>
      </c>
      <c r="AR104" s="24" t="s">
        <v>617</v>
      </c>
      <c r="AT104" s="24" t="s">
        <v>544</v>
      </c>
      <c r="AU104" s="24" t="s">
        <v>24</v>
      </c>
      <c r="AY104" s="24" t="s">
        <v>541</v>
      </c>
      <c r="BE104" s="248">
        <f>IF(N104="základní",J104,0)</f>
        <v>0</v>
      </c>
      <c r="BF104" s="248">
        <f>IF(N104="snížená",J104,0)</f>
        <v>0</v>
      </c>
      <c r="BG104" s="248">
        <f>IF(N104="zákl. přenesená",J104,0)</f>
        <v>0</v>
      </c>
      <c r="BH104" s="248">
        <f>IF(N104="sníž. přenesená",J104,0)</f>
        <v>0</v>
      </c>
      <c r="BI104" s="248">
        <f>IF(N104="nulová",J104,0)</f>
        <v>0</v>
      </c>
      <c r="BJ104" s="24" t="s">
        <v>24</v>
      </c>
      <c r="BK104" s="248">
        <f>ROUND(I104*H104,2)</f>
        <v>0</v>
      </c>
      <c r="BL104" s="24" t="s">
        <v>617</v>
      </c>
      <c r="BM104" s="24" t="s">
        <v>1954</v>
      </c>
    </row>
    <row r="105" s="1" customFormat="1" ht="25.5" customHeight="1">
      <c r="B105" s="46"/>
      <c r="C105" s="264" t="s">
        <v>653</v>
      </c>
      <c r="D105" s="264" t="s">
        <v>622</v>
      </c>
      <c r="E105" s="265" t="s">
        <v>1675</v>
      </c>
      <c r="F105" s="266" t="s">
        <v>1676</v>
      </c>
      <c r="G105" s="267" t="s">
        <v>616</v>
      </c>
      <c r="H105" s="268">
        <v>1</v>
      </c>
      <c r="I105" s="269"/>
      <c r="J105" s="270">
        <f>ROUND(I105*H105,2)</f>
        <v>0</v>
      </c>
      <c r="K105" s="266" t="s">
        <v>603</v>
      </c>
      <c r="L105" s="271"/>
      <c r="M105" s="272" t="s">
        <v>22</v>
      </c>
      <c r="N105" s="273" t="s">
        <v>48</v>
      </c>
      <c r="O105" s="47"/>
      <c r="P105" s="246">
        <f>O105*H105</f>
        <v>0</v>
      </c>
      <c r="Q105" s="246">
        <v>0</v>
      </c>
      <c r="R105" s="246">
        <f>Q105*H105</f>
        <v>0</v>
      </c>
      <c r="S105" s="246">
        <v>0</v>
      </c>
      <c r="T105" s="247">
        <f>S105*H105</f>
        <v>0</v>
      </c>
      <c r="AR105" s="24" t="s">
        <v>639</v>
      </c>
      <c r="AT105" s="24" t="s">
        <v>622</v>
      </c>
      <c r="AU105" s="24" t="s">
        <v>24</v>
      </c>
      <c r="AY105" s="24" t="s">
        <v>541</v>
      </c>
      <c r="BE105" s="248">
        <f>IF(N105="základní",J105,0)</f>
        <v>0</v>
      </c>
      <c r="BF105" s="248">
        <f>IF(N105="snížená",J105,0)</f>
        <v>0</v>
      </c>
      <c r="BG105" s="248">
        <f>IF(N105="zákl. přenesená",J105,0)</f>
        <v>0</v>
      </c>
      <c r="BH105" s="248">
        <f>IF(N105="sníž. přenesená",J105,0)</f>
        <v>0</v>
      </c>
      <c r="BI105" s="248">
        <f>IF(N105="nulová",J105,0)</f>
        <v>0</v>
      </c>
      <c r="BJ105" s="24" t="s">
        <v>24</v>
      </c>
      <c r="BK105" s="248">
        <f>ROUND(I105*H105,2)</f>
        <v>0</v>
      </c>
      <c r="BL105" s="24" t="s">
        <v>639</v>
      </c>
      <c r="BM105" s="24" t="s">
        <v>1955</v>
      </c>
    </row>
    <row r="106" s="1" customFormat="1">
      <c r="B106" s="46"/>
      <c r="C106" s="74"/>
      <c r="D106" s="251" t="s">
        <v>626</v>
      </c>
      <c r="E106" s="74"/>
      <c r="F106" s="274" t="s">
        <v>1678</v>
      </c>
      <c r="G106" s="74"/>
      <c r="H106" s="74"/>
      <c r="I106" s="204"/>
      <c r="J106" s="74"/>
      <c r="K106" s="74"/>
      <c r="L106" s="72"/>
      <c r="M106" s="275"/>
      <c r="N106" s="47"/>
      <c r="O106" s="47"/>
      <c r="P106" s="47"/>
      <c r="Q106" s="47"/>
      <c r="R106" s="47"/>
      <c r="S106" s="47"/>
      <c r="T106" s="95"/>
      <c r="AT106" s="24" t="s">
        <v>626</v>
      </c>
      <c r="AU106" s="24" t="s">
        <v>24</v>
      </c>
    </row>
    <row r="107" s="1" customFormat="1" ht="51" customHeight="1">
      <c r="B107" s="46"/>
      <c r="C107" s="237" t="s">
        <v>574</v>
      </c>
      <c r="D107" s="237" t="s">
        <v>544</v>
      </c>
      <c r="E107" s="238" t="s">
        <v>1679</v>
      </c>
      <c r="F107" s="239" t="s">
        <v>1680</v>
      </c>
      <c r="G107" s="240" t="s">
        <v>651</v>
      </c>
      <c r="H107" s="241">
        <v>100</v>
      </c>
      <c r="I107" s="242"/>
      <c r="J107" s="243">
        <f>ROUND(I107*H107,2)</f>
        <v>0</v>
      </c>
      <c r="K107" s="239" t="s">
        <v>603</v>
      </c>
      <c r="L107" s="72"/>
      <c r="M107" s="244" t="s">
        <v>22</v>
      </c>
      <c r="N107" s="245" t="s">
        <v>48</v>
      </c>
      <c r="O107" s="47"/>
      <c r="P107" s="246">
        <f>O107*H107</f>
        <v>0</v>
      </c>
      <c r="Q107" s="246">
        <v>0</v>
      </c>
      <c r="R107" s="246">
        <f>Q107*H107</f>
        <v>0</v>
      </c>
      <c r="S107" s="246">
        <v>0</v>
      </c>
      <c r="T107" s="247">
        <f>S107*H107</f>
        <v>0</v>
      </c>
      <c r="AR107" s="24" t="s">
        <v>617</v>
      </c>
      <c r="AT107" s="24" t="s">
        <v>544</v>
      </c>
      <c r="AU107" s="24" t="s">
        <v>24</v>
      </c>
      <c r="AY107" s="24" t="s">
        <v>541</v>
      </c>
      <c r="BE107" s="248">
        <f>IF(N107="základní",J107,0)</f>
        <v>0</v>
      </c>
      <c r="BF107" s="248">
        <f>IF(N107="snížená",J107,0)</f>
        <v>0</v>
      </c>
      <c r="BG107" s="248">
        <f>IF(N107="zákl. přenesená",J107,0)</f>
        <v>0</v>
      </c>
      <c r="BH107" s="248">
        <f>IF(N107="sníž. přenesená",J107,0)</f>
        <v>0</v>
      </c>
      <c r="BI107" s="248">
        <f>IF(N107="nulová",J107,0)</f>
        <v>0</v>
      </c>
      <c r="BJ107" s="24" t="s">
        <v>24</v>
      </c>
      <c r="BK107" s="248">
        <f>ROUND(I107*H107,2)</f>
        <v>0</v>
      </c>
      <c r="BL107" s="24" t="s">
        <v>617</v>
      </c>
      <c r="BM107" s="24" t="s">
        <v>1956</v>
      </c>
    </row>
    <row r="108" s="1" customFormat="1" ht="25.5" customHeight="1">
      <c r="B108" s="46"/>
      <c r="C108" s="264" t="s">
        <v>10</v>
      </c>
      <c r="D108" s="264" t="s">
        <v>622</v>
      </c>
      <c r="E108" s="265" t="s">
        <v>1682</v>
      </c>
      <c r="F108" s="266" t="s">
        <v>1683</v>
      </c>
      <c r="G108" s="267" t="s">
        <v>1132</v>
      </c>
      <c r="H108" s="268">
        <v>100</v>
      </c>
      <c r="I108" s="269"/>
      <c r="J108" s="270">
        <f>ROUND(I108*H108,2)</f>
        <v>0</v>
      </c>
      <c r="K108" s="266" t="s">
        <v>603</v>
      </c>
      <c r="L108" s="271"/>
      <c r="M108" s="272" t="s">
        <v>22</v>
      </c>
      <c r="N108" s="273" t="s">
        <v>48</v>
      </c>
      <c r="O108" s="47"/>
      <c r="P108" s="246">
        <f>O108*H108</f>
        <v>0</v>
      </c>
      <c r="Q108" s="246">
        <v>0</v>
      </c>
      <c r="R108" s="246">
        <f>Q108*H108</f>
        <v>0</v>
      </c>
      <c r="S108" s="246">
        <v>0</v>
      </c>
      <c r="T108" s="247">
        <f>S108*H108</f>
        <v>0</v>
      </c>
      <c r="AR108" s="24" t="s">
        <v>639</v>
      </c>
      <c r="AT108" s="24" t="s">
        <v>622</v>
      </c>
      <c r="AU108" s="24" t="s">
        <v>24</v>
      </c>
      <c r="AY108" s="24" t="s">
        <v>541</v>
      </c>
      <c r="BE108" s="248">
        <f>IF(N108="základní",J108,0)</f>
        <v>0</v>
      </c>
      <c r="BF108" s="248">
        <f>IF(N108="snížená",J108,0)</f>
        <v>0</v>
      </c>
      <c r="BG108" s="248">
        <f>IF(N108="zákl. přenesená",J108,0)</f>
        <v>0</v>
      </c>
      <c r="BH108" s="248">
        <f>IF(N108="sníž. přenesená",J108,0)</f>
        <v>0</v>
      </c>
      <c r="BI108" s="248">
        <f>IF(N108="nulová",J108,0)</f>
        <v>0</v>
      </c>
      <c r="BJ108" s="24" t="s">
        <v>24</v>
      </c>
      <c r="BK108" s="248">
        <f>ROUND(I108*H108,2)</f>
        <v>0</v>
      </c>
      <c r="BL108" s="24" t="s">
        <v>639</v>
      </c>
      <c r="BM108" s="24" t="s">
        <v>1957</v>
      </c>
    </row>
    <row r="109" s="1" customFormat="1" ht="25.5" customHeight="1">
      <c r="B109" s="46"/>
      <c r="C109" s="237" t="s">
        <v>577</v>
      </c>
      <c r="D109" s="237" t="s">
        <v>544</v>
      </c>
      <c r="E109" s="238" t="s">
        <v>1467</v>
      </c>
      <c r="F109" s="239" t="s">
        <v>1468</v>
      </c>
      <c r="G109" s="240" t="s">
        <v>616</v>
      </c>
      <c r="H109" s="241">
        <v>5</v>
      </c>
      <c r="I109" s="242"/>
      <c r="J109" s="243">
        <f>ROUND(I109*H109,2)</f>
        <v>0</v>
      </c>
      <c r="K109" s="239" t="s">
        <v>603</v>
      </c>
      <c r="L109" s="72"/>
      <c r="M109" s="244" t="s">
        <v>22</v>
      </c>
      <c r="N109" s="245" t="s">
        <v>48</v>
      </c>
      <c r="O109" s="47"/>
      <c r="P109" s="246">
        <f>O109*H109</f>
        <v>0</v>
      </c>
      <c r="Q109" s="246">
        <v>0</v>
      </c>
      <c r="R109" s="246">
        <f>Q109*H109</f>
        <v>0</v>
      </c>
      <c r="S109" s="246">
        <v>0</v>
      </c>
      <c r="T109" s="247">
        <f>S109*H109</f>
        <v>0</v>
      </c>
      <c r="AR109" s="24" t="s">
        <v>617</v>
      </c>
      <c r="AT109" s="24" t="s">
        <v>544</v>
      </c>
      <c r="AU109" s="24" t="s">
        <v>24</v>
      </c>
      <c r="AY109" s="24" t="s">
        <v>541</v>
      </c>
      <c r="BE109" s="248">
        <f>IF(N109="základní",J109,0)</f>
        <v>0</v>
      </c>
      <c r="BF109" s="248">
        <f>IF(N109="snížená",J109,0)</f>
        <v>0</v>
      </c>
      <c r="BG109" s="248">
        <f>IF(N109="zákl. přenesená",J109,0)</f>
        <v>0</v>
      </c>
      <c r="BH109" s="248">
        <f>IF(N109="sníž. přenesená",J109,0)</f>
        <v>0</v>
      </c>
      <c r="BI109" s="248">
        <f>IF(N109="nulová",J109,0)</f>
        <v>0</v>
      </c>
      <c r="BJ109" s="24" t="s">
        <v>24</v>
      </c>
      <c r="BK109" s="248">
        <f>ROUND(I109*H109,2)</f>
        <v>0</v>
      </c>
      <c r="BL109" s="24" t="s">
        <v>617</v>
      </c>
      <c r="BM109" s="24" t="s">
        <v>1958</v>
      </c>
    </row>
    <row r="110" s="1" customFormat="1" ht="76.5" customHeight="1">
      <c r="B110" s="46"/>
      <c r="C110" s="237" t="s">
        <v>750</v>
      </c>
      <c r="D110" s="237" t="s">
        <v>544</v>
      </c>
      <c r="E110" s="238" t="s">
        <v>1686</v>
      </c>
      <c r="F110" s="239" t="s">
        <v>1687</v>
      </c>
      <c r="G110" s="240" t="s">
        <v>616</v>
      </c>
      <c r="H110" s="241">
        <v>1</v>
      </c>
      <c r="I110" s="242"/>
      <c r="J110" s="243">
        <f>ROUND(I110*H110,2)</f>
        <v>0</v>
      </c>
      <c r="K110" s="239" t="s">
        <v>603</v>
      </c>
      <c r="L110" s="72"/>
      <c r="M110" s="244" t="s">
        <v>22</v>
      </c>
      <c r="N110" s="245" t="s">
        <v>48</v>
      </c>
      <c r="O110" s="47"/>
      <c r="P110" s="246">
        <f>O110*H110</f>
        <v>0</v>
      </c>
      <c r="Q110" s="246">
        <v>0</v>
      </c>
      <c r="R110" s="246">
        <f>Q110*H110</f>
        <v>0</v>
      </c>
      <c r="S110" s="246">
        <v>0</v>
      </c>
      <c r="T110" s="247">
        <f>S110*H110</f>
        <v>0</v>
      </c>
      <c r="AR110" s="24" t="s">
        <v>617</v>
      </c>
      <c r="AT110" s="24" t="s">
        <v>544</v>
      </c>
      <c r="AU110" s="24" t="s">
        <v>24</v>
      </c>
      <c r="AY110" s="24" t="s">
        <v>541</v>
      </c>
      <c r="BE110" s="248">
        <f>IF(N110="základní",J110,0)</f>
        <v>0</v>
      </c>
      <c r="BF110" s="248">
        <f>IF(N110="snížená",J110,0)</f>
        <v>0</v>
      </c>
      <c r="BG110" s="248">
        <f>IF(N110="zákl. přenesená",J110,0)</f>
        <v>0</v>
      </c>
      <c r="BH110" s="248">
        <f>IF(N110="sníž. přenesená",J110,0)</f>
        <v>0</v>
      </c>
      <c r="BI110" s="248">
        <f>IF(N110="nulová",J110,0)</f>
        <v>0</v>
      </c>
      <c r="BJ110" s="24" t="s">
        <v>24</v>
      </c>
      <c r="BK110" s="248">
        <f>ROUND(I110*H110,2)</f>
        <v>0</v>
      </c>
      <c r="BL110" s="24" t="s">
        <v>617</v>
      </c>
      <c r="BM110" s="24" t="s">
        <v>1959</v>
      </c>
    </row>
    <row r="111" s="1" customFormat="1" ht="25.5" customHeight="1">
      <c r="B111" s="46"/>
      <c r="C111" s="237" t="s">
        <v>580</v>
      </c>
      <c r="D111" s="237" t="s">
        <v>544</v>
      </c>
      <c r="E111" s="238" t="s">
        <v>1689</v>
      </c>
      <c r="F111" s="239" t="s">
        <v>1690</v>
      </c>
      <c r="G111" s="240" t="s">
        <v>616</v>
      </c>
      <c r="H111" s="241">
        <v>1</v>
      </c>
      <c r="I111" s="242"/>
      <c r="J111" s="243">
        <f>ROUND(I111*H111,2)</f>
        <v>0</v>
      </c>
      <c r="K111" s="239" t="s">
        <v>603</v>
      </c>
      <c r="L111" s="72"/>
      <c r="M111" s="244" t="s">
        <v>22</v>
      </c>
      <c r="N111" s="281" t="s">
        <v>48</v>
      </c>
      <c r="O111" s="277"/>
      <c r="P111" s="278">
        <f>O111*H111</f>
        <v>0</v>
      </c>
      <c r="Q111" s="278">
        <v>0</v>
      </c>
      <c r="R111" s="278">
        <f>Q111*H111</f>
        <v>0</v>
      </c>
      <c r="S111" s="278">
        <v>0</v>
      </c>
      <c r="T111" s="279">
        <f>S111*H111</f>
        <v>0</v>
      </c>
      <c r="AR111" s="24" t="s">
        <v>617</v>
      </c>
      <c r="AT111" s="24" t="s">
        <v>544</v>
      </c>
      <c r="AU111" s="24" t="s">
        <v>24</v>
      </c>
      <c r="AY111" s="24" t="s">
        <v>541</v>
      </c>
      <c r="BE111" s="248">
        <f>IF(N111="základní",J111,0)</f>
        <v>0</v>
      </c>
      <c r="BF111" s="248">
        <f>IF(N111="snížená",J111,0)</f>
        <v>0</v>
      </c>
      <c r="BG111" s="248">
        <f>IF(N111="zákl. přenesená",J111,0)</f>
        <v>0</v>
      </c>
      <c r="BH111" s="248">
        <f>IF(N111="sníž. přenesená",J111,0)</f>
        <v>0</v>
      </c>
      <c r="BI111" s="248">
        <f>IF(N111="nulová",J111,0)</f>
        <v>0</v>
      </c>
      <c r="BJ111" s="24" t="s">
        <v>24</v>
      </c>
      <c r="BK111" s="248">
        <f>ROUND(I111*H111,2)</f>
        <v>0</v>
      </c>
      <c r="BL111" s="24" t="s">
        <v>617</v>
      </c>
      <c r="BM111" s="24" t="s">
        <v>1960</v>
      </c>
    </row>
    <row r="112" s="1" customFormat="1" ht="6.96" customHeight="1">
      <c r="B112" s="67"/>
      <c r="C112" s="68"/>
      <c r="D112" s="68"/>
      <c r="E112" s="68"/>
      <c r="F112" s="68"/>
      <c r="G112" s="68"/>
      <c r="H112" s="68"/>
      <c r="I112" s="179"/>
      <c r="J112" s="68"/>
      <c r="K112" s="68"/>
      <c r="L112" s="72"/>
    </row>
  </sheetData>
  <sheetProtection sheet="1" autoFilter="0" formatColumns="0" formatRows="0" objects="1" scenarios="1" spinCount="100000" saltValue="6cS8nNs9Wfqe0CKhPnd8iWPu8qcfyQJ3cq1ZCCeyLRnBnhDrFNQ9wbZCPlo0aJczxg8LK2ofNi0/tVWlU48IVw==" hashValue="zU5zH2sFHCffCuySytELRwsmlj7xdiHYRCZvZ4sUBbfKHb/S+wScWQP6b0MiCOP3g/zP34ScWDXcL6g+K5cX8Q==" algorithmName="SHA-512" password="CC35"/>
  <autoFilter ref="C88:K111"/>
  <mergeCells count="16">
    <mergeCell ref="E7:H7"/>
    <mergeCell ref="E11:H11"/>
    <mergeCell ref="E9:H9"/>
    <mergeCell ref="E13:H13"/>
    <mergeCell ref="E28:H28"/>
    <mergeCell ref="E49:H49"/>
    <mergeCell ref="E53:H53"/>
    <mergeCell ref="E51:H51"/>
    <mergeCell ref="E55:H55"/>
    <mergeCell ref="J59:J60"/>
    <mergeCell ref="E75:H75"/>
    <mergeCell ref="E79:H79"/>
    <mergeCell ref="E77:H77"/>
    <mergeCell ref="E81:H81"/>
    <mergeCell ref="G1:H1"/>
    <mergeCell ref="L2:V2"/>
  </mergeCells>
  <hyperlinks>
    <hyperlink ref="F1:G1" location="C2" display="1) Krycí list soupisu"/>
    <hyperlink ref="G1:H1" location="C62" display="2) Rekapitulace"/>
    <hyperlink ref="J1" location="C88"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82.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435</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ht="16.5" customHeight="1">
      <c r="B9" s="28"/>
      <c r="C9" s="29"/>
      <c r="D9" s="29"/>
      <c r="E9" s="156" t="s">
        <v>1924</v>
      </c>
      <c r="F9" s="29"/>
      <c r="G9" s="29"/>
      <c r="H9" s="29"/>
      <c r="I9" s="155"/>
      <c r="J9" s="29"/>
      <c r="K9" s="31"/>
    </row>
    <row r="10">
      <c r="B10" s="28"/>
      <c r="C10" s="29"/>
      <c r="D10" s="40" t="s">
        <v>508</v>
      </c>
      <c r="E10" s="29"/>
      <c r="F10" s="29"/>
      <c r="G10" s="29"/>
      <c r="H10" s="29"/>
      <c r="I10" s="155"/>
      <c r="J10" s="29"/>
      <c r="K10" s="31"/>
    </row>
    <row r="11" s="1" customFormat="1" ht="16.5" customHeight="1">
      <c r="B11" s="46"/>
      <c r="C11" s="47"/>
      <c r="D11" s="47"/>
      <c r="E11" s="55" t="s">
        <v>1941</v>
      </c>
      <c r="F11" s="47"/>
      <c r="G11" s="47"/>
      <c r="H11" s="47"/>
      <c r="I11" s="157"/>
      <c r="J11" s="47"/>
      <c r="K11" s="51"/>
    </row>
    <row r="12" s="1" customFormat="1">
      <c r="B12" s="46"/>
      <c r="C12" s="47"/>
      <c r="D12" s="40" t="s">
        <v>510</v>
      </c>
      <c r="E12" s="47"/>
      <c r="F12" s="47"/>
      <c r="G12" s="47"/>
      <c r="H12" s="47"/>
      <c r="I12" s="157"/>
      <c r="J12" s="47"/>
      <c r="K12" s="51"/>
    </row>
    <row r="13" s="1" customFormat="1" ht="36.96" customHeight="1">
      <c r="B13" s="46"/>
      <c r="C13" s="47"/>
      <c r="D13" s="47"/>
      <c r="E13" s="158" t="s">
        <v>1961</v>
      </c>
      <c r="F13" s="47"/>
      <c r="G13" s="47"/>
      <c r="H13" s="47"/>
      <c r="I13" s="157"/>
      <c r="J13" s="47"/>
      <c r="K13" s="51"/>
    </row>
    <row r="14" s="1" customFormat="1">
      <c r="B14" s="46"/>
      <c r="C14" s="47"/>
      <c r="D14" s="47"/>
      <c r="E14" s="47"/>
      <c r="F14" s="47"/>
      <c r="G14" s="47"/>
      <c r="H14" s="47"/>
      <c r="I14" s="157"/>
      <c r="J14" s="47"/>
      <c r="K14" s="51"/>
    </row>
    <row r="15" s="1" customFormat="1" ht="14.4" customHeight="1">
      <c r="B15" s="46"/>
      <c r="C15" s="47"/>
      <c r="D15" s="40" t="s">
        <v>21</v>
      </c>
      <c r="E15" s="47"/>
      <c r="F15" s="35" t="s">
        <v>22</v>
      </c>
      <c r="G15" s="47"/>
      <c r="H15" s="47"/>
      <c r="I15" s="159" t="s">
        <v>23</v>
      </c>
      <c r="J15" s="35" t="s">
        <v>22</v>
      </c>
      <c r="K15" s="51"/>
    </row>
    <row r="16" s="1" customFormat="1" ht="14.4" customHeight="1">
      <c r="B16" s="46"/>
      <c r="C16" s="47"/>
      <c r="D16" s="40" t="s">
        <v>25</v>
      </c>
      <c r="E16" s="47"/>
      <c r="F16" s="35" t="s">
        <v>40</v>
      </c>
      <c r="G16" s="47"/>
      <c r="H16" s="47"/>
      <c r="I16" s="159" t="s">
        <v>27</v>
      </c>
      <c r="J16" s="160" t="str">
        <f>'Rekapitulace stavby'!AN8</f>
        <v>19. 9. 2018</v>
      </c>
      <c r="K16" s="51"/>
    </row>
    <row r="17" s="1" customFormat="1" ht="10.8" customHeight="1">
      <c r="B17" s="46"/>
      <c r="C17" s="47"/>
      <c r="D17" s="47"/>
      <c r="E17" s="47"/>
      <c r="F17" s="47"/>
      <c r="G17" s="47"/>
      <c r="H17" s="47"/>
      <c r="I17" s="157"/>
      <c r="J17" s="47"/>
      <c r="K17" s="51"/>
    </row>
    <row r="18" s="1" customFormat="1" ht="14.4" customHeight="1">
      <c r="B18" s="46"/>
      <c r="C18" s="47"/>
      <c r="D18" s="40" t="s">
        <v>31</v>
      </c>
      <c r="E18" s="47"/>
      <c r="F18" s="47"/>
      <c r="G18" s="47"/>
      <c r="H18" s="47"/>
      <c r="I18" s="159" t="s">
        <v>32</v>
      </c>
      <c r="J18" s="35" t="str">
        <f>IF('Rekapitulace stavby'!AN10="","",'Rekapitulace stavby'!AN10)</f>
        <v>70994234</v>
      </c>
      <c r="K18" s="51"/>
    </row>
    <row r="19" s="1" customFormat="1" ht="18" customHeight="1">
      <c r="B19" s="46"/>
      <c r="C19" s="47"/>
      <c r="D19" s="47"/>
      <c r="E19" s="35" t="str">
        <f>IF('Rekapitulace stavby'!E11="","",'Rekapitulace stavby'!E11)</f>
        <v>SŽDC s.o., OŘ Ústí n.L., ST Ústí n.L.</v>
      </c>
      <c r="F19" s="47"/>
      <c r="G19" s="47"/>
      <c r="H19" s="47"/>
      <c r="I19" s="159" t="s">
        <v>35</v>
      </c>
      <c r="J19" s="35" t="str">
        <f>IF('Rekapitulace stavby'!AN11="","",'Rekapitulace stavby'!AN11)</f>
        <v>CZ70994234</v>
      </c>
      <c r="K19" s="51"/>
    </row>
    <row r="20" s="1" customFormat="1" ht="6.96" customHeight="1">
      <c r="B20" s="46"/>
      <c r="C20" s="47"/>
      <c r="D20" s="47"/>
      <c r="E20" s="47"/>
      <c r="F20" s="47"/>
      <c r="G20" s="47"/>
      <c r="H20" s="47"/>
      <c r="I20" s="157"/>
      <c r="J20" s="47"/>
      <c r="K20" s="51"/>
    </row>
    <row r="21" s="1" customFormat="1" ht="14.4" customHeight="1">
      <c r="B21" s="46"/>
      <c r="C21" s="47"/>
      <c r="D21" s="40" t="s">
        <v>37</v>
      </c>
      <c r="E21" s="47"/>
      <c r="F21" s="47"/>
      <c r="G21" s="47"/>
      <c r="H21" s="47"/>
      <c r="I21" s="159" t="s">
        <v>32</v>
      </c>
      <c r="J21" s="35" t="str">
        <f>IF('Rekapitulace stavby'!AN13="Vyplň údaj","",IF('Rekapitulace stavby'!AN13="","",'Rekapitulace stavby'!AN13))</f>
        <v/>
      </c>
      <c r="K21" s="51"/>
    </row>
    <row r="22" s="1" customFormat="1" ht="18" customHeight="1">
      <c r="B22" s="46"/>
      <c r="C22" s="47"/>
      <c r="D22" s="47"/>
      <c r="E22" s="35" t="str">
        <f>IF('Rekapitulace stavby'!E14="Vyplň údaj","",IF('Rekapitulace stavby'!E14="","",'Rekapitulace stavby'!E14))</f>
        <v/>
      </c>
      <c r="F22" s="47"/>
      <c r="G22" s="47"/>
      <c r="H22" s="47"/>
      <c r="I22" s="159" t="s">
        <v>35</v>
      </c>
      <c r="J22" s="35" t="str">
        <f>IF('Rekapitulace stavby'!AN14="Vyplň údaj","",IF('Rekapitulace stavby'!AN14="","",'Rekapitulace stavby'!AN14))</f>
        <v/>
      </c>
      <c r="K22" s="51"/>
    </row>
    <row r="23" s="1" customFormat="1" ht="6.96" customHeight="1">
      <c r="B23" s="46"/>
      <c r="C23" s="47"/>
      <c r="D23" s="47"/>
      <c r="E23" s="47"/>
      <c r="F23" s="47"/>
      <c r="G23" s="47"/>
      <c r="H23" s="47"/>
      <c r="I23" s="157"/>
      <c r="J23" s="47"/>
      <c r="K23" s="51"/>
    </row>
    <row r="24" s="1" customFormat="1" ht="14.4" customHeight="1">
      <c r="B24" s="46"/>
      <c r="C24" s="47"/>
      <c r="D24" s="40" t="s">
        <v>39</v>
      </c>
      <c r="E24" s="47"/>
      <c r="F24" s="47"/>
      <c r="G24" s="47"/>
      <c r="H24" s="47"/>
      <c r="I24" s="159" t="s">
        <v>32</v>
      </c>
      <c r="J24" s="35" t="str">
        <f>IF('Rekapitulace stavby'!AN16="","",'Rekapitulace stavby'!AN16)</f>
        <v/>
      </c>
      <c r="K24" s="51"/>
    </row>
    <row r="25" s="1" customFormat="1" ht="18" customHeight="1">
      <c r="B25" s="46"/>
      <c r="C25" s="47"/>
      <c r="D25" s="47"/>
      <c r="E25" s="35" t="str">
        <f>IF('Rekapitulace stavby'!E17="","",'Rekapitulace stavby'!E17)</f>
        <v xml:space="preserve"> </v>
      </c>
      <c r="F25" s="47"/>
      <c r="G25" s="47"/>
      <c r="H25" s="47"/>
      <c r="I25" s="159" t="s">
        <v>35</v>
      </c>
      <c r="J25" s="35" t="str">
        <f>IF('Rekapitulace stavby'!AN17="","",'Rekapitulace stavby'!AN17)</f>
        <v/>
      </c>
      <c r="K25" s="51"/>
    </row>
    <row r="26" s="1" customFormat="1" ht="6.96" customHeight="1">
      <c r="B26" s="46"/>
      <c r="C26" s="47"/>
      <c r="D26" s="47"/>
      <c r="E26" s="47"/>
      <c r="F26" s="47"/>
      <c r="G26" s="47"/>
      <c r="H26" s="47"/>
      <c r="I26" s="157"/>
      <c r="J26" s="47"/>
      <c r="K26" s="51"/>
    </row>
    <row r="27" s="1" customFormat="1" ht="14.4" customHeight="1">
      <c r="B27" s="46"/>
      <c r="C27" s="47"/>
      <c r="D27" s="40" t="s">
        <v>42</v>
      </c>
      <c r="E27" s="47"/>
      <c r="F27" s="47"/>
      <c r="G27" s="47"/>
      <c r="H27" s="47"/>
      <c r="I27" s="157"/>
      <c r="J27" s="47"/>
      <c r="K27" s="51"/>
    </row>
    <row r="28" s="7" customFormat="1" ht="16.5" customHeight="1">
      <c r="B28" s="161"/>
      <c r="C28" s="162"/>
      <c r="D28" s="162"/>
      <c r="E28" s="44" t="s">
        <v>22</v>
      </c>
      <c r="F28" s="44"/>
      <c r="G28" s="44"/>
      <c r="H28" s="44"/>
      <c r="I28" s="163"/>
      <c r="J28" s="162"/>
      <c r="K28" s="164"/>
    </row>
    <row r="29" s="1" customFormat="1" ht="6.96" customHeight="1">
      <c r="B29" s="46"/>
      <c r="C29" s="47"/>
      <c r="D29" s="47"/>
      <c r="E29" s="47"/>
      <c r="F29" s="47"/>
      <c r="G29" s="47"/>
      <c r="H29" s="47"/>
      <c r="I29" s="157"/>
      <c r="J29" s="47"/>
      <c r="K29" s="51"/>
    </row>
    <row r="30" s="1" customFormat="1" ht="6.96" customHeight="1">
      <c r="B30" s="46"/>
      <c r="C30" s="47"/>
      <c r="D30" s="106"/>
      <c r="E30" s="106"/>
      <c r="F30" s="106"/>
      <c r="G30" s="106"/>
      <c r="H30" s="106"/>
      <c r="I30" s="165"/>
      <c r="J30" s="106"/>
      <c r="K30" s="166"/>
    </row>
    <row r="31" s="1" customFormat="1" ht="25.44" customHeight="1">
      <c r="B31" s="46"/>
      <c r="C31" s="47"/>
      <c r="D31" s="167" t="s">
        <v>43</v>
      </c>
      <c r="E31" s="47"/>
      <c r="F31" s="47"/>
      <c r="G31" s="47"/>
      <c r="H31" s="47"/>
      <c r="I31" s="157"/>
      <c r="J31" s="168">
        <f>ROUND(J93,2)</f>
        <v>0</v>
      </c>
      <c r="K31" s="51"/>
    </row>
    <row r="32" s="1" customFormat="1" ht="6.96" customHeight="1">
      <c r="B32" s="46"/>
      <c r="C32" s="47"/>
      <c r="D32" s="106"/>
      <c r="E32" s="106"/>
      <c r="F32" s="106"/>
      <c r="G32" s="106"/>
      <c r="H32" s="106"/>
      <c r="I32" s="165"/>
      <c r="J32" s="106"/>
      <c r="K32" s="166"/>
    </row>
    <row r="33" s="1" customFormat="1" ht="14.4" customHeight="1">
      <c r="B33" s="46"/>
      <c r="C33" s="47"/>
      <c r="D33" s="47"/>
      <c r="E33" s="47"/>
      <c r="F33" s="52" t="s">
        <v>45</v>
      </c>
      <c r="G33" s="47"/>
      <c r="H33" s="47"/>
      <c r="I33" s="169" t="s">
        <v>44</v>
      </c>
      <c r="J33" s="52" t="s">
        <v>46</v>
      </c>
      <c r="K33" s="51"/>
    </row>
    <row r="34" s="1" customFormat="1" ht="14.4" customHeight="1">
      <c r="B34" s="46"/>
      <c r="C34" s="47"/>
      <c r="D34" s="55" t="s">
        <v>47</v>
      </c>
      <c r="E34" s="55" t="s">
        <v>48</v>
      </c>
      <c r="F34" s="170">
        <f>ROUND(SUM(BE93:BE109), 2)</f>
        <v>0</v>
      </c>
      <c r="G34" s="47"/>
      <c r="H34" s="47"/>
      <c r="I34" s="171">
        <v>0.20999999999999999</v>
      </c>
      <c r="J34" s="170">
        <f>ROUND(ROUND((SUM(BE93:BE109)), 2)*I34, 2)</f>
        <v>0</v>
      </c>
      <c r="K34" s="51"/>
    </row>
    <row r="35" s="1" customFormat="1" ht="14.4" customHeight="1">
      <c r="B35" s="46"/>
      <c r="C35" s="47"/>
      <c r="D35" s="47"/>
      <c r="E35" s="55" t="s">
        <v>49</v>
      </c>
      <c r="F35" s="170">
        <f>ROUND(SUM(BF93:BF109), 2)</f>
        <v>0</v>
      </c>
      <c r="G35" s="47"/>
      <c r="H35" s="47"/>
      <c r="I35" s="171">
        <v>0.14999999999999999</v>
      </c>
      <c r="J35" s="170">
        <f>ROUND(ROUND((SUM(BF93:BF109)), 2)*I35, 2)</f>
        <v>0</v>
      </c>
      <c r="K35" s="51"/>
    </row>
    <row r="36" hidden="1" s="1" customFormat="1" ht="14.4" customHeight="1">
      <c r="B36" s="46"/>
      <c r="C36" s="47"/>
      <c r="D36" s="47"/>
      <c r="E36" s="55" t="s">
        <v>50</v>
      </c>
      <c r="F36" s="170">
        <f>ROUND(SUM(BG93:BG109), 2)</f>
        <v>0</v>
      </c>
      <c r="G36" s="47"/>
      <c r="H36" s="47"/>
      <c r="I36" s="171">
        <v>0.20999999999999999</v>
      </c>
      <c r="J36" s="170">
        <v>0</v>
      </c>
      <c r="K36" s="51"/>
    </row>
    <row r="37" hidden="1" s="1" customFormat="1" ht="14.4" customHeight="1">
      <c r="B37" s="46"/>
      <c r="C37" s="47"/>
      <c r="D37" s="47"/>
      <c r="E37" s="55" t="s">
        <v>51</v>
      </c>
      <c r="F37" s="170">
        <f>ROUND(SUM(BH93:BH109), 2)</f>
        <v>0</v>
      </c>
      <c r="G37" s="47"/>
      <c r="H37" s="47"/>
      <c r="I37" s="171">
        <v>0.14999999999999999</v>
      </c>
      <c r="J37" s="170">
        <v>0</v>
      </c>
      <c r="K37" s="51"/>
    </row>
    <row r="38" hidden="1" s="1" customFormat="1" ht="14.4" customHeight="1">
      <c r="B38" s="46"/>
      <c r="C38" s="47"/>
      <c r="D38" s="47"/>
      <c r="E38" s="55" t="s">
        <v>52</v>
      </c>
      <c r="F38" s="170">
        <f>ROUND(SUM(BI93:BI109), 2)</f>
        <v>0</v>
      </c>
      <c r="G38" s="47"/>
      <c r="H38" s="47"/>
      <c r="I38" s="171">
        <v>0</v>
      </c>
      <c r="J38" s="170">
        <v>0</v>
      </c>
      <c r="K38" s="51"/>
    </row>
    <row r="39" s="1" customFormat="1" ht="6.96" customHeight="1">
      <c r="B39" s="46"/>
      <c r="C39" s="47"/>
      <c r="D39" s="47"/>
      <c r="E39" s="47"/>
      <c r="F39" s="47"/>
      <c r="G39" s="47"/>
      <c r="H39" s="47"/>
      <c r="I39" s="157"/>
      <c r="J39" s="47"/>
      <c r="K39" s="51"/>
    </row>
    <row r="40" s="1" customFormat="1" ht="25.44" customHeight="1">
      <c r="B40" s="46"/>
      <c r="C40" s="172"/>
      <c r="D40" s="173" t="s">
        <v>53</v>
      </c>
      <c r="E40" s="98"/>
      <c r="F40" s="98"/>
      <c r="G40" s="174" t="s">
        <v>54</v>
      </c>
      <c r="H40" s="175" t="s">
        <v>55</v>
      </c>
      <c r="I40" s="176"/>
      <c r="J40" s="177">
        <f>SUM(J31:J38)</f>
        <v>0</v>
      </c>
      <c r="K40" s="178"/>
    </row>
    <row r="41" s="1" customFormat="1" ht="14.4" customHeight="1">
      <c r="B41" s="67"/>
      <c r="C41" s="68"/>
      <c r="D41" s="68"/>
      <c r="E41" s="68"/>
      <c r="F41" s="68"/>
      <c r="G41" s="68"/>
      <c r="H41" s="68"/>
      <c r="I41" s="179"/>
      <c r="J41" s="68"/>
      <c r="K41" s="69"/>
    </row>
    <row r="45" s="1" customFormat="1" ht="6.96" customHeight="1">
      <c r="B45" s="180"/>
      <c r="C45" s="181"/>
      <c r="D45" s="181"/>
      <c r="E45" s="181"/>
      <c r="F45" s="181"/>
      <c r="G45" s="181"/>
      <c r="H45" s="181"/>
      <c r="I45" s="182"/>
      <c r="J45" s="181"/>
      <c r="K45" s="183"/>
    </row>
    <row r="46" s="1" customFormat="1" ht="36.96" customHeight="1">
      <c r="B46" s="46"/>
      <c r="C46" s="30" t="s">
        <v>512</v>
      </c>
      <c r="D46" s="47"/>
      <c r="E46" s="47"/>
      <c r="F46" s="47"/>
      <c r="G46" s="47"/>
      <c r="H46" s="47"/>
      <c r="I46" s="157"/>
      <c r="J46" s="47"/>
      <c r="K46" s="51"/>
    </row>
    <row r="47" s="1" customFormat="1" ht="6.96" customHeight="1">
      <c r="B47" s="46"/>
      <c r="C47" s="47"/>
      <c r="D47" s="47"/>
      <c r="E47" s="47"/>
      <c r="F47" s="47"/>
      <c r="G47" s="47"/>
      <c r="H47" s="47"/>
      <c r="I47" s="157"/>
      <c r="J47" s="47"/>
      <c r="K47" s="51"/>
    </row>
    <row r="48" s="1" customFormat="1" ht="14.4" customHeight="1">
      <c r="B48" s="46"/>
      <c r="C48" s="40" t="s">
        <v>18</v>
      </c>
      <c r="D48" s="47"/>
      <c r="E48" s="47"/>
      <c r="F48" s="47"/>
      <c r="G48" s="47"/>
      <c r="H48" s="47"/>
      <c r="I48" s="157"/>
      <c r="J48" s="47"/>
      <c r="K48" s="51"/>
    </row>
    <row r="49" s="1" customFormat="1" ht="16.5" customHeight="1">
      <c r="B49" s="46"/>
      <c r="C49" s="47"/>
      <c r="D49" s="47"/>
      <c r="E49" s="156" t="str">
        <f>E7</f>
        <v>Celkové opravy zastávek na koridorové trati Vraňany - Děčín - státní hranice_ZMĚNA č. 1</v>
      </c>
      <c r="F49" s="40"/>
      <c r="G49" s="40"/>
      <c r="H49" s="40"/>
      <c r="I49" s="157"/>
      <c r="J49" s="47"/>
      <c r="K49" s="51"/>
    </row>
    <row r="50">
      <c r="B50" s="28"/>
      <c r="C50" s="40" t="s">
        <v>506</v>
      </c>
      <c r="D50" s="29"/>
      <c r="E50" s="29"/>
      <c r="F50" s="29"/>
      <c r="G50" s="29"/>
      <c r="H50" s="29"/>
      <c r="I50" s="155"/>
      <c r="J50" s="29"/>
      <c r="K50" s="31"/>
    </row>
    <row r="51" ht="16.5" customHeight="1">
      <c r="B51" s="28"/>
      <c r="C51" s="29"/>
      <c r="D51" s="29"/>
      <c r="E51" s="156" t="s">
        <v>1924</v>
      </c>
      <c r="F51" s="29"/>
      <c r="G51" s="29"/>
      <c r="H51" s="29"/>
      <c r="I51" s="155"/>
      <c r="J51" s="29"/>
      <c r="K51" s="31"/>
    </row>
    <row r="52">
      <c r="B52" s="28"/>
      <c r="C52" s="40" t="s">
        <v>508</v>
      </c>
      <c r="D52" s="29"/>
      <c r="E52" s="29"/>
      <c r="F52" s="29"/>
      <c r="G52" s="29"/>
      <c r="H52" s="29"/>
      <c r="I52" s="155"/>
      <c r="J52" s="29"/>
      <c r="K52" s="31"/>
    </row>
    <row r="53" s="1" customFormat="1" ht="16.5" customHeight="1">
      <c r="B53" s="46"/>
      <c r="C53" s="47"/>
      <c r="D53" s="47"/>
      <c r="E53" s="55" t="s">
        <v>1941</v>
      </c>
      <c r="F53" s="47"/>
      <c r="G53" s="47"/>
      <c r="H53" s="47"/>
      <c r="I53" s="157"/>
      <c r="J53" s="47"/>
      <c r="K53" s="51"/>
    </row>
    <row r="54" s="1" customFormat="1" ht="14.4" customHeight="1">
      <c r="B54" s="46"/>
      <c r="C54" s="40" t="s">
        <v>510</v>
      </c>
      <c r="D54" s="47"/>
      <c r="E54" s="47"/>
      <c r="F54" s="47"/>
      <c r="G54" s="47"/>
      <c r="H54" s="47"/>
      <c r="I54" s="157"/>
      <c r="J54" s="47"/>
      <c r="K54" s="51"/>
    </row>
    <row r="55" s="1" customFormat="1" ht="17.25" customHeight="1">
      <c r="B55" s="46"/>
      <c r="C55" s="47"/>
      <c r="D55" s="47"/>
      <c r="E55" s="158" t="str">
        <f>E13</f>
        <v>SO-33-04.2 - zemní práce</v>
      </c>
      <c r="F55" s="47"/>
      <c r="G55" s="47"/>
      <c r="H55" s="47"/>
      <c r="I55" s="157"/>
      <c r="J55" s="47"/>
      <c r="K55" s="51"/>
    </row>
    <row r="56" s="1" customFormat="1" ht="6.96" customHeight="1">
      <c r="B56" s="46"/>
      <c r="C56" s="47"/>
      <c r="D56" s="47"/>
      <c r="E56" s="47"/>
      <c r="F56" s="47"/>
      <c r="G56" s="47"/>
      <c r="H56" s="47"/>
      <c r="I56" s="157"/>
      <c r="J56" s="47"/>
      <c r="K56" s="51"/>
    </row>
    <row r="57" s="1" customFormat="1" ht="18" customHeight="1">
      <c r="B57" s="46"/>
      <c r="C57" s="40" t="s">
        <v>25</v>
      </c>
      <c r="D57" s="47"/>
      <c r="E57" s="47"/>
      <c r="F57" s="35" t="str">
        <f>F16</f>
        <v xml:space="preserve"> </v>
      </c>
      <c r="G57" s="47"/>
      <c r="H57" s="47"/>
      <c r="I57" s="159" t="s">
        <v>27</v>
      </c>
      <c r="J57" s="160" t="str">
        <f>IF(J16="","",J16)</f>
        <v>19. 9. 2018</v>
      </c>
      <c r="K57" s="51"/>
    </row>
    <row r="58" s="1" customFormat="1" ht="6.96" customHeight="1">
      <c r="B58" s="46"/>
      <c r="C58" s="47"/>
      <c r="D58" s="47"/>
      <c r="E58" s="47"/>
      <c r="F58" s="47"/>
      <c r="G58" s="47"/>
      <c r="H58" s="47"/>
      <c r="I58" s="157"/>
      <c r="J58" s="47"/>
      <c r="K58" s="51"/>
    </row>
    <row r="59" s="1" customFormat="1">
      <c r="B59" s="46"/>
      <c r="C59" s="40" t="s">
        <v>31</v>
      </c>
      <c r="D59" s="47"/>
      <c r="E59" s="47"/>
      <c r="F59" s="35" t="str">
        <f>E19</f>
        <v>SŽDC s.o., OŘ Ústí n.L., ST Ústí n.L.</v>
      </c>
      <c r="G59" s="47"/>
      <c r="H59" s="47"/>
      <c r="I59" s="159" t="s">
        <v>39</v>
      </c>
      <c r="J59" s="44" t="str">
        <f>E25</f>
        <v xml:space="preserve"> </v>
      </c>
      <c r="K59" s="51"/>
    </row>
    <row r="60" s="1" customFormat="1" ht="14.4" customHeight="1">
      <c r="B60" s="46"/>
      <c r="C60" s="40" t="s">
        <v>37</v>
      </c>
      <c r="D60" s="47"/>
      <c r="E60" s="47"/>
      <c r="F60" s="35" t="str">
        <f>IF(E22="","",E22)</f>
        <v/>
      </c>
      <c r="G60" s="47"/>
      <c r="H60" s="47"/>
      <c r="I60" s="157"/>
      <c r="J60" s="184"/>
      <c r="K60" s="51"/>
    </row>
    <row r="61" s="1" customFormat="1" ht="10.32" customHeight="1">
      <c r="B61" s="46"/>
      <c r="C61" s="47"/>
      <c r="D61" s="47"/>
      <c r="E61" s="47"/>
      <c r="F61" s="47"/>
      <c r="G61" s="47"/>
      <c r="H61" s="47"/>
      <c r="I61" s="157"/>
      <c r="J61" s="47"/>
      <c r="K61" s="51"/>
    </row>
    <row r="62" s="1" customFormat="1" ht="29.28" customHeight="1">
      <c r="B62" s="46"/>
      <c r="C62" s="185" t="s">
        <v>513</v>
      </c>
      <c r="D62" s="172"/>
      <c r="E62" s="172"/>
      <c r="F62" s="172"/>
      <c r="G62" s="172"/>
      <c r="H62" s="172"/>
      <c r="I62" s="186"/>
      <c r="J62" s="187" t="s">
        <v>514</v>
      </c>
      <c r="K62" s="188"/>
    </row>
    <row r="63" s="1" customFormat="1" ht="10.32" customHeight="1">
      <c r="B63" s="46"/>
      <c r="C63" s="47"/>
      <c r="D63" s="47"/>
      <c r="E63" s="47"/>
      <c r="F63" s="47"/>
      <c r="G63" s="47"/>
      <c r="H63" s="47"/>
      <c r="I63" s="157"/>
      <c r="J63" s="47"/>
      <c r="K63" s="51"/>
    </row>
    <row r="64" s="1" customFormat="1" ht="29.28" customHeight="1">
      <c r="B64" s="46"/>
      <c r="C64" s="189" t="s">
        <v>515</v>
      </c>
      <c r="D64" s="47"/>
      <c r="E64" s="47"/>
      <c r="F64" s="47"/>
      <c r="G64" s="47"/>
      <c r="H64" s="47"/>
      <c r="I64" s="157"/>
      <c r="J64" s="168">
        <f>J93</f>
        <v>0</v>
      </c>
      <c r="K64" s="51"/>
      <c r="AU64" s="24" t="s">
        <v>516</v>
      </c>
    </row>
    <row r="65" s="8" customFormat="1" ht="24.96" customHeight="1">
      <c r="B65" s="190"/>
      <c r="C65" s="191"/>
      <c r="D65" s="192" t="s">
        <v>517</v>
      </c>
      <c r="E65" s="193"/>
      <c r="F65" s="193"/>
      <c r="G65" s="193"/>
      <c r="H65" s="193"/>
      <c r="I65" s="194"/>
      <c r="J65" s="195">
        <f>J94</f>
        <v>0</v>
      </c>
      <c r="K65" s="196"/>
    </row>
    <row r="66" s="9" customFormat="1" ht="19.92" customHeight="1">
      <c r="B66" s="197"/>
      <c r="C66" s="198"/>
      <c r="D66" s="199" t="s">
        <v>1087</v>
      </c>
      <c r="E66" s="200"/>
      <c r="F66" s="200"/>
      <c r="G66" s="200"/>
      <c r="H66" s="200"/>
      <c r="I66" s="201"/>
      <c r="J66" s="202">
        <f>J95</f>
        <v>0</v>
      </c>
      <c r="K66" s="203"/>
    </row>
    <row r="67" s="9" customFormat="1" ht="19.92" customHeight="1">
      <c r="B67" s="197"/>
      <c r="C67" s="198"/>
      <c r="D67" s="199" t="s">
        <v>1693</v>
      </c>
      <c r="E67" s="200"/>
      <c r="F67" s="200"/>
      <c r="G67" s="200"/>
      <c r="H67" s="200"/>
      <c r="I67" s="201"/>
      <c r="J67" s="202">
        <f>J103</f>
        <v>0</v>
      </c>
      <c r="K67" s="203"/>
    </row>
    <row r="68" s="8" customFormat="1" ht="24.96" customHeight="1">
      <c r="B68" s="190"/>
      <c r="C68" s="191"/>
      <c r="D68" s="192" t="s">
        <v>1471</v>
      </c>
      <c r="E68" s="193"/>
      <c r="F68" s="193"/>
      <c r="G68" s="193"/>
      <c r="H68" s="193"/>
      <c r="I68" s="194"/>
      <c r="J68" s="195">
        <f>J105</f>
        <v>0</v>
      </c>
      <c r="K68" s="196"/>
    </row>
    <row r="69" s="9" customFormat="1" ht="19.92" customHeight="1">
      <c r="B69" s="197"/>
      <c r="C69" s="198"/>
      <c r="D69" s="199" t="s">
        <v>1472</v>
      </c>
      <c r="E69" s="200"/>
      <c r="F69" s="200"/>
      <c r="G69" s="200"/>
      <c r="H69" s="200"/>
      <c r="I69" s="201"/>
      <c r="J69" s="202">
        <f>J106</f>
        <v>0</v>
      </c>
      <c r="K69" s="203"/>
    </row>
    <row r="70" s="1" customFormat="1" ht="21.84" customHeight="1">
      <c r="B70" s="46"/>
      <c r="C70" s="47"/>
      <c r="D70" s="47"/>
      <c r="E70" s="47"/>
      <c r="F70" s="47"/>
      <c r="G70" s="47"/>
      <c r="H70" s="47"/>
      <c r="I70" s="157"/>
      <c r="J70" s="47"/>
      <c r="K70" s="51"/>
    </row>
    <row r="71" s="1" customFormat="1" ht="6.96" customHeight="1">
      <c r="B71" s="67"/>
      <c r="C71" s="68"/>
      <c r="D71" s="68"/>
      <c r="E71" s="68"/>
      <c r="F71" s="68"/>
      <c r="G71" s="68"/>
      <c r="H71" s="68"/>
      <c r="I71" s="179"/>
      <c r="J71" s="68"/>
      <c r="K71" s="69"/>
    </row>
    <row r="75" s="1" customFormat="1" ht="6.96" customHeight="1">
      <c r="B75" s="70"/>
      <c r="C75" s="71"/>
      <c r="D75" s="71"/>
      <c r="E75" s="71"/>
      <c r="F75" s="71"/>
      <c r="G75" s="71"/>
      <c r="H75" s="71"/>
      <c r="I75" s="182"/>
      <c r="J75" s="71"/>
      <c r="K75" s="71"/>
      <c r="L75" s="72"/>
    </row>
    <row r="76" s="1" customFormat="1" ht="36.96" customHeight="1">
      <c r="B76" s="46"/>
      <c r="C76" s="73" t="s">
        <v>525</v>
      </c>
      <c r="D76" s="74"/>
      <c r="E76" s="74"/>
      <c r="F76" s="74"/>
      <c r="G76" s="74"/>
      <c r="H76" s="74"/>
      <c r="I76" s="204"/>
      <c r="J76" s="74"/>
      <c r="K76" s="74"/>
      <c r="L76" s="72"/>
    </row>
    <row r="77" s="1" customFormat="1" ht="6.96" customHeight="1">
      <c r="B77" s="46"/>
      <c r="C77" s="74"/>
      <c r="D77" s="74"/>
      <c r="E77" s="74"/>
      <c r="F77" s="74"/>
      <c r="G77" s="74"/>
      <c r="H77" s="74"/>
      <c r="I77" s="204"/>
      <c r="J77" s="74"/>
      <c r="K77" s="74"/>
      <c r="L77" s="72"/>
    </row>
    <row r="78" s="1" customFormat="1" ht="14.4" customHeight="1">
      <c r="B78" s="46"/>
      <c r="C78" s="76" t="s">
        <v>18</v>
      </c>
      <c r="D78" s="74"/>
      <c r="E78" s="74"/>
      <c r="F78" s="74"/>
      <c r="G78" s="74"/>
      <c r="H78" s="74"/>
      <c r="I78" s="204"/>
      <c r="J78" s="74"/>
      <c r="K78" s="74"/>
      <c r="L78" s="72"/>
    </row>
    <row r="79" s="1" customFormat="1" ht="16.5" customHeight="1">
      <c r="B79" s="46"/>
      <c r="C79" s="74"/>
      <c r="D79" s="74"/>
      <c r="E79" s="205" t="str">
        <f>E7</f>
        <v>Celkové opravy zastávek na koridorové trati Vraňany - Děčín - státní hranice_ZMĚNA č. 1</v>
      </c>
      <c r="F79" s="76"/>
      <c r="G79" s="76"/>
      <c r="H79" s="76"/>
      <c r="I79" s="204"/>
      <c r="J79" s="74"/>
      <c r="K79" s="74"/>
      <c r="L79" s="72"/>
    </row>
    <row r="80">
      <c r="B80" s="28"/>
      <c r="C80" s="76" t="s">
        <v>506</v>
      </c>
      <c r="D80" s="206"/>
      <c r="E80" s="206"/>
      <c r="F80" s="206"/>
      <c r="G80" s="206"/>
      <c r="H80" s="206"/>
      <c r="I80" s="149"/>
      <c r="J80" s="206"/>
      <c r="K80" s="206"/>
      <c r="L80" s="207"/>
    </row>
    <row r="81" ht="16.5" customHeight="1">
      <c r="B81" s="28"/>
      <c r="C81" s="206"/>
      <c r="D81" s="206"/>
      <c r="E81" s="205" t="s">
        <v>1924</v>
      </c>
      <c r="F81" s="206"/>
      <c r="G81" s="206"/>
      <c r="H81" s="206"/>
      <c r="I81" s="149"/>
      <c r="J81" s="206"/>
      <c r="K81" s="206"/>
      <c r="L81" s="207"/>
    </row>
    <row r="82">
      <c r="B82" s="28"/>
      <c r="C82" s="76" t="s">
        <v>508</v>
      </c>
      <c r="D82" s="206"/>
      <c r="E82" s="206"/>
      <c r="F82" s="206"/>
      <c r="G82" s="206"/>
      <c r="H82" s="206"/>
      <c r="I82" s="149"/>
      <c r="J82" s="206"/>
      <c r="K82" s="206"/>
      <c r="L82" s="207"/>
    </row>
    <row r="83" s="1" customFormat="1" ht="16.5" customHeight="1">
      <c r="B83" s="46"/>
      <c r="C83" s="74"/>
      <c r="D83" s="74"/>
      <c r="E83" s="208" t="s">
        <v>1941</v>
      </c>
      <c r="F83" s="74"/>
      <c r="G83" s="74"/>
      <c r="H83" s="74"/>
      <c r="I83" s="204"/>
      <c r="J83" s="74"/>
      <c r="K83" s="74"/>
      <c r="L83" s="72"/>
    </row>
    <row r="84" s="1" customFormat="1" ht="14.4" customHeight="1">
      <c r="B84" s="46"/>
      <c r="C84" s="76" t="s">
        <v>510</v>
      </c>
      <c r="D84" s="74"/>
      <c r="E84" s="74"/>
      <c r="F84" s="74"/>
      <c r="G84" s="74"/>
      <c r="H84" s="74"/>
      <c r="I84" s="204"/>
      <c r="J84" s="74"/>
      <c r="K84" s="74"/>
      <c r="L84" s="72"/>
    </row>
    <row r="85" s="1" customFormat="1" ht="17.25" customHeight="1">
      <c r="B85" s="46"/>
      <c r="C85" s="74"/>
      <c r="D85" s="74"/>
      <c r="E85" s="82" t="str">
        <f>E13</f>
        <v>SO-33-04.2 - zemní práce</v>
      </c>
      <c r="F85" s="74"/>
      <c r="G85" s="74"/>
      <c r="H85" s="74"/>
      <c r="I85" s="204"/>
      <c r="J85" s="74"/>
      <c r="K85" s="74"/>
      <c r="L85" s="72"/>
    </row>
    <row r="86" s="1" customFormat="1" ht="6.96" customHeight="1">
      <c r="B86" s="46"/>
      <c r="C86" s="74"/>
      <c r="D86" s="74"/>
      <c r="E86" s="74"/>
      <c r="F86" s="74"/>
      <c r="G86" s="74"/>
      <c r="H86" s="74"/>
      <c r="I86" s="204"/>
      <c r="J86" s="74"/>
      <c r="K86" s="74"/>
      <c r="L86" s="72"/>
    </row>
    <row r="87" s="1" customFormat="1" ht="18" customHeight="1">
      <c r="B87" s="46"/>
      <c r="C87" s="76" t="s">
        <v>25</v>
      </c>
      <c r="D87" s="74"/>
      <c r="E87" s="74"/>
      <c r="F87" s="209" t="str">
        <f>F16</f>
        <v xml:space="preserve"> </v>
      </c>
      <c r="G87" s="74"/>
      <c r="H87" s="74"/>
      <c r="I87" s="210" t="s">
        <v>27</v>
      </c>
      <c r="J87" s="85" t="str">
        <f>IF(J16="","",J16)</f>
        <v>19. 9. 2018</v>
      </c>
      <c r="K87" s="74"/>
      <c r="L87" s="72"/>
    </row>
    <row r="88" s="1" customFormat="1" ht="6.96" customHeight="1">
      <c r="B88" s="46"/>
      <c r="C88" s="74"/>
      <c r="D88" s="74"/>
      <c r="E88" s="74"/>
      <c r="F88" s="74"/>
      <c r="G88" s="74"/>
      <c r="H88" s="74"/>
      <c r="I88" s="204"/>
      <c r="J88" s="74"/>
      <c r="K88" s="74"/>
      <c r="L88" s="72"/>
    </row>
    <row r="89" s="1" customFormat="1">
      <c r="B89" s="46"/>
      <c r="C89" s="76" t="s">
        <v>31</v>
      </c>
      <c r="D89" s="74"/>
      <c r="E89" s="74"/>
      <c r="F89" s="209" t="str">
        <f>E19</f>
        <v>SŽDC s.o., OŘ Ústí n.L., ST Ústí n.L.</v>
      </c>
      <c r="G89" s="74"/>
      <c r="H89" s="74"/>
      <c r="I89" s="210" t="s">
        <v>39</v>
      </c>
      <c r="J89" s="209" t="str">
        <f>E25</f>
        <v xml:space="preserve"> </v>
      </c>
      <c r="K89" s="74"/>
      <c r="L89" s="72"/>
    </row>
    <row r="90" s="1" customFormat="1" ht="14.4" customHeight="1">
      <c r="B90" s="46"/>
      <c r="C90" s="76" t="s">
        <v>37</v>
      </c>
      <c r="D90" s="74"/>
      <c r="E90" s="74"/>
      <c r="F90" s="209" t="str">
        <f>IF(E22="","",E22)</f>
        <v/>
      </c>
      <c r="G90" s="74"/>
      <c r="H90" s="74"/>
      <c r="I90" s="204"/>
      <c r="J90" s="74"/>
      <c r="K90" s="74"/>
      <c r="L90" s="72"/>
    </row>
    <row r="91" s="1" customFormat="1" ht="10.32" customHeight="1">
      <c r="B91" s="46"/>
      <c r="C91" s="74"/>
      <c r="D91" s="74"/>
      <c r="E91" s="74"/>
      <c r="F91" s="74"/>
      <c r="G91" s="74"/>
      <c r="H91" s="74"/>
      <c r="I91" s="204"/>
      <c r="J91" s="74"/>
      <c r="K91" s="74"/>
      <c r="L91" s="72"/>
    </row>
    <row r="92" s="10" customFormat="1" ht="29.28" customHeight="1">
      <c r="B92" s="211"/>
      <c r="C92" s="212" t="s">
        <v>526</v>
      </c>
      <c r="D92" s="213" t="s">
        <v>62</v>
      </c>
      <c r="E92" s="213" t="s">
        <v>58</v>
      </c>
      <c r="F92" s="213" t="s">
        <v>527</v>
      </c>
      <c r="G92" s="213" t="s">
        <v>528</v>
      </c>
      <c r="H92" s="213" t="s">
        <v>529</v>
      </c>
      <c r="I92" s="214" t="s">
        <v>530</v>
      </c>
      <c r="J92" s="213" t="s">
        <v>514</v>
      </c>
      <c r="K92" s="215" t="s">
        <v>531</v>
      </c>
      <c r="L92" s="216"/>
      <c r="M92" s="102" t="s">
        <v>532</v>
      </c>
      <c r="N92" s="103" t="s">
        <v>47</v>
      </c>
      <c r="O92" s="103" t="s">
        <v>533</v>
      </c>
      <c r="P92" s="103" t="s">
        <v>534</v>
      </c>
      <c r="Q92" s="103" t="s">
        <v>535</v>
      </c>
      <c r="R92" s="103" t="s">
        <v>536</v>
      </c>
      <c r="S92" s="103" t="s">
        <v>537</v>
      </c>
      <c r="T92" s="104" t="s">
        <v>538</v>
      </c>
    </row>
    <row r="93" s="1" customFormat="1" ht="29.28" customHeight="1">
      <c r="B93" s="46"/>
      <c r="C93" s="108" t="s">
        <v>515</v>
      </c>
      <c r="D93" s="74"/>
      <c r="E93" s="74"/>
      <c r="F93" s="74"/>
      <c r="G93" s="74"/>
      <c r="H93" s="74"/>
      <c r="I93" s="204"/>
      <c r="J93" s="217">
        <f>BK93</f>
        <v>0</v>
      </c>
      <c r="K93" s="74"/>
      <c r="L93" s="72"/>
      <c r="M93" s="105"/>
      <c r="N93" s="106"/>
      <c r="O93" s="106"/>
      <c r="P93" s="218">
        <f>P94+P105</f>
        <v>0</v>
      </c>
      <c r="Q93" s="106"/>
      <c r="R93" s="218">
        <f>R94+R105</f>
        <v>3.1402112</v>
      </c>
      <c r="S93" s="106"/>
      <c r="T93" s="219">
        <f>T94+T105</f>
        <v>0</v>
      </c>
      <c r="AT93" s="24" t="s">
        <v>76</v>
      </c>
      <c r="AU93" s="24" t="s">
        <v>516</v>
      </c>
      <c r="BK93" s="220">
        <f>BK94+BK105</f>
        <v>0</v>
      </c>
    </row>
    <row r="94" s="11" customFormat="1" ht="37.44" customHeight="1">
      <c r="B94" s="221"/>
      <c r="C94" s="222"/>
      <c r="D94" s="223" t="s">
        <v>76</v>
      </c>
      <c r="E94" s="224" t="s">
        <v>539</v>
      </c>
      <c r="F94" s="224" t="s">
        <v>540</v>
      </c>
      <c r="G94" s="222"/>
      <c r="H94" s="222"/>
      <c r="I94" s="225"/>
      <c r="J94" s="226">
        <f>BK94</f>
        <v>0</v>
      </c>
      <c r="K94" s="222"/>
      <c r="L94" s="227"/>
      <c r="M94" s="228"/>
      <c r="N94" s="229"/>
      <c r="O94" s="229"/>
      <c r="P94" s="230">
        <f>P95+P103</f>
        <v>0</v>
      </c>
      <c r="Q94" s="229"/>
      <c r="R94" s="230">
        <f>R95+R103</f>
        <v>3.1402112</v>
      </c>
      <c r="S94" s="229"/>
      <c r="T94" s="231">
        <f>T95+T103</f>
        <v>0</v>
      </c>
      <c r="AR94" s="232" t="s">
        <v>24</v>
      </c>
      <c r="AT94" s="233" t="s">
        <v>76</v>
      </c>
      <c r="AU94" s="233" t="s">
        <v>77</v>
      </c>
      <c r="AY94" s="232" t="s">
        <v>541</v>
      </c>
      <c r="BK94" s="234">
        <f>BK95+BK103</f>
        <v>0</v>
      </c>
    </row>
    <row r="95" s="11" customFormat="1" ht="19.92" customHeight="1">
      <c r="B95" s="221"/>
      <c r="C95" s="222"/>
      <c r="D95" s="223" t="s">
        <v>76</v>
      </c>
      <c r="E95" s="235" t="s">
        <v>24</v>
      </c>
      <c r="F95" s="235" t="s">
        <v>1090</v>
      </c>
      <c r="G95" s="222"/>
      <c r="H95" s="222"/>
      <c r="I95" s="225"/>
      <c r="J95" s="236">
        <f>BK95</f>
        <v>0</v>
      </c>
      <c r="K95" s="222"/>
      <c r="L95" s="227"/>
      <c r="M95" s="228"/>
      <c r="N95" s="229"/>
      <c r="O95" s="229"/>
      <c r="P95" s="230">
        <f>SUM(P96:P102)</f>
        <v>0</v>
      </c>
      <c r="Q95" s="229"/>
      <c r="R95" s="230">
        <f>SUM(R96:R102)</f>
        <v>0</v>
      </c>
      <c r="S95" s="229"/>
      <c r="T95" s="231">
        <f>SUM(T96:T102)</f>
        <v>0</v>
      </c>
      <c r="AR95" s="232" t="s">
        <v>24</v>
      </c>
      <c r="AT95" s="233" t="s">
        <v>76</v>
      </c>
      <c r="AU95" s="233" t="s">
        <v>24</v>
      </c>
      <c r="AY95" s="232" t="s">
        <v>541</v>
      </c>
      <c r="BK95" s="234">
        <f>SUM(BK96:BK102)</f>
        <v>0</v>
      </c>
    </row>
    <row r="96" s="1" customFormat="1" ht="38.25" customHeight="1">
      <c r="B96" s="46"/>
      <c r="C96" s="237" t="s">
        <v>24</v>
      </c>
      <c r="D96" s="237" t="s">
        <v>544</v>
      </c>
      <c r="E96" s="238" t="s">
        <v>1473</v>
      </c>
      <c r="F96" s="239" t="s">
        <v>1474</v>
      </c>
      <c r="G96" s="240" t="s">
        <v>1093</v>
      </c>
      <c r="H96" s="241">
        <v>1.28</v>
      </c>
      <c r="I96" s="242"/>
      <c r="J96" s="243">
        <f>ROUND(I96*H96,2)</f>
        <v>0</v>
      </c>
      <c r="K96" s="239" t="s">
        <v>684</v>
      </c>
      <c r="L96" s="72"/>
      <c r="M96" s="244" t="s">
        <v>22</v>
      </c>
      <c r="N96" s="245" t="s">
        <v>48</v>
      </c>
      <c r="O96" s="47"/>
      <c r="P96" s="246">
        <f>O96*H96</f>
        <v>0</v>
      </c>
      <c r="Q96" s="246">
        <v>0</v>
      </c>
      <c r="R96" s="246">
        <f>Q96*H96</f>
        <v>0</v>
      </c>
      <c r="S96" s="246">
        <v>0</v>
      </c>
      <c r="T96" s="247">
        <f>S96*H96</f>
        <v>0</v>
      </c>
      <c r="AR96" s="24" t="s">
        <v>542</v>
      </c>
      <c r="AT96" s="24" t="s">
        <v>544</v>
      </c>
      <c r="AU96" s="24" t="s">
        <v>85</v>
      </c>
      <c r="AY96" s="24" t="s">
        <v>541</v>
      </c>
      <c r="BE96" s="248">
        <f>IF(N96="základní",J96,0)</f>
        <v>0</v>
      </c>
      <c r="BF96" s="248">
        <f>IF(N96="snížená",J96,0)</f>
        <v>0</v>
      </c>
      <c r="BG96" s="248">
        <f>IF(N96="zákl. přenesená",J96,0)</f>
        <v>0</v>
      </c>
      <c r="BH96" s="248">
        <f>IF(N96="sníž. přenesená",J96,0)</f>
        <v>0</v>
      </c>
      <c r="BI96" s="248">
        <f>IF(N96="nulová",J96,0)</f>
        <v>0</v>
      </c>
      <c r="BJ96" s="24" t="s">
        <v>24</v>
      </c>
      <c r="BK96" s="248">
        <f>ROUND(I96*H96,2)</f>
        <v>0</v>
      </c>
      <c r="BL96" s="24" t="s">
        <v>542</v>
      </c>
      <c r="BM96" s="24" t="s">
        <v>1962</v>
      </c>
    </row>
    <row r="97" s="12" customFormat="1">
      <c r="B97" s="249"/>
      <c r="C97" s="250"/>
      <c r="D97" s="251" t="s">
        <v>549</v>
      </c>
      <c r="E97" s="252" t="s">
        <v>22</v>
      </c>
      <c r="F97" s="253" t="s">
        <v>1775</v>
      </c>
      <c r="G97" s="250"/>
      <c r="H97" s="254">
        <v>1.28</v>
      </c>
      <c r="I97" s="255"/>
      <c r="J97" s="250"/>
      <c r="K97" s="250"/>
      <c r="L97" s="256"/>
      <c r="M97" s="257"/>
      <c r="N97" s="258"/>
      <c r="O97" s="258"/>
      <c r="P97" s="258"/>
      <c r="Q97" s="258"/>
      <c r="R97" s="258"/>
      <c r="S97" s="258"/>
      <c r="T97" s="259"/>
      <c r="AT97" s="260" t="s">
        <v>549</v>
      </c>
      <c r="AU97" s="260" t="s">
        <v>85</v>
      </c>
      <c r="AV97" s="12" t="s">
        <v>85</v>
      </c>
      <c r="AW97" s="12" t="s">
        <v>41</v>
      </c>
      <c r="AX97" s="12" t="s">
        <v>24</v>
      </c>
      <c r="AY97" s="260" t="s">
        <v>541</v>
      </c>
    </row>
    <row r="98" s="1" customFormat="1" ht="38.25" customHeight="1">
      <c r="B98" s="46"/>
      <c r="C98" s="237" t="s">
        <v>85</v>
      </c>
      <c r="D98" s="237" t="s">
        <v>544</v>
      </c>
      <c r="E98" s="238" t="s">
        <v>1477</v>
      </c>
      <c r="F98" s="239" t="s">
        <v>1478</v>
      </c>
      <c r="G98" s="240" t="s">
        <v>1093</v>
      </c>
      <c r="H98" s="241">
        <v>56</v>
      </c>
      <c r="I98" s="242"/>
      <c r="J98" s="243">
        <f>ROUND(I98*H98,2)</f>
        <v>0</v>
      </c>
      <c r="K98" s="239" t="s">
        <v>684</v>
      </c>
      <c r="L98" s="72"/>
      <c r="M98" s="244" t="s">
        <v>22</v>
      </c>
      <c r="N98" s="245" t="s">
        <v>48</v>
      </c>
      <c r="O98" s="47"/>
      <c r="P98" s="246">
        <f>O98*H98</f>
        <v>0</v>
      </c>
      <c r="Q98" s="246">
        <v>0</v>
      </c>
      <c r="R98" s="246">
        <f>Q98*H98</f>
        <v>0</v>
      </c>
      <c r="S98" s="246">
        <v>0</v>
      </c>
      <c r="T98" s="247">
        <f>S98*H98</f>
        <v>0</v>
      </c>
      <c r="AR98" s="24" t="s">
        <v>542</v>
      </c>
      <c r="AT98" s="24" t="s">
        <v>544</v>
      </c>
      <c r="AU98" s="24" t="s">
        <v>85</v>
      </c>
      <c r="AY98" s="24" t="s">
        <v>541</v>
      </c>
      <c r="BE98" s="248">
        <f>IF(N98="základní",J98,0)</f>
        <v>0</v>
      </c>
      <c r="BF98" s="248">
        <f>IF(N98="snížená",J98,0)</f>
        <v>0</v>
      </c>
      <c r="BG98" s="248">
        <f>IF(N98="zákl. přenesená",J98,0)</f>
        <v>0</v>
      </c>
      <c r="BH98" s="248">
        <f>IF(N98="sníž. přenesená",J98,0)</f>
        <v>0</v>
      </c>
      <c r="BI98" s="248">
        <f>IF(N98="nulová",J98,0)</f>
        <v>0</v>
      </c>
      <c r="BJ98" s="24" t="s">
        <v>24</v>
      </c>
      <c r="BK98" s="248">
        <f>ROUND(I98*H98,2)</f>
        <v>0</v>
      </c>
      <c r="BL98" s="24" t="s">
        <v>542</v>
      </c>
      <c r="BM98" s="24" t="s">
        <v>1963</v>
      </c>
    </row>
    <row r="99" s="12" customFormat="1">
      <c r="B99" s="249"/>
      <c r="C99" s="250"/>
      <c r="D99" s="251" t="s">
        <v>549</v>
      </c>
      <c r="E99" s="252" t="s">
        <v>22</v>
      </c>
      <c r="F99" s="253" t="s">
        <v>1964</v>
      </c>
      <c r="G99" s="250"/>
      <c r="H99" s="254">
        <v>56</v>
      </c>
      <c r="I99" s="255"/>
      <c r="J99" s="250"/>
      <c r="K99" s="250"/>
      <c r="L99" s="256"/>
      <c r="M99" s="257"/>
      <c r="N99" s="258"/>
      <c r="O99" s="258"/>
      <c r="P99" s="258"/>
      <c r="Q99" s="258"/>
      <c r="R99" s="258"/>
      <c r="S99" s="258"/>
      <c r="T99" s="259"/>
      <c r="AT99" s="260" t="s">
        <v>549</v>
      </c>
      <c r="AU99" s="260" t="s">
        <v>85</v>
      </c>
      <c r="AV99" s="12" t="s">
        <v>85</v>
      </c>
      <c r="AW99" s="12" t="s">
        <v>41</v>
      </c>
      <c r="AX99" s="12" t="s">
        <v>24</v>
      </c>
      <c r="AY99" s="260" t="s">
        <v>541</v>
      </c>
    </row>
    <row r="100" s="1" customFormat="1" ht="25.5" customHeight="1">
      <c r="B100" s="46"/>
      <c r="C100" s="237" t="s">
        <v>93</v>
      </c>
      <c r="D100" s="237" t="s">
        <v>544</v>
      </c>
      <c r="E100" s="238" t="s">
        <v>1481</v>
      </c>
      <c r="F100" s="239" t="s">
        <v>1482</v>
      </c>
      <c r="G100" s="240" t="s">
        <v>1093</v>
      </c>
      <c r="H100" s="241">
        <v>56</v>
      </c>
      <c r="I100" s="242"/>
      <c r="J100" s="243">
        <f>ROUND(I100*H100,2)</f>
        <v>0</v>
      </c>
      <c r="K100" s="239" t="s">
        <v>684</v>
      </c>
      <c r="L100" s="72"/>
      <c r="M100" s="244" t="s">
        <v>22</v>
      </c>
      <c r="N100" s="245" t="s">
        <v>48</v>
      </c>
      <c r="O100" s="47"/>
      <c r="P100" s="246">
        <f>O100*H100</f>
        <v>0</v>
      </c>
      <c r="Q100" s="246">
        <v>0</v>
      </c>
      <c r="R100" s="246">
        <f>Q100*H100</f>
        <v>0</v>
      </c>
      <c r="S100" s="246">
        <v>0</v>
      </c>
      <c r="T100" s="247">
        <f>S100*H100</f>
        <v>0</v>
      </c>
      <c r="AR100" s="24" t="s">
        <v>542</v>
      </c>
      <c r="AT100" s="24" t="s">
        <v>544</v>
      </c>
      <c r="AU100" s="24" t="s">
        <v>85</v>
      </c>
      <c r="AY100" s="24" t="s">
        <v>541</v>
      </c>
      <c r="BE100" s="248">
        <f>IF(N100="základní",J100,0)</f>
        <v>0</v>
      </c>
      <c r="BF100" s="248">
        <f>IF(N100="snížená",J100,0)</f>
        <v>0</v>
      </c>
      <c r="BG100" s="248">
        <f>IF(N100="zákl. přenesená",J100,0)</f>
        <v>0</v>
      </c>
      <c r="BH100" s="248">
        <f>IF(N100="sníž. přenesená",J100,0)</f>
        <v>0</v>
      </c>
      <c r="BI100" s="248">
        <f>IF(N100="nulová",J100,0)</f>
        <v>0</v>
      </c>
      <c r="BJ100" s="24" t="s">
        <v>24</v>
      </c>
      <c r="BK100" s="248">
        <f>ROUND(I100*H100,2)</f>
        <v>0</v>
      </c>
      <c r="BL100" s="24" t="s">
        <v>542</v>
      </c>
      <c r="BM100" s="24" t="s">
        <v>1965</v>
      </c>
    </row>
    <row r="101" s="1" customFormat="1" ht="25.5" customHeight="1">
      <c r="B101" s="46"/>
      <c r="C101" s="237" t="s">
        <v>571</v>
      </c>
      <c r="D101" s="237" t="s">
        <v>544</v>
      </c>
      <c r="E101" s="238" t="s">
        <v>1484</v>
      </c>
      <c r="F101" s="239" t="s">
        <v>1485</v>
      </c>
      <c r="G101" s="240" t="s">
        <v>547</v>
      </c>
      <c r="H101" s="241">
        <v>200</v>
      </c>
      <c r="I101" s="242"/>
      <c r="J101" s="243">
        <f>ROUND(I101*H101,2)</f>
        <v>0</v>
      </c>
      <c r="K101" s="239" t="s">
        <v>684</v>
      </c>
      <c r="L101" s="72"/>
      <c r="M101" s="244" t="s">
        <v>22</v>
      </c>
      <c r="N101" s="245" t="s">
        <v>48</v>
      </c>
      <c r="O101" s="47"/>
      <c r="P101" s="246">
        <f>O101*H101</f>
        <v>0</v>
      </c>
      <c r="Q101" s="246">
        <v>0</v>
      </c>
      <c r="R101" s="246">
        <f>Q101*H101</f>
        <v>0</v>
      </c>
      <c r="S101" s="246">
        <v>0</v>
      </c>
      <c r="T101" s="247">
        <f>S101*H101</f>
        <v>0</v>
      </c>
      <c r="AR101" s="24" t="s">
        <v>542</v>
      </c>
      <c r="AT101" s="24" t="s">
        <v>544</v>
      </c>
      <c r="AU101" s="24" t="s">
        <v>85</v>
      </c>
      <c r="AY101" s="24" t="s">
        <v>541</v>
      </c>
      <c r="BE101" s="248">
        <f>IF(N101="základní",J101,0)</f>
        <v>0</v>
      </c>
      <c r="BF101" s="248">
        <f>IF(N101="snížená",J101,0)</f>
        <v>0</v>
      </c>
      <c r="BG101" s="248">
        <f>IF(N101="zákl. přenesená",J101,0)</f>
        <v>0</v>
      </c>
      <c r="BH101" s="248">
        <f>IF(N101="sníž. přenesená",J101,0)</f>
        <v>0</v>
      </c>
      <c r="BI101" s="248">
        <f>IF(N101="nulová",J101,0)</f>
        <v>0</v>
      </c>
      <c r="BJ101" s="24" t="s">
        <v>24</v>
      </c>
      <c r="BK101" s="248">
        <f>ROUND(I101*H101,2)</f>
        <v>0</v>
      </c>
      <c r="BL101" s="24" t="s">
        <v>542</v>
      </c>
      <c r="BM101" s="24" t="s">
        <v>1966</v>
      </c>
    </row>
    <row r="102" s="12" customFormat="1">
      <c r="B102" s="249"/>
      <c r="C102" s="250"/>
      <c r="D102" s="251" t="s">
        <v>549</v>
      </c>
      <c r="E102" s="252" t="s">
        <v>22</v>
      </c>
      <c r="F102" s="253" t="s">
        <v>1967</v>
      </c>
      <c r="G102" s="250"/>
      <c r="H102" s="254">
        <v>200</v>
      </c>
      <c r="I102" s="255"/>
      <c r="J102" s="250"/>
      <c r="K102" s="250"/>
      <c r="L102" s="256"/>
      <c r="M102" s="257"/>
      <c r="N102" s="258"/>
      <c r="O102" s="258"/>
      <c r="P102" s="258"/>
      <c r="Q102" s="258"/>
      <c r="R102" s="258"/>
      <c r="S102" s="258"/>
      <c r="T102" s="259"/>
      <c r="AT102" s="260" t="s">
        <v>549</v>
      </c>
      <c r="AU102" s="260" t="s">
        <v>85</v>
      </c>
      <c r="AV102" s="12" t="s">
        <v>85</v>
      </c>
      <c r="AW102" s="12" t="s">
        <v>41</v>
      </c>
      <c r="AX102" s="12" t="s">
        <v>24</v>
      </c>
      <c r="AY102" s="260" t="s">
        <v>541</v>
      </c>
    </row>
    <row r="103" s="11" customFormat="1" ht="29.88" customHeight="1">
      <c r="B103" s="221"/>
      <c r="C103" s="222"/>
      <c r="D103" s="223" t="s">
        <v>76</v>
      </c>
      <c r="E103" s="235" t="s">
        <v>85</v>
      </c>
      <c r="F103" s="235" t="s">
        <v>1700</v>
      </c>
      <c r="G103" s="222"/>
      <c r="H103" s="222"/>
      <c r="I103" s="225"/>
      <c r="J103" s="236">
        <f>BK103</f>
        <v>0</v>
      </c>
      <c r="K103" s="222"/>
      <c r="L103" s="227"/>
      <c r="M103" s="228"/>
      <c r="N103" s="229"/>
      <c r="O103" s="229"/>
      <c r="P103" s="230">
        <f>P104</f>
        <v>0</v>
      </c>
      <c r="Q103" s="229"/>
      <c r="R103" s="230">
        <f>R104</f>
        <v>3.1402112</v>
      </c>
      <c r="S103" s="229"/>
      <c r="T103" s="231">
        <f>T104</f>
        <v>0</v>
      </c>
      <c r="AR103" s="232" t="s">
        <v>24</v>
      </c>
      <c r="AT103" s="233" t="s">
        <v>76</v>
      </c>
      <c r="AU103" s="233" t="s">
        <v>24</v>
      </c>
      <c r="AY103" s="232" t="s">
        <v>541</v>
      </c>
      <c r="BK103" s="234">
        <f>BK104</f>
        <v>0</v>
      </c>
    </row>
    <row r="104" s="1" customFormat="1" ht="25.5" customHeight="1">
      <c r="B104" s="46"/>
      <c r="C104" s="237" t="s">
        <v>542</v>
      </c>
      <c r="D104" s="237" t="s">
        <v>544</v>
      </c>
      <c r="E104" s="238" t="s">
        <v>1487</v>
      </c>
      <c r="F104" s="239" t="s">
        <v>1488</v>
      </c>
      <c r="G104" s="240" t="s">
        <v>1093</v>
      </c>
      <c r="H104" s="241">
        <v>1.28</v>
      </c>
      <c r="I104" s="242"/>
      <c r="J104" s="243">
        <f>ROUND(I104*H104,2)</f>
        <v>0</v>
      </c>
      <c r="K104" s="239" t="s">
        <v>684</v>
      </c>
      <c r="L104" s="72"/>
      <c r="M104" s="244" t="s">
        <v>22</v>
      </c>
      <c r="N104" s="245" t="s">
        <v>48</v>
      </c>
      <c r="O104" s="47"/>
      <c r="P104" s="246">
        <f>O104*H104</f>
        <v>0</v>
      </c>
      <c r="Q104" s="246">
        <v>2.45329</v>
      </c>
      <c r="R104" s="246">
        <f>Q104*H104</f>
        <v>3.1402112</v>
      </c>
      <c r="S104" s="246">
        <v>0</v>
      </c>
      <c r="T104" s="247">
        <f>S104*H104</f>
        <v>0</v>
      </c>
      <c r="AR104" s="24" t="s">
        <v>542</v>
      </c>
      <c r="AT104" s="24" t="s">
        <v>544</v>
      </c>
      <c r="AU104" s="24" t="s">
        <v>85</v>
      </c>
      <c r="AY104" s="24" t="s">
        <v>541</v>
      </c>
      <c r="BE104" s="248">
        <f>IF(N104="základní",J104,0)</f>
        <v>0</v>
      </c>
      <c r="BF104" s="248">
        <f>IF(N104="snížená",J104,0)</f>
        <v>0</v>
      </c>
      <c r="BG104" s="248">
        <f>IF(N104="zákl. přenesená",J104,0)</f>
        <v>0</v>
      </c>
      <c r="BH104" s="248">
        <f>IF(N104="sníž. přenesená",J104,0)</f>
        <v>0</v>
      </c>
      <c r="BI104" s="248">
        <f>IF(N104="nulová",J104,0)</f>
        <v>0</v>
      </c>
      <c r="BJ104" s="24" t="s">
        <v>24</v>
      </c>
      <c r="BK104" s="248">
        <f>ROUND(I104*H104,2)</f>
        <v>0</v>
      </c>
      <c r="BL104" s="24" t="s">
        <v>542</v>
      </c>
      <c r="BM104" s="24" t="s">
        <v>1968</v>
      </c>
    </row>
    <row r="105" s="11" customFormat="1" ht="37.44" customHeight="1">
      <c r="B105" s="221"/>
      <c r="C105" s="222"/>
      <c r="D105" s="223" t="s">
        <v>76</v>
      </c>
      <c r="E105" s="224" t="s">
        <v>622</v>
      </c>
      <c r="F105" s="224" t="s">
        <v>1490</v>
      </c>
      <c r="G105" s="222"/>
      <c r="H105" s="222"/>
      <c r="I105" s="225"/>
      <c r="J105" s="226">
        <f>BK105</f>
        <v>0</v>
      </c>
      <c r="K105" s="222"/>
      <c r="L105" s="227"/>
      <c r="M105" s="228"/>
      <c r="N105" s="229"/>
      <c r="O105" s="229"/>
      <c r="P105" s="230">
        <f>P106</f>
        <v>0</v>
      </c>
      <c r="Q105" s="229"/>
      <c r="R105" s="230">
        <f>R106</f>
        <v>0</v>
      </c>
      <c r="S105" s="229"/>
      <c r="T105" s="231">
        <f>T106</f>
        <v>0</v>
      </c>
      <c r="AR105" s="232" t="s">
        <v>93</v>
      </c>
      <c r="AT105" s="233" t="s">
        <v>76</v>
      </c>
      <c r="AU105" s="233" t="s">
        <v>77</v>
      </c>
      <c r="AY105" s="232" t="s">
        <v>541</v>
      </c>
      <c r="BK105" s="234">
        <f>BK106</f>
        <v>0</v>
      </c>
    </row>
    <row r="106" s="11" customFormat="1" ht="19.92" customHeight="1">
      <c r="B106" s="221"/>
      <c r="C106" s="222"/>
      <c r="D106" s="223" t="s">
        <v>76</v>
      </c>
      <c r="E106" s="235" t="s">
        <v>1491</v>
      </c>
      <c r="F106" s="235" t="s">
        <v>1492</v>
      </c>
      <c r="G106" s="222"/>
      <c r="H106" s="222"/>
      <c r="I106" s="225"/>
      <c r="J106" s="236">
        <f>BK106</f>
        <v>0</v>
      </c>
      <c r="K106" s="222"/>
      <c r="L106" s="227"/>
      <c r="M106" s="228"/>
      <c r="N106" s="229"/>
      <c r="O106" s="229"/>
      <c r="P106" s="230">
        <f>SUM(P107:P109)</f>
        <v>0</v>
      </c>
      <c r="Q106" s="229"/>
      <c r="R106" s="230">
        <f>SUM(R107:R109)</f>
        <v>0</v>
      </c>
      <c r="S106" s="229"/>
      <c r="T106" s="231">
        <f>SUM(T107:T109)</f>
        <v>0</v>
      </c>
      <c r="AR106" s="232" t="s">
        <v>93</v>
      </c>
      <c r="AT106" s="233" t="s">
        <v>76</v>
      </c>
      <c r="AU106" s="233" t="s">
        <v>24</v>
      </c>
      <c r="AY106" s="232" t="s">
        <v>541</v>
      </c>
      <c r="BK106" s="234">
        <f>SUM(BK107:BK109)</f>
        <v>0</v>
      </c>
    </row>
    <row r="107" s="1" customFormat="1" ht="25.5" customHeight="1">
      <c r="B107" s="46"/>
      <c r="C107" s="237" t="s">
        <v>562</v>
      </c>
      <c r="D107" s="237" t="s">
        <v>544</v>
      </c>
      <c r="E107" s="238" t="s">
        <v>1493</v>
      </c>
      <c r="F107" s="239" t="s">
        <v>1494</v>
      </c>
      <c r="G107" s="240" t="s">
        <v>1093</v>
      </c>
      <c r="H107" s="241">
        <v>0.25</v>
      </c>
      <c r="I107" s="242"/>
      <c r="J107" s="243">
        <f>ROUND(I107*H107,2)</f>
        <v>0</v>
      </c>
      <c r="K107" s="239" t="s">
        <v>684</v>
      </c>
      <c r="L107" s="72"/>
      <c r="M107" s="244" t="s">
        <v>22</v>
      </c>
      <c r="N107" s="245" t="s">
        <v>48</v>
      </c>
      <c r="O107" s="47"/>
      <c r="P107" s="246">
        <f>O107*H107</f>
        <v>0</v>
      </c>
      <c r="Q107" s="246">
        <v>0</v>
      </c>
      <c r="R107" s="246">
        <f>Q107*H107</f>
        <v>0</v>
      </c>
      <c r="S107" s="246">
        <v>0</v>
      </c>
      <c r="T107" s="247">
        <f>S107*H107</f>
        <v>0</v>
      </c>
      <c r="AR107" s="24" t="s">
        <v>1495</v>
      </c>
      <c r="AT107" s="24" t="s">
        <v>544</v>
      </c>
      <c r="AU107" s="24" t="s">
        <v>85</v>
      </c>
      <c r="AY107" s="24" t="s">
        <v>541</v>
      </c>
      <c r="BE107" s="248">
        <f>IF(N107="základní",J107,0)</f>
        <v>0</v>
      </c>
      <c r="BF107" s="248">
        <f>IF(N107="snížená",J107,0)</f>
        <v>0</v>
      </c>
      <c r="BG107" s="248">
        <f>IF(N107="zákl. přenesená",J107,0)</f>
        <v>0</v>
      </c>
      <c r="BH107" s="248">
        <f>IF(N107="sníž. přenesená",J107,0)</f>
        <v>0</v>
      </c>
      <c r="BI107" s="248">
        <f>IF(N107="nulová",J107,0)</f>
        <v>0</v>
      </c>
      <c r="BJ107" s="24" t="s">
        <v>24</v>
      </c>
      <c r="BK107" s="248">
        <f>ROUND(I107*H107,2)</f>
        <v>0</v>
      </c>
      <c r="BL107" s="24" t="s">
        <v>1495</v>
      </c>
      <c r="BM107" s="24" t="s">
        <v>1969</v>
      </c>
    </row>
    <row r="108" s="12" customFormat="1">
      <c r="B108" s="249"/>
      <c r="C108" s="250"/>
      <c r="D108" s="251" t="s">
        <v>549</v>
      </c>
      <c r="E108" s="252" t="s">
        <v>22</v>
      </c>
      <c r="F108" s="253" t="s">
        <v>1970</v>
      </c>
      <c r="G108" s="250"/>
      <c r="H108" s="254">
        <v>0.25</v>
      </c>
      <c r="I108" s="255"/>
      <c r="J108" s="250"/>
      <c r="K108" s="250"/>
      <c r="L108" s="256"/>
      <c r="M108" s="257"/>
      <c r="N108" s="258"/>
      <c r="O108" s="258"/>
      <c r="P108" s="258"/>
      <c r="Q108" s="258"/>
      <c r="R108" s="258"/>
      <c r="S108" s="258"/>
      <c r="T108" s="259"/>
      <c r="AT108" s="260" t="s">
        <v>549</v>
      </c>
      <c r="AU108" s="260" t="s">
        <v>85</v>
      </c>
      <c r="AV108" s="12" t="s">
        <v>85</v>
      </c>
      <c r="AW108" s="12" t="s">
        <v>41</v>
      </c>
      <c r="AX108" s="12" t="s">
        <v>24</v>
      </c>
      <c r="AY108" s="260" t="s">
        <v>541</v>
      </c>
    </row>
    <row r="109" s="1" customFormat="1" ht="25.5" customHeight="1">
      <c r="B109" s="46"/>
      <c r="C109" s="237" t="s">
        <v>552</v>
      </c>
      <c r="D109" s="237" t="s">
        <v>544</v>
      </c>
      <c r="E109" s="238" t="s">
        <v>1498</v>
      </c>
      <c r="F109" s="239" t="s">
        <v>1499</v>
      </c>
      <c r="G109" s="240" t="s">
        <v>651</v>
      </c>
      <c r="H109" s="241">
        <v>210</v>
      </c>
      <c r="I109" s="242"/>
      <c r="J109" s="243">
        <f>ROUND(I109*H109,2)</f>
        <v>0</v>
      </c>
      <c r="K109" s="239" t="s">
        <v>684</v>
      </c>
      <c r="L109" s="72"/>
      <c r="M109" s="244" t="s">
        <v>22</v>
      </c>
      <c r="N109" s="281" t="s">
        <v>48</v>
      </c>
      <c r="O109" s="277"/>
      <c r="P109" s="278">
        <f>O109*H109</f>
        <v>0</v>
      </c>
      <c r="Q109" s="278">
        <v>0</v>
      </c>
      <c r="R109" s="278">
        <f>Q109*H109</f>
        <v>0</v>
      </c>
      <c r="S109" s="278">
        <v>0</v>
      </c>
      <c r="T109" s="279">
        <f>S109*H109</f>
        <v>0</v>
      </c>
      <c r="AR109" s="24" t="s">
        <v>1495</v>
      </c>
      <c r="AT109" s="24" t="s">
        <v>544</v>
      </c>
      <c r="AU109" s="24" t="s">
        <v>85</v>
      </c>
      <c r="AY109" s="24" t="s">
        <v>541</v>
      </c>
      <c r="BE109" s="248">
        <f>IF(N109="základní",J109,0)</f>
        <v>0</v>
      </c>
      <c r="BF109" s="248">
        <f>IF(N109="snížená",J109,0)</f>
        <v>0</v>
      </c>
      <c r="BG109" s="248">
        <f>IF(N109="zákl. přenesená",J109,0)</f>
        <v>0</v>
      </c>
      <c r="BH109" s="248">
        <f>IF(N109="sníž. přenesená",J109,0)</f>
        <v>0</v>
      </c>
      <c r="BI109" s="248">
        <f>IF(N109="nulová",J109,0)</f>
        <v>0</v>
      </c>
      <c r="BJ109" s="24" t="s">
        <v>24</v>
      </c>
      <c r="BK109" s="248">
        <f>ROUND(I109*H109,2)</f>
        <v>0</v>
      </c>
      <c r="BL109" s="24" t="s">
        <v>1495</v>
      </c>
      <c r="BM109" s="24" t="s">
        <v>1971</v>
      </c>
    </row>
    <row r="110" s="1" customFormat="1" ht="6.96" customHeight="1">
      <c r="B110" s="67"/>
      <c r="C110" s="68"/>
      <c r="D110" s="68"/>
      <c r="E110" s="68"/>
      <c r="F110" s="68"/>
      <c r="G110" s="68"/>
      <c r="H110" s="68"/>
      <c r="I110" s="179"/>
      <c r="J110" s="68"/>
      <c r="K110" s="68"/>
      <c r="L110" s="72"/>
    </row>
  </sheetData>
  <sheetProtection sheet="1" autoFilter="0" formatColumns="0" formatRows="0" objects="1" scenarios="1" spinCount="100000" saltValue="jJTez0w0Fx1utgXM4b05H356EbZE+jj3X6vysQVUd0hAmMpnrZoPI0AYSmQU35SMUX+xJAz3cHvmsxaQ7Phl2w==" hashValue="85zGC87pjblY8YtpkIrIH2avEw9EfxZn3CPHdi1X0Onq0tPIyf15AFZYuCwT7DRTZ+27mqMOsy/1grV9JkbMBA==" algorithmName="SHA-512" password="CC35"/>
  <autoFilter ref="C92:K109"/>
  <mergeCells count="16">
    <mergeCell ref="E7:H7"/>
    <mergeCell ref="E11:H11"/>
    <mergeCell ref="E9:H9"/>
    <mergeCell ref="E13:H13"/>
    <mergeCell ref="E28:H28"/>
    <mergeCell ref="E49:H49"/>
    <mergeCell ref="E53:H53"/>
    <mergeCell ref="E51:H51"/>
    <mergeCell ref="E55:H55"/>
    <mergeCell ref="J59:J60"/>
    <mergeCell ref="E79:H79"/>
    <mergeCell ref="E83:H83"/>
    <mergeCell ref="E81:H81"/>
    <mergeCell ref="E85:H85"/>
    <mergeCell ref="G1:H1"/>
    <mergeCell ref="L2:V2"/>
  </mergeCells>
  <hyperlinks>
    <hyperlink ref="F1:G1" location="C2" display="1) Krycí list soupisu"/>
    <hyperlink ref="G1:H1" location="C62" display="2) Rekapitulace"/>
    <hyperlink ref="J1" location="C92"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83.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437</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ht="16.5" customHeight="1">
      <c r="B9" s="28"/>
      <c r="C9" s="29"/>
      <c r="D9" s="29"/>
      <c r="E9" s="156" t="s">
        <v>1924</v>
      </c>
      <c r="F9" s="29"/>
      <c r="G9" s="29"/>
      <c r="H9" s="29"/>
      <c r="I9" s="155"/>
      <c r="J9" s="29"/>
      <c r="K9" s="31"/>
    </row>
    <row r="10">
      <c r="B10" s="28"/>
      <c r="C10" s="29"/>
      <c r="D10" s="40" t="s">
        <v>508</v>
      </c>
      <c r="E10" s="29"/>
      <c r="F10" s="29"/>
      <c r="G10" s="29"/>
      <c r="H10" s="29"/>
      <c r="I10" s="155"/>
      <c r="J10" s="29"/>
      <c r="K10" s="31"/>
    </row>
    <row r="11" s="1" customFormat="1" ht="16.5" customHeight="1">
      <c r="B11" s="46"/>
      <c r="C11" s="47"/>
      <c r="D11" s="47"/>
      <c r="E11" s="55" t="s">
        <v>1941</v>
      </c>
      <c r="F11" s="47"/>
      <c r="G11" s="47"/>
      <c r="H11" s="47"/>
      <c r="I11" s="157"/>
      <c r="J11" s="47"/>
      <c r="K11" s="51"/>
    </row>
    <row r="12" s="1" customFormat="1">
      <c r="B12" s="46"/>
      <c r="C12" s="47"/>
      <c r="D12" s="40" t="s">
        <v>510</v>
      </c>
      <c r="E12" s="47"/>
      <c r="F12" s="47"/>
      <c r="G12" s="47"/>
      <c r="H12" s="47"/>
      <c r="I12" s="157"/>
      <c r="J12" s="47"/>
      <c r="K12" s="51"/>
    </row>
    <row r="13" s="1" customFormat="1" ht="36.96" customHeight="1">
      <c r="B13" s="46"/>
      <c r="C13" s="47"/>
      <c r="D13" s="47"/>
      <c r="E13" s="158" t="s">
        <v>1972</v>
      </c>
      <c r="F13" s="47"/>
      <c r="G13" s="47"/>
      <c r="H13" s="47"/>
      <c r="I13" s="157"/>
      <c r="J13" s="47"/>
      <c r="K13" s="51"/>
    </row>
    <row r="14" s="1" customFormat="1">
      <c r="B14" s="46"/>
      <c r="C14" s="47"/>
      <c r="D14" s="47"/>
      <c r="E14" s="47"/>
      <c r="F14" s="47"/>
      <c r="G14" s="47"/>
      <c r="H14" s="47"/>
      <c r="I14" s="157"/>
      <c r="J14" s="47"/>
      <c r="K14" s="51"/>
    </row>
    <row r="15" s="1" customFormat="1" ht="14.4" customHeight="1">
      <c r="B15" s="46"/>
      <c r="C15" s="47"/>
      <c r="D15" s="40" t="s">
        <v>21</v>
      </c>
      <c r="E15" s="47"/>
      <c r="F15" s="35" t="s">
        <v>22</v>
      </c>
      <c r="G15" s="47"/>
      <c r="H15" s="47"/>
      <c r="I15" s="159" t="s">
        <v>23</v>
      </c>
      <c r="J15" s="35" t="s">
        <v>22</v>
      </c>
      <c r="K15" s="51"/>
    </row>
    <row r="16" s="1" customFormat="1" ht="14.4" customHeight="1">
      <c r="B16" s="46"/>
      <c r="C16" s="47"/>
      <c r="D16" s="40" t="s">
        <v>25</v>
      </c>
      <c r="E16" s="47"/>
      <c r="F16" s="35" t="s">
        <v>40</v>
      </c>
      <c r="G16" s="47"/>
      <c r="H16" s="47"/>
      <c r="I16" s="159" t="s">
        <v>27</v>
      </c>
      <c r="J16" s="160" t="str">
        <f>'Rekapitulace stavby'!AN8</f>
        <v>19. 9. 2018</v>
      </c>
      <c r="K16" s="51"/>
    </row>
    <row r="17" s="1" customFormat="1" ht="10.8" customHeight="1">
      <c r="B17" s="46"/>
      <c r="C17" s="47"/>
      <c r="D17" s="47"/>
      <c r="E17" s="47"/>
      <c r="F17" s="47"/>
      <c r="G17" s="47"/>
      <c r="H17" s="47"/>
      <c r="I17" s="157"/>
      <c r="J17" s="47"/>
      <c r="K17" s="51"/>
    </row>
    <row r="18" s="1" customFormat="1" ht="14.4" customHeight="1">
      <c r="B18" s="46"/>
      <c r="C18" s="47"/>
      <c r="D18" s="40" t="s">
        <v>31</v>
      </c>
      <c r="E18" s="47"/>
      <c r="F18" s="47"/>
      <c r="G18" s="47"/>
      <c r="H18" s="47"/>
      <c r="I18" s="159" t="s">
        <v>32</v>
      </c>
      <c r="J18" s="35" t="str">
        <f>IF('Rekapitulace stavby'!AN10="","",'Rekapitulace stavby'!AN10)</f>
        <v>70994234</v>
      </c>
      <c r="K18" s="51"/>
    </row>
    <row r="19" s="1" customFormat="1" ht="18" customHeight="1">
      <c r="B19" s="46"/>
      <c r="C19" s="47"/>
      <c r="D19" s="47"/>
      <c r="E19" s="35" t="str">
        <f>IF('Rekapitulace stavby'!E11="","",'Rekapitulace stavby'!E11)</f>
        <v>SŽDC s.o., OŘ Ústí n.L., ST Ústí n.L.</v>
      </c>
      <c r="F19" s="47"/>
      <c r="G19" s="47"/>
      <c r="H19" s="47"/>
      <c r="I19" s="159" t="s">
        <v>35</v>
      </c>
      <c r="J19" s="35" t="str">
        <f>IF('Rekapitulace stavby'!AN11="","",'Rekapitulace stavby'!AN11)</f>
        <v>CZ70994234</v>
      </c>
      <c r="K19" s="51"/>
    </row>
    <row r="20" s="1" customFormat="1" ht="6.96" customHeight="1">
      <c r="B20" s="46"/>
      <c r="C20" s="47"/>
      <c r="D20" s="47"/>
      <c r="E20" s="47"/>
      <c r="F20" s="47"/>
      <c r="G20" s="47"/>
      <c r="H20" s="47"/>
      <c r="I20" s="157"/>
      <c r="J20" s="47"/>
      <c r="K20" s="51"/>
    </row>
    <row r="21" s="1" customFormat="1" ht="14.4" customHeight="1">
      <c r="B21" s="46"/>
      <c r="C21" s="47"/>
      <c r="D21" s="40" t="s">
        <v>37</v>
      </c>
      <c r="E21" s="47"/>
      <c r="F21" s="47"/>
      <c r="G21" s="47"/>
      <c r="H21" s="47"/>
      <c r="I21" s="159" t="s">
        <v>32</v>
      </c>
      <c r="J21" s="35" t="str">
        <f>IF('Rekapitulace stavby'!AN13="Vyplň údaj","",IF('Rekapitulace stavby'!AN13="","",'Rekapitulace stavby'!AN13))</f>
        <v/>
      </c>
      <c r="K21" s="51"/>
    </row>
    <row r="22" s="1" customFormat="1" ht="18" customHeight="1">
      <c r="B22" s="46"/>
      <c r="C22" s="47"/>
      <c r="D22" s="47"/>
      <c r="E22" s="35" t="str">
        <f>IF('Rekapitulace stavby'!E14="Vyplň údaj","",IF('Rekapitulace stavby'!E14="","",'Rekapitulace stavby'!E14))</f>
        <v/>
      </c>
      <c r="F22" s="47"/>
      <c r="G22" s="47"/>
      <c r="H22" s="47"/>
      <c r="I22" s="159" t="s">
        <v>35</v>
      </c>
      <c r="J22" s="35" t="str">
        <f>IF('Rekapitulace stavby'!AN14="Vyplň údaj","",IF('Rekapitulace stavby'!AN14="","",'Rekapitulace stavby'!AN14))</f>
        <v/>
      </c>
      <c r="K22" s="51"/>
    </row>
    <row r="23" s="1" customFormat="1" ht="6.96" customHeight="1">
      <c r="B23" s="46"/>
      <c r="C23" s="47"/>
      <c r="D23" s="47"/>
      <c r="E23" s="47"/>
      <c r="F23" s="47"/>
      <c r="G23" s="47"/>
      <c r="H23" s="47"/>
      <c r="I23" s="157"/>
      <c r="J23" s="47"/>
      <c r="K23" s="51"/>
    </row>
    <row r="24" s="1" customFormat="1" ht="14.4" customHeight="1">
      <c r="B24" s="46"/>
      <c r="C24" s="47"/>
      <c r="D24" s="40" t="s">
        <v>39</v>
      </c>
      <c r="E24" s="47"/>
      <c r="F24" s="47"/>
      <c r="G24" s="47"/>
      <c r="H24" s="47"/>
      <c r="I24" s="159" t="s">
        <v>32</v>
      </c>
      <c r="J24" s="35" t="str">
        <f>IF('Rekapitulace stavby'!AN16="","",'Rekapitulace stavby'!AN16)</f>
        <v/>
      </c>
      <c r="K24" s="51"/>
    </row>
    <row r="25" s="1" customFormat="1" ht="18" customHeight="1">
      <c r="B25" s="46"/>
      <c r="C25" s="47"/>
      <c r="D25" s="47"/>
      <c r="E25" s="35" t="str">
        <f>IF('Rekapitulace stavby'!E17="","",'Rekapitulace stavby'!E17)</f>
        <v xml:space="preserve"> </v>
      </c>
      <c r="F25" s="47"/>
      <c r="G25" s="47"/>
      <c r="H25" s="47"/>
      <c r="I25" s="159" t="s">
        <v>35</v>
      </c>
      <c r="J25" s="35" t="str">
        <f>IF('Rekapitulace stavby'!AN17="","",'Rekapitulace stavby'!AN17)</f>
        <v/>
      </c>
      <c r="K25" s="51"/>
    </row>
    <row r="26" s="1" customFormat="1" ht="6.96" customHeight="1">
      <c r="B26" s="46"/>
      <c r="C26" s="47"/>
      <c r="D26" s="47"/>
      <c r="E26" s="47"/>
      <c r="F26" s="47"/>
      <c r="G26" s="47"/>
      <c r="H26" s="47"/>
      <c r="I26" s="157"/>
      <c r="J26" s="47"/>
      <c r="K26" s="51"/>
    </row>
    <row r="27" s="1" customFormat="1" ht="14.4" customHeight="1">
      <c r="B27" s="46"/>
      <c r="C27" s="47"/>
      <c r="D27" s="40" t="s">
        <v>42</v>
      </c>
      <c r="E27" s="47"/>
      <c r="F27" s="47"/>
      <c r="G27" s="47"/>
      <c r="H27" s="47"/>
      <c r="I27" s="157"/>
      <c r="J27" s="47"/>
      <c r="K27" s="51"/>
    </row>
    <row r="28" s="7" customFormat="1" ht="16.5" customHeight="1">
      <c r="B28" s="161"/>
      <c r="C28" s="162"/>
      <c r="D28" s="162"/>
      <c r="E28" s="44" t="s">
        <v>22</v>
      </c>
      <c r="F28" s="44"/>
      <c r="G28" s="44"/>
      <c r="H28" s="44"/>
      <c r="I28" s="163"/>
      <c r="J28" s="162"/>
      <c r="K28" s="164"/>
    </row>
    <row r="29" s="1" customFormat="1" ht="6.96" customHeight="1">
      <c r="B29" s="46"/>
      <c r="C29" s="47"/>
      <c r="D29" s="47"/>
      <c r="E29" s="47"/>
      <c r="F29" s="47"/>
      <c r="G29" s="47"/>
      <c r="H29" s="47"/>
      <c r="I29" s="157"/>
      <c r="J29" s="47"/>
      <c r="K29" s="51"/>
    </row>
    <row r="30" s="1" customFormat="1" ht="6.96" customHeight="1">
      <c r="B30" s="46"/>
      <c r="C30" s="47"/>
      <c r="D30" s="106"/>
      <c r="E30" s="106"/>
      <c r="F30" s="106"/>
      <c r="G30" s="106"/>
      <c r="H30" s="106"/>
      <c r="I30" s="165"/>
      <c r="J30" s="106"/>
      <c r="K30" s="166"/>
    </row>
    <row r="31" s="1" customFormat="1" ht="25.44" customHeight="1">
      <c r="B31" s="46"/>
      <c r="C31" s="47"/>
      <c r="D31" s="167" t="s">
        <v>43</v>
      </c>
      <c r="E31" s="47"/>
      <c r="F31" s="47"/>
      <c r="G31" s="47"/>
      <c r="H31" s="47"/>
      <c r="I31" s="157"/>
      <c r="J31" s="168">
        <f>ROUND(J92,2)</f>
        <v>0</v>
      </c>
      <c r="K31" s="51"/>
    </row>
    <row r="32" s="1" customFormat="1" ht="6.96" customHeight="1">
      <c r="B32" s="46"/>
      <c r="C32" s="47"/>
      <c r="D32" s="106"/>
      <c r="E32" s="106"/>
      <c r="F32" s="106"/>
      <c r="G32" s="106"/>
      <c r="H32" s="106"/>
      <c r="I32" s="165"/>
      <c r="J32" s="106"/>
      <c r="K32" s="166"/>
    </row>
    <row r="33" s="1" customFormat="1" ht="14.4" customHeight="1">
      <c r="B33" s="46"/>
      <c r="C33" s="47"/>
      <c r="D33" s="47"/>
      <c r="E33" s="47"/>
      <c r="F33" s="52" t="s">
        <v>45</v>
      </c>
      <c r="G33" s="47"/>
      <c r="H33" s="47"/>
      <c r="I33" s="169" t="s">
        <v>44</v>
      </c>
      <c r="J33" s="52" t="s">
        <v>46</v>
      </c>
      <c r="K33" s="51"/>
    </row>
    <row r="34" s="1" customFormat="1" ht="14.4" customHeight="1">
      <c r="B34" s="46"/>
      <c r="C34" s="47"/>
      <c r="D34" s="55" t="s">
        <v>47</v>
      </c>
      <c r="E34" s="55" t="s">
        <v>48</v>
      </c>
      <c r="F34" s="170">
        <f>ROUND(SUM(BE92:BE100), 2)</f>
        <v>0</v>
      </c>
      <c r="G34" s="47"/>
      <c r="H34" s="47"/>
      <c r="I34" s="171">
        <v>0.20999999999999999</v>
      </c>
      <c r="J34" s="170">
        <f>ROUND(ROUND((SUM(BE92:BE100)), 2)*I34, 2)</f>
        <v>0</v>
      </c>
      <c r="K34" s="51"/>
    </row>
    <row r="35" s="1" customFormat="1" ht="14.4" customHeight="1">
      <c r="B35" s="46"/>
      <c r="C35" s="47"/>
      <c r="D35" s="47"/>
      <c r="E35" s="55" t="s">
        <v>49</v>
      </c>
      <c r="F35" s="170">
        <f>ROUND(SUM(BF92:BF100), 2)</f>
        <v>0</v>
      </c>
      <c r="G35" s="47"/>
      <c r="H35" s="47"/>
      <c r="I35" s="171">
        <v>0.14999999999999999</v>
      </c>
      <c r="J35" s="170">
        <f>ROUND(ROUND((SUM(BF92:BF100)), 2)*I35, 2)</f>
        <v>0</v>
      </c>
      <c r="K35" s="51"/>
    </row>
    <row r="36" hidden="1" s="1" customFormat="1" ht="14.4" customHeight="1">
      <c r="B36" s="46"/>
      <c r="C36" s="47"/>
      <c r="D36" s="47"/>
      <c r="E36" s="55" t="s">
        <v>50</v>
      </c>
      <c r="F36" s="170">
        <f>ROUND(SUM(BG92:BG100), 2)</f>
        <v>0</v>
      </c>
      <c r="G36" s="47"/>
      <c r="H36" s="47"/>
      <c r="I36" s="171">
        <v>0.20999999999999999</v>
      </c>
      <c r="J36" s="170">
        <v>0</v>
      </c>
      <c r="K36" s="51"/>
    </row>
    <row r="37" hidden="1" s="1" customFormat="1" ht="14.4" customHeight="1">
      <c r="B37" s="46"/>
      <c r="C37" s="47"/>
      <c r="D37" s="47"/>
      <c r="E37" s="55" t="s">
        <v>51</v>
      </c>
      <c r="F37" s="170">
        <f>ROUND(SUM(BH92:BH100), 2)</f>
        <v>0</v>
      </c>
      <c r="G37" s="47"/>
      <c r="H37" s="47"/>
      <c r="I37" s="171">
        <v>0.14999999999999999</v>
      </c>
      <c r="J37" s="170">
        <v>0</v>
      </c>
      <c r="K37" s="51"/>
    </row>
    <row r="38" hidden="1" s="1" customFormat="1" ht="14.4" customHeight="1">
      <c r="B38" s="46"/>
      <c r="C38" s="47"/>
      <c r="D38" s="47"/>
      <c r="E38" s="55" t="s">
        <v>52</v>
      </c>
      <c r="F38" s="170">
        <f>ROUND(SUM(BI92:BI100), 2)</f>
        <v>0</v>
      </c>
      <c r="G38" s="47"/>
      <c r="H38" s="47"/>
      <c r="I38" s="171">
        <v>0</v>
      </c>
      <c r="J38" s="170">
        <v>0</v>
      </c>
      <c r="K38" s="51"/>
    </row>
    <row r="39" s="1" customFormat="1" ht="6.96" customHeight="1">
      <c r="B39" s="46"/>
      <c r="C39" s="47"/>
      <c r="D39" s="47"/>
      <c r="E39" s="47"/>
      <c r="F39" s="47"/>
      <c r="G39" s="47"/>
      <c r="H39" s="47"/>
      <c r="I39" s="157"/>
      <c r="J39" s="47"/>
      <c r="K39" s="51"/>
    </row>
    <row r="40" s="1" customFormat="1" ht="25.44" customHeight="1">
      <c r="B40" s="46"/>
      <c r="C40" s="172"/>
      <c r="D40" s="173" t="s">
        <v>53</v>
      </c>
      <c r="E40" s="98"/>
      <c r="F40" s="98"/>
      <c r="G40" s="174" t="s">
        <v>54</v>
      </c>
      <c r="H40" s="175" t="s">
        <v>55</v>
      </c>
      <c r="I40" s="176"/>
      <c r="J40" s="177">
        <f>SUM(J31:J38)</f>
        <v>0</v>
      </c>
      <c r="K40" s="178"/>
    </row>
    <row r="41" s="1" customFormat="1" ht="14.4" customHeight="1">
      <c r="B41" s="67"/>
      <c r="C41" s="68"/>
      <c r="D41" s="68"/>
      <c r="E41" s="68"/>
      <c r="F41" s="68"/>
      <c r="G41" s="68"/>
      <c r="H41" s="68"/>
      <c r="I41" s="179"/>
      <c r="J41" s="68"/>
      <c r="K41" s="69"/>
    </row>
    <row r="45" s="1" customFormat="1" ht="6.96" customHeight="1">
      <c r="B45" s="180"/>
      <c r="C45" s="181"/>
      <c r="D45" s="181"/>
      <c r="E45" s="181"/>
      <c r="F45" s="181"/>
      <c r="G45" s="181"/>
      <c r="H45" s="181"/>
      <c r="I45" s="182"/>
      <c r="J45" s="181"/>
      <c r="K45" s="183"/>
    </row>
    <row r="46" s="1" customFormat="1" ht="36.96" customHeight="1">
      <c r="B46" s="46"/>
      <c r="C46" s="30" t="s">
        <v>512</v>
      </c>
      <c r="D46" s="47"/>
      <c r="E46" s="47"/>
      <c r="F46" s="47"/>
      <c r="G46" s="47"/>
      <c r="H46" s="47"/>
      <c r="I46" s="157"/>
      <c r="J46" s="47"/>
      <c r="K46" s="51"/>
    </row>
    <row r="47" s="1" customFormat="1" ht="6.96" customHeight="1">
      <c r="B47" s="46"/>
      <c r="C47" s="47"/>
      <c r="D47" s="47"/>
      <c r="E47" s="47"/>
      <c r="F47" s="47"/>
      <c r="G47" s="47"/>
      <c r="H47" s="47"/>
      <c r="I47" s="157"/>
      <c r="J47" s="47"/>
      <c r="K47" s="51"/>
    </row>
    <row r="48" s="1" customFormat="1" ht="14.4" customHeight="1">
      <c r="B48" s="46"/>
      <c r="C48" s="40" t="s">
        <v>18</v>
      </c>
      <c r="D48" s="47"/>
      <c r="E48" s="47"/>
      <c r="F48" s="47"/>
      <c r="G48" s="47"/>
      <c r="H48" s="47"/>
      <c r="I48" s="157"/>
      <c r="J48" s="47"/>
      <c r="K48" s="51"/>
    </row>
    <row r="49" s="1" customFormat="1" ht="16.5" customHeight="1">
      <c r="B49" s="46"/>
      <c r="C49" s="47"/>
      <c r="D49" s="47"/>
      <c r="E49" s="156" t="str">
        <f>E7</f>
        <v>Celkové opravy zastávek na koridorové trati Vraňany - Děčín - státní hranice_ZMĚNA č. 1</v>
      </c>
      <c r="F49" s="40"/>
      <c r="G49" s="40"/>
      <c r="H49" s="40"/>
      <c r="I49" s="157"/>
      <c r="J49" s="47"/>
      <c r="K49" s="51"/>
    </row>
    <row r="50">
      <c r="B50" s="28"/>
      <c r="C50" s="40" t="s">
        <v>506</v>
      </c>
      <c r="D50" s="29"/>
      <c r="E50" s="29"/>
      <c r="F50" s="29"/>
      <c r="G50" s="29"/>
      <c r="H50" s="29"/>
      <c r="I50" s="155"/>
      <c r="J50" s="29"/>
      <c r="K50" s="31"/>
    </row>
    <row r="51" ht="16.5" customHeight="1">
      <c r="B51" s="28"/>
      <c r="C51" s="29"/>
      <c r="D51" s="29"/>
      <c r="E51" s="156" t="s">
        <v>1924</v>
      </c>
      <c r="F51" s="29"/>
      <c r="G51" s="29"/>
      <c r="H51" s="29"/>
      <c r="I51" s="155"/>
      <c r="J51" s="29"/>
      <c r="K51" s="31"/>
    </row>
    <row r="52">
      <c r="B52" s="28"/>
      <c r="C52" s="40" t="s">
        <v>508</v>
      </c>
      <c r="D52" s="29"/>
      <c r="E52" s="29"/>
      <c r="F52" s="29"/>
      <c r="G52" s="29"/>
      <c r="H52" s="29"/>
      <c r="I52" s="155"/>
      <c r="J52" s="29"/>
      <c r="K52" s="31"/>
    </row>
    <row r="53" s="1" customFormat="1" ht="16.5" customHeight="1">
      <c r="B53" s="46"/>
      <c r="C53" s="47"/>
      <c r="D53" s="47"/>
      <c r="E53" s="55" t="s">
        <v>1941</v>
      </c>
      <c r="F53" s="47"/>
      <c r="G53" s="47"/>
      <c r="H53" s="47"/>
      <c r="I53" s="157"/>
      <c r="J53" s="47"/>
      <c r="K53" s="51"/>
    </row>
    <row r="54" s="1" customFormat="1" ht="14.4" customHeight="1">
      <c r="B54" s="46"/>
      <c r="C54" s="40" t="s">
        <v>510</v>
      </c>
      <c r="D54" s="47"/>
      <c r="E54" s="47"/>
      <c r="F54" s="47"/>
      <c r="G54" s="47"/>
      <c r="H54" s="47"/>
      <c r="I54" s="157"/>
      <c r="J54" s="47"/>
      <c r="K54" s="51"/>
    </row>
    <row r="55" s="1" customFormat="1" ht="17.25" customHeight="1">
      <c r="B55" s="46"/>
      <c r="C55" s="47"/>
      <c r="D55" s="47"/>
      <c r="E55" s="158" t="str">
        <f>E13</f>
        <v>SO-33-04.3 - VRN</v>
      </c>
      <c r="F55" s="47"/>
      <c r="G55" s="47"/>
      <c r="H55" s="47"/>
      <c r="I55" s="157"/>
      <c r="J55" s="47"/>
      <c r="K55" s="51"/>
    </row>
    <row r="56" s="1" customFormat="1" ht="6.96" customHeight="1">
      <c r="B56" s="46"/>
      <c r="C56" s="47"/>
      <c r="D56" s="47"/>
      <c r="E56" s="47"/>
      <c r="F56" s="47"/>
      <c r="G56" s="47"/>
      <c r="H56" s="47"/>
      <c r="I56" s="157"/>
      <c r="J56" s="47"/>
      <c r="K56" s="51"/>
    </row>
    <row r="57" s="1" customFormat="1" ht="18" customHeight="1">
      <c r="B57" s="46"/>
      <c r="C57" s="40" t="s">
        <v>25</v>
      </c>
      <c r="D57" s="47"/>
      <c r="E57" s="47"/>
      <c r="F57" s="35" t="str">
        <f>F16</f>
        <v xml:space="preserve"> </v>
      </c>
      <c r="G57" s="47"/>
      <c r="H57" s="47"/>
      <c r="I57" s="159" t="s">
        <v>27</v>
      </c>
      <c r="J57" s="160" t="str">
        <f>IF(J16="","",J16)</f>
        <v>19. 9. 2018</v>
      </c>
      <c r="K57" s="51"/>
    </row>
    <row r="58" s="1" customFormat="1" ht="6.96" customHeight="1">
      <c r="B58" s="46"/>
      <c r="C58" s="47"/>
      <c r="D58" s="47"/>
      <c r="E58" s="47"/>
      <c r="F58" s="47"/>
      <c r="G58" s="47"/>
      <c r="H58" s="47"/>
      <c r="I58" s="157"/>
      <c r="J58" s="47"/>
      <c r="K58" s="51"/>
    </row>
    <row r="59" s="1" customFormat="1">
      <c r="B59" s="46"/>
      <c r="C59" s="40" t="s">
        <v>31</v>
      </c>
      <c r="D59" s="47"/>
      <c r="E59" s="47"/>
      <c r="F59" s="35" t="str">
        <f>E19</f>
        <v>SŽDC s.o., OŘ Ústí n.L., ST Ústí n.L.</v>
      </c>
      <c r="G59" s="47"/>
      <c r="H59" s="47"/>
      <c r="I59" s="159" t="s">
        <v>39</v>
      </c>
      <c r="J59" s="44" t="str">
        <f>E25</f>
        <v xml:space="preserve"> </v>
      </c>
      <c r="K59" s="51"/>
    </row>
    <row r="60" s="1" customFormat="1" ht="14.4" customHeight="1">
      <c r="B60" s="46"/>
      <c r="C60" s="40" t="s">
        <v>37</v>
      </c>
      <c r="D60" s="47"/>
      <c r="E60" s="47"/>
      <c r="F60" s="35" t="str">
        <f>IF(E22="","",E22)</f>
        <v/>
      </c>
      <c r="G60" s="47"/>
      <c r="H60" s="47"/>
      <c r="I60" s="157"/>
      <c r="J60" s="184"/>
      <c r="K60" s="51"/>
    </row>
    <row r="61" s="1" customFormat="1" ht="10.32" customHeight="1">
      <c r="B61" s="46"/>
      <c r="C61" s="47"/>
      <c r="D61" s="47"/>
      <c r="E61" s="47"/>
      <c r="F61" s="47"/>
      <c r="G61" s="47"/>
      <c r="H61" s="47"/>
      <c r="I61" s="157"/>
      <c r="J61" s="47"/>
      <c r="K61" s="51"/>
    </row>
    <row r="62" s="1" customFormat="1" ht="29.28" customHeight="1">
      <c r="B62" s="46"/>
      <c r="C62" s="185" t="s">
        <v>513</v>
      </c>
      <c r="D62" s="172"/>
      <c r="E62" s="172"/>
      <c r="F62" s="172"/>
      <c r="G62" s="172"/>
      <c r="H62" s="172"/>
      <c r="I62" s="186"/>
      <c r="J62" s="187" t="s">
        <v>514</v>
      </c>
      <c r="K62" s="188"/>
    </row>
    <row r="63" s="1" customFormat="1" ht="10.32" customHeight="1">
      <c r="B63" s="46"/>
      <c r="C63" s="47"/>
      <c r="D63" s="47"/>
      <c r="E63" s="47"/>
      <c r="F63" s="47"/>
      <c r="G63" s="47"/>
      <c r="H63" s="47"/>
      <c r="I63" s="157"/>
      <c r="J63" s="47"/>
      <c r="K63" s="51"/>
    </row>
    <row r="64" s="1" customFormat="1" ht="29.28" customHeight="1">
      <c r="B64" s="46"/>
      <c r="C64" s="189" t="s">
        <v>515</v>
      </c>
      <c r="D64" s="47"/>
      <c r="E64" s="47"/>
      <c r="F64" s="47"/>
      <c r="G64" s="47"/>
      <c r="H64" s="47"/>
      <c r="I64" s="157"/>
      <c r="J64" s="168">
        <f>J92</f>
        <v>0</v>
      </c>
      <c r="K64" s="51"/>
      <c r="AU64" s="24" t="s">
        <v>516</v>
      </c>
    </row>
    <row r="65" s="8" customFormat="1" ht="24.96" customHeight="1">
      <c r="B65" s="190"/>
      <c r="C65" s="191"/>
      <c r="D65" s="192" t="s">
        <v>598</v>
      </c>
      <c r="E65" s="193"/>
      <c r="F65" s="193"/>
      <c r="G65" s="193"/>
      <c r="H65" s="193"/>
      <c r="I65" s="194"/>
      <c r="J65" s="195">
        <f>J93</f>
        <v>0</v>
      </c>
      <c r="K65" s="196"/>
    </row>
    <row r="66" s="9" customFormat="1" ht="19.92" customHeight="1">
      <c r="B66" s="197"/>
      <c r="C66" s="198"/>
      <c r="D66" s="199" t="s">
        <v>1358</v>
      </c>
      <c r="E66" s="200"/>
      <c r="F66" s="200"/>
      <c r="G66" s="200"/>
      <c r="H66" s="200"/>
      <c r="I66" s="201"/>
      <c r="J66" s="202">
        <f>J94</f>
        <v>0</v>
      </c>
      <c r="K66" s="203"/>
    </row>
    <row r="67" s="9" customFormat="1" ht="19.92" customHeight="1">
      <c r="B67" s="197"/>
      <c r="C67" s="198"/>
      <c r="D67" s="199" t="s">
        <v>668</v>
      </c>
      <c r="E67" s="200"/>
      <c r="F67" s="200"/>
      <c r="G67" s="200"/>
      <c r="H67" s="200"/>
      <c r="I67" s="201"/>
      <c r="J67" s="202">
        <f>J97</f>
        <v>0</v>
      </c>
      <c r="K67" s="203"/>
    </row>
    <row r="68" s="9" customFormat="1" ht="19.92" customHeight="1">
      <c r="B68" s="197"/>
      <c r="C68" s="198"/>
      <c r="D68" s="199" t="s">
        <v>1589</v>
      </c>
      <c r="E68" s="200"/>
      <c r="F68" s="200"/>
      <c r="G68" s="200"/>
      <c r="H68" s="200"/>
      <c r="I68" s="201"/>
      <c r="J68" s="202">
        <f>J99</f>
        <v>0</v>
      </c>
      <c r="K68" s="203"/>
    </row>
    <row r="69" s="1" customFormat="1" ht="21.84" customHeight="1">
      <c r="B69" s="46"/>
      <c r="C69" s="47"/>
      <c r="D69" s="47"/>
      <c r="E69" s="47"/>
      <c r="F69" s="47"/>
      <c r="G69" s="47"/>
      <c r="H69" s="47"/>
      <c r="I69" s="157"/>
      <c r="J69" s="47"/>
      <c r="K69" s="51"/>
    </row>
    <row r="70" s="1" customFormat="1" ht="6.96" customHeight="1">
      <c r="B70" s="67"/>
      <c r="C70" s="68"/>
      <c r="D70" s="68"/>
      <c r="E70" s="68"/>
      <c r="F70" s="68"/>
      <c r="G70" s="68"/>
      <c r="H70" s="68"/>
      <c r="I70" s="179"/>
      <c r="J70" s="68"/>
      <c r="K70" s="69"/>
    </row>
    <row r="74" s="1" customFormat="1" ht="6.96" customHeight="1">
      <c r="B74" s="70"/>
      <c r="C74" s="71"/>
      <c r="D74" s="71"/>
      <c r="E74" s="71"/>
      <c r="F74" s="71"/>
      <c r="G74" s="71"/>
      <c r="H74" s="71"/>
      <c r="I74" s="182"/>
      <c r="J74" s="71"/>
      <c r="K74" s="71"/>
      <c r="L74" s="72"/>
    </row>
    <row r="75" s="1" customFormat="1" ht="36.96" customHeight="1">
      <c r="B75" s="46"/>
      <c r="C75" s="73" t="s">
        <v>525</v>
      </c>
      <c r="D75" s="74"/>
      <c r="E75" s="74"/>
      <c r="F75" s="74"/>
      <c r="G75" s="74"/>
      <c r="H75" s="74"/>
      <c r="I75" s="204"/>
      <c r="J75" s="74"/>
      <c r="K75" s="74"/>
      <c r="L75" s="72"/>
    </row>
    <row r="76" s="1" customFormat="1" ht="6.96" customHeight="1">
      <c r="B76" s="46"/>
      <c r="C76" s="74"/>
      <c r="D76" s="74"/>
      <c r="E76" s="74"/>
      <c r="F76" s="74"/>
      <c r="G76" s="74"/>
      <c r="H76" s="74"/>
      <c r="I76" s="204"/>
      <c r="J76" s="74"/>
      <c r="K76" s="74"/>
      <c r="L76" s="72"/>
    </row>
    <row r="77" s="1" customFormat="1" ht="14.4" customHeight="1">
      <c r="B77" s="46"/>
      <c r="C77" s="76" t="s">
        <v>18</v>
      </c>
      <c r="D77" s="74"/>
      <c r="E77" s="74"/>
      <c r="F77" s="74"/>
      <c r="G77" s="74"/>
      <c r="H77" s="74"/>
      <c r="I77" s="204"/>
      <c r="J77" s="74"/>
      <c r="K77" s="74"/>
      <c r="L77" s="72"/>
    </row>
    <row r="78" s="1" customFormat="1" ht="16.5" customHeight="1">
      <c r="B78" s="46"/>
      <c r="C78" s="74"/>
      <c r="D78" s="74"/>
      <c r="E78" s="205" t="str">
        <f>E7</f>
        <v>Celkové opravy zastávek na koridorové trati Vraňany - Děčín - státní hranice_ZMĚNA č. 1</v>
      </c>
      <c r="F78" s="76"/>
      <c r="G78" s="76"/>
      <c r="H78" s="76"/>
      <c r="I78" s="204"/>
      <c r="J78" s="74"/>
      <c r="K78" s="74"/>
      <c r="L78" s="72"/>
    </row>
    <row r="79">
      <c r="B79" s="28"/>
      <c r="C79" s="76" t="s">
        <v>506</v>
      </c>
      <c r="D79" s="206"/>
      <c r="E79" s="206"/>
      <c r="F79" s="206"/>
      <c r="G79" s="206"/>
      <c r="H79" s="206"/>
      <c r="I79" s="149"/>
      <c r="J79" s="206"/>
      <c r="K79" s="206"/>
      <c r="L79" s="207"/>
    </row>
    <row r="80" ht="16.5" customHeight="1">
      <c r="B80" s="28"/>
      <c r="C80" s="206"/>
      <c r="D80" s="206"/>
      <c r="E80" s="205" t="s">
        <v>1924</v>
      </c>
      <c r="F80" s="206"/>
      <c r="G80" s="206"/>
      <c r="H80" s="206"/>
      <c r="I80" s="149"/>
      <c r="J80" s="206"/>
      <c r="K80" s="206"/>
      <c r="L80" s="207"/>
    </row>
    <row r="81">
      <c r="B81" s="28"/>
      <c r="C81" s="76" t="s">
        <v>508</v>
      </c>
      <c r="D81" s="206"/>
      <c r="E81" s="206"/>
      <c r="F81" s="206"/>
      <c r="G81" s="206"/>
      <c r="H81" s="206"/>
      <c r="I81" s="149"/>
      <c r="J81" s="206"/>
      <c r="K81" s="206"/>
      <c r="L81" s="207"/>
    </row>
    <row r="82" s="1" customFormat="1" ht="16.5" customHeight="1">
      <c r="B82" s="46"/>
      <c r="C82" s="74"/>
      <c r="D82" s="74"/>
      <c r="E82" s="208" t="s">
        <v>1941</v>
      </c>
      <c r="F82" s="74"/>
      <c r="G82" s="74"/>
      <c r="H82" s="74"/>
      <c r="I82" s="204"/>
      <c r="J82" s="74"/>
      <c r="K82" s="74"/>
      <c r="L82" s="72"/>
    </row>
    <row r="83" s="1" customFormat="1" ht="14.4" customHeight="1">
      <c r="B83" s="46"/>
      <c r="C83" s="76" t="s">
        <v>510</v>
      </c>
      <c r="D83" s="74"/>
      <c r="E83" s="74"/>
      <c r="F83" s="74"/>
      <c r="G83" s="74"/>
      <c r="H83" s="74"/>
      <c r="I83" s="204"/>
      <c r="J83" s="74"/>
      <c r="K83" s="74"/>
      <c r="L83" s="72"/>
    </row>
    <row r="84" s="1" customFormat="1" ht="17.25" customHeight="1">
      <c r="B84" s="46"/>
      <c r="C84" s="74"/>
      <c r="D84" s="74"/>
      <c r="E84" s="82" t="str">
        <f>E13</f>
        <v>SO-33-04.3 - VRN</v>
      </c>
      <c r="F84" s="74"/>
      <c r="G84" s="74"/>
      <c r="H84" s="74"/>
      <c r="I84" s="204"/>
      <c r="J84" s="74"/>
      <c r="K84" s="74"/>
      <c r="L84" s="72"/>
    </row>
    <row r="85" s="1" customFormat="1" ht="6.96" customHeight="1">
      <c r="B85" s="46"/>
      <c r="C85" s="74"/>
      <c r="D85" s="74"/>
      <c r="E85" s="74"/>
      <c r="F85" s="74"/>
      <c r="G85" s="74"/>
      <c r="H85" s="74"/>
      <c r="I85" s="204"/>
      <c r="J85" s="74"/>
      <c r="K85" s="74"/>
      <c r="L85" s="72"/>
    </row>
    <row r="86" s="1" customFormat="1" ht="18" customHeight="1">
      <c r="B86" s="46"/>
      <c r="C86" s="76" t="s">
        <v>25</v>
      </c>
      <c r="D86" s="74"/>
      <c r="E86" s="74"/>
      <c r="F86" s="209" t="str">
        <f>F16</f>
        <v xml:space="preserve"> </v>
      </c>
      <c r="G86" s="74"/>
      <c r="H86" s="74"/>
      <c r="I86" s="210" t="s">
        <v>27</v>
      </c>
      <c r="J86" s="85" t="str">
        <f>IF(J16="","",J16)</f>
        <v>19. 9. 2018</v>
      </c>
      <c r="K86" s="74"/>
      <c r="L86" s="72"/>
    </row>
    <row r="87" s="1" customFormat="1" ht="6.96" customHeight="1">
      <c r="B87" s="46"/>
      <c r="C87" s="74"/>
      <c r="D87" s="74"/>
      <c r="E87" s="74"/>
      <c r="F87" s="74"/>
      <c r="G87" s="74"/>
      <c r="H87" s="74"/>
      <c r="I87" s="204"/>
      <c r="J87" s="74"/>
      <c r="K87" s="74"/>
      <c r="L87" s="72"/>
    </row>
    <row r="88" s="1" customFormat="1">
      <c r="B88" s="46"/>
      <c r="C88" s="76" t="s">
        <v>31</v>
      </c>
      <c r="D88" s="74"/>
      <c r="E88" s="74"/>
      <c r="F88" s="209" t="str">
        <f>E19</f>
        <v>SŽDC s.o., OŘ Ústí n.L., ST Ústí n.L.</v>
      </c>
      <c r="G88" s="74"/>
      <c r="H88" s="74"/>
      <c r="I88" s="210" t="s">
        <v>39</v>
      </c>
      <c r="J88" s="209" t="str">
        <f>E25</f>
        <v xml:space="preserve"> </v>
      </c>
      <c r="K88" s="74"/>
      <c r="L88" s="72"/>
    </row>
    <row r="89" s="1" customFormat="1" ht="14.4" customHeight="1">
      <c r="B89" s="46"/>
      <c r="C89" s="76" t="s">
        <v>37</v>
      </c>
      <c r="D89" s="74"/>
      <c r="E89" s="74"/>
      <c r="F89" s="209" t="str">
        <f>IF(E22="","",E22)</f>
        <v/>
      </c>
      <c r="G89" s="74"/>
      <c r="H89" s="74"/>
      <c r="I89" s="204"/>
      <c r="J89" s="74"/>
      <c r="K89" s="74"/>
      <c r="L89" s="72"/>
    </row>
    <row r="90" s="1" customFormat="1" ht="10.32" customHeight="1">
      <c r="B90" s="46"/>
      <c r="C90" s="74"/>
      <c r="D90" s="74"/>
      <c r="E90" s="74"/>
      <c r="F90" s="74"/>
      <c r="G90" s="74"/>
      <c r="H90" s="74"/>
      <c r="I90" s="204"/>
      <c r="J90" s="74"/>
      <c r="K90" s="74"/>
      <c r="L90" s="72"/>
    </row>
    <row r="91" s="10" customFormat="1" ht="29.28" customHeight="1">
      <c r="B91" s="211"/>
      <c r="C91" s="212" t="s">
        <v>526</v>
      </c>
      <c r="D91" s="213" t="s">
        <v>62</v>
      </c>
      <c r="E91" s="213" t="s">
        <v>58</v>
      </c>
      <c r="F91" s="213" t="s">
        <v>527</v>
      </c>
      <c r="G91" s="213" t="s">
        <v>528</v>
      </c>
      <c r="H91" s="213" t="s">
        <v>529</v>
      </c>
      <c r="I91" s="214" t="s">
        <v>530</v>
      </c>
      <c r="J91" s="213" t="s">
        <v>514</v>
      </c>
      <c r="K91" s="215" t="s">
        <v>531</v>
      </c>
      <c r="L91" s="216"/>
      <c r="M91" s="102" t="s">
        <v>532</v>
      </c>
      <c r="N91" s="103" t="s">
        <v>47</v>
      </c>
      <c r="O91" s="103" t="s">
        <v>533</v>
      </c>
      <c r="P91" s="103" t="s">
        <v>534</v>
      </c>
      <c r="Q91" s="103" t="s">
        <v>535</v>
      </c>
      <c r="R91" s="103" t="s">
        <v>536</v>
      </c>
      <c r="S91" s="103" t="s">
        <v>537</v>
      </c>
      <c r="T91" s="104" t="s">
        <v>538</v>
      </c>
    </row>
    <row r="92" s="1" customFormat="1" ht="29.28" customHeight="1">
      <c r="B92" s="46"/>
      <c r="C92" s="108" t="s">
        <v>515</v>
      </c>
      <c r="D92" s="74"/>
      <c r="E92" s="74"/>
      <c r="F92" s="74"/>
      <c r="G92" s="74"/>
      <c r="H92" s="74"/>
      <c r="I92" s="204"/>
      <c r="J92" s="217">
        <f>BK92</f>
        <v>0</v>
      </c>
      <c r="K92" s="74"/>
      <c r="L92" s="72"/>
      <c r="M92" s="105"/>
      <c r="N92" s="106"/>
      <c r="O92" s="106"/>
      <c r="P92" s="218">
        <f>P93</f>
        <v>0</v>
      </c>
      <c r="Q92" s="106"/>
      <c r="R92" s="218">
        <f>R93</f>
        <v>0</v>
      </c>
      <c r="S92" s="106"/>
      <c r="T92" s="219">
        <f>T93</f>
        <v>0</v>
      </c>
      <c r="AT92" s="24" t="s">
        <v>76</v>
      </c>
      <c r="AU92" s="24" t="s">
        <v>516</v>
      </c>
      <c r="BK92" s="220">
        <f>BK93</f>
        <v>0</v>
      </c>
    </row>
    <row r="93" s="11" customFormat="1" ht="37.44" customHeight="1">
      <c r="B93" s="221"/>
      <c r="C93" s="222"/>
      <c r="D93" s="223" t="s">
        <v>76</v>
      </c>
      <c r="E93" s="224" t="s">
        <v>96</v>
      </c>
      <c r="F93" s="224" t="s">
        <v>599</v>
      </c>
      <c r="G93" s="222"/>
      <c r="H93" s="222"/>
      <c r="I93" s="225"/>
      <c r="J93" s="226">
        <f>BK93</f>
        <v>0</v>
      </c>
      <c r="K93" s="222"/>
      <c r="L93" s="227"/>
      <c r="M93" s="228"/>
      <c r="N93" s="229"/>
      <c r="O93" s="229"/>
      <c r="P93" s="230">
        <f>P94+P97+P99</f>
        <v>0</v>
      </c>
      <c r="Q93" s="229"/>
      <c r="R93" s="230">
        <f>R94+R97+R99</f>
        <v>0</v>
      </c>
      <c r="S93" s="229"/>
      <c r="T93" s="231">
        <f>T94+T97+T99</f>
        <v>0</v>
      </c>
      <c r="AR93" s="232" t="s">
        <v>562</v>
      </c>
      <c r="AT93" s="233" t="s">
        <v>76</v>
      </c>
      <c r="AU93" s="233" t="s">
        <v>77</v>
      </c>
      <c r="AY93" s="232" t="s">
        <v>541</v>
      </c>
      <c r="BK93" s="234">
        <f>BK94+BK97+BK99</f>
        <v>0</v>
      </c>
    </row>
    <row r="94" s="11" customFormat="1" ht="19.92" customHeight="1">
      <c r="B94" s="221"/>
      <c r="C94" s="222"/>
      <c r="D94" s="223" t="s">
        <v>76</v>
      </c>
      <c r="E94" s="235" t="s">
        <v>1359</v>
      </c>
      <c r="F94" s="235" t="s">
        <v>1360</v>
      </c>
      <c r="G94" s="222"/>
      <c r="H94" s="222"/>
      <c r="I94" s="225"/>
      <c r="J94" s="236">
        <f>BK94</f>
        <v>0</v>
      </c>
      <c r="K94" s="222"/>
      <c r="L94" s="227"/>
      <c r="M94" s="228"/>
      <c r="N94" s="229"/>
      <c r="O94" s="229"/>
      <c r="P94" s="230">
        <f>SUM(P95:P96)</f>
        <v>0</v>
      </c>
      <c r="Q94" s="229"/>
      <c r="R94" s="230">
        <f>SUM(R95:R96)</f>
        <v>0</v>
      </c>
      <c r="S94" s="229"/>
      <c r="T94" s="231">
        <f>SUM(T95:T96)</f>
        <v>0</v>
      </c>
      <c r="AR94" s="232" t="s">
        <v>562</v>
      </c>
      <c r="AT94" s="233" t="s">
        <v>76</v>
      </c>
      <c r="AU94" s="233" t="s">
        <v>24</v>
      </c>
      <c r="AY94" s="232" t="s">
        <v>541</v>
      </c>
      <c r="BK94" s="234">
        <f>SUM(BK95:BK96)</f>
        <v>0</v>
      </c>
    </row>
    <row r="95" s="1" customFormat="1" ht="16.5" customHeight="1">
      <c r="B95" s="46"/>
      <c r="C95" s="237" t="s">
        <v>24</v>
      </c>
      <c r="D95" s="237" t="s">
        <v>544</v>
      </c>
      <c r="E95" s="238" t="s">
        <v>1502</v>
      </c>
      <c r="F95" s="239" t="s">
        <v>1503</v>
      </c>
      <c r="G95" s="240" t="s">
        <v>672</v>
      </c>
      <c r="H95" s="280"/>
      <c r="I95" s="242"/>
      <c r="J95" s="243">
        <f>ROUND(I95*H95,2)</f>
        <v>0</v>
      </c>
      <c r="K95" s="239" t="s">
        <v>603</v>
      </c>
      <c r="L95" s="72"/>
      <c r="M95" s="244" t="s">
        <v>22</v>
      </c>
      <c r="N95" s="245" t="s">
        <v>48</v>
      </c>
      <c r="O95" s="47"/>
      <c r="P95" s="246">
        <f>O95*H95</f>
        <v>0</v>
      </c>
      <c r="Q95" s="246">
        <v>0</v>
      </c>
      <c r="R95" s="246">
        <f>Q95*H95</f>
        <v>0</v>
      </c>
      <c r="S95" s="246">
        <v>0</v>
      </c>
      <c r="T95" s="247">
        <f>S95*H95</f>
        <v>0</v>
      </c>
      <c r="AR95" s="24" t="s">
        <v>674</v>
      </c>
      <c r="AT95" s="24" t="s">
        <v>544</v>
      </c>
      <c r="AU95" s="24" t="s">
        <v>85</v>
      </c>
      <c r="AY95" s="24" t="s">
        <v>541</v>
      </c>
      <c r="BE95" s="248">
        <f>IF(N95="základní",J95,0)</f>
        <v>0</v>
      </c>
      <c r="BF95" s="248">
        <f>IF(N95="snížená",J95,0)</f>
        <v>0</v>
      </c>
      <c r="BG95" s="248">
        <f>IF(N95="zákl. přenesená",J95,0)</f>
        <v>0</v>
      </c>
      <c r="BH95" s="248">
        <f>IF(N95="sníž. přenesená",J95,0)</f>
        <v>0</v>
      </c>
      <c r="BI95" s="248">
        <f>IF(N95="nulová",J95,0)</f>
        <v>0</v>
      </c>
      <c r="BJ95" s="24" t="s">
        <v>24</v>
      </c>
      <c r="BK95" s="248">
        <f>ROUND(I95*H95,2)</f>
        <v>0</v>
      </c>
      <c r="BL95" s="24" t="s">
        <v>674</v>
      </c>
      <c r="BM95" s="24" t="s">
        <v>1973</v>
      </c>
    </row>
    <row r="96" s="1" customFormat="1" ht="25.5" customHeight="1">
      <c r="B96" s="46"/>
      <c r="C96" s="237" t="s">
        <v>85</v>
      </c>
      <c r="D96" s="237" t="s">
        <v>544</v>
      </c>
      <c r="E96" s="238" t="s">
        <v>1365</v>
      </c>
      <c r="F96" s="239" t="s">
        <v>1366</v>
      </c>
      <c r="G96" s="240" t="s">
        <v>672</v>
      </c>
      <c r="H96" s="280"/>
      <c r="I96" s="242"/>
      <c r="J96" s="243">
        <f>ROUND(I96*H96,2)</f>
        <v>0</v>
      </c>
      <c r="K96" s="239" t="s">
        <v>603</v>
      </c>
      <c r="L96" s="72"/>
      <c r="M96" s="244" t="s">
        <v>22</v>
      </c>
      <c r="N96" s="245" t="s">
        <v>48</v>
      </c>
      <c r="O96" s="47"/>
      <c r="P96" s="246">
        <f>O96*H96</f>
        <v>0</v>
      </c>
      <c r="Q96" s="246">
        <v>0</v>
      </c>
      <c r="R96" s="246">
        <f>Q96*H96</f>
        <v>0</v>
      </c>
      <c r="S96" s="246">
        <v>0</v>
      </c>
      <c r="T96" s="247">
        <f>S96*H96</f>
        <v>0</v>
      </c>
      <c r="AR96" s="24" t="s">
        <v>674</v>
      </c>
      <c r="AT96" s="24" t="s">
        <v>544</v>
      </c>
      <c r="AU96" s="24" t="s">
        <v>85</v>
      </c>
      <c r="AY96" s="24" t="s">
        <v>541</v>
      </c>
      <c r="BE96" s="248">
        <f>IF(N96="základní",J96,0)</f>
        <v>0</v>
      </c>
      <c r="BF96" s="248">
        <f>IF(N96="snížená",J96,0)</f>
        <v>0</v>
      </c>
      <c r="BG96" s="248">
        <f>IF(N96="zákl. přenesená",J96,0)</f>
        <v>0</v>
      </c>
      <c r="BH96" s="248">
        <f>IF(N96="sníž. přenesená",J96,0)</f>
        <v>0</v>
      </c>
      <c r="BI96" s="248">
        <f>IF(N96="nulová",J96,0)</f>
        <v>0</v>
      </c>
      <c r="BJ96" s="24" t="s">
        <v>24</v>
      </c>
      <c r="BK96" s="248">
        <f>ROUND(I96*H96,2)</f>
        <v>0</v>
      </c>
      <c r="BL96" s="24" t="s">
        <v>674</v>
      </c>
      <c r="BM96" s="24" t="s">
        <v>1974</v>
      </c>
    </row>
    <row r="97" s="11" customFormat="1" ht="29.88" customHeight="1">
      <c r="B97" s="221"/>
      <c r="C97" s="222"/>
      <c r="D97" s="223" t="s">
        <v>76</v>
      </c>
      <c r="E97" s="235" t="s">
        <v>669</v>
      </c>
      <c r="F97" s="235" t="s">
        <v>601</v>
      </c>
      <c r="G97" s="222"/>
      <c r="H97" s="222"/>
      <c r="I97" s="225"/>
      <c r="J97" s="236">
        <f>BK97</f>
        <v>0</v>
      </c>
      <c r="K97" s="222"/>
      <c r="L97" s="227"/>
      <c r="M97" s="228"/>
      <c r="N97" s="229"/>
      <c r="O97" s="229"/>
      <c r="P97" s="230">
        <f>P98</f>
        <v>0</v>
      </c>
      <c r="Q97" s="229"/>
      <c r="R97" s="230">
        <f>R98</f>
        <v>0</v>
      </c>
      <c r="S97" s="229"/>
      <c r="T97" s="231">
        <f>T98</f>
        <v>0</v>
      </c>
      <c r="AR97" s="232" t="s">
        <v>562</v>
      </c>
      <c r="AT97" s="233" t="s">
        <v>76</v>
      </c>
      <c r="AU97" s="233" t="s">
        <v>24</v>
      </c>
      <c r="AY97" s="232" t="s">
        <v>541</v>
      </c>
      <c r="BK97" s="234">
        <f>BK98</f>
        <v>0</v>
      </c>
    </row>
    <row r="98" s="1" customFormat="1" ht="16.5" customHeight="1">
      <c r="B98" s="46"/>
      <c r="C98" s="237" t="s">
        <v>93</v>
      </c>
      <c r="D98" s="237" t="s">
        <v>544</v>
      </c>
      <c r="E98" s="238" t="s">
        <v>670</v>
      </c>
      <c r="F98" s="239" t="s">
        <v>671</v>
      </c>
      <c r="G98" s="240" t="s">
        <v>672</v>
      </c>
      <c r="H98" s="280"/>
      <c r="I98" s="242"/>
      <c r="J98" s="243">
        <f>ROUND(I98*H98,2)</f>
        <v>0</v>
      </c>
      <c r="K98" s="239" t="s">
        <v>673</v>
      </c>
      <c r="L98" s="72"/>
      <c r="M98" s="244" t="s">
        <v>22</v>
      </c>
      <c r="N98" s="245" t="s">
        <v>48</v>
      </c>
      <c r="O98" s="47"/>
      <c r="P98" s="246">
        <f>O98*H98</f>
        <v>0</v>
      </c>
      <c r="Q98" s="246">
        <v>0</v>
      </c>
      <c r="R98" s="246">
        <f>Q98*H98</f>
        <v>0</v>
      </c>
      <c r="S98" s="246">
        <v>0</v>
      </c>
      <c r="T98" s="247">
        <f>S98*H98</f>
        <v>0</v>
      </c>
      <c r="AR98" s="24" t="s">
        <v>674</v>
      </c>
      <c r="AT98" s="24" t="s">
        <v>544</v>
      </c>
      <c r="AU98" s="24" t="s">
        <v>85</v>
      </c>
      <c r="AY98" s="24" t="s">
        <v>541</v>
      </c>
      <c r="BE98" s="248">
        <f>IF(N98="základní",J98,0)</f>
        <v>0</v>
      </c>
      <c r="BF98" s="248">
        <f>IF(N98="snížená",J98,0)</f>
        <v>0</v>
      </c>
      <c r="BG98" s="248">
        <f>IF(N98="zákl. přenesená",J98,0)</f>
        <v>0</v>
      </c>
      <c r="BH98" s="248">
        <f>IF(N98="sníž. přenesená",J98,0)</f>
        <v>0</v>
      </c>
      <c r="BI98" s="248">
        <f>IF(N98="nulová",J98,0)</f>
        <v>0</v>
      </c>
      <c r="BJ98" s="24" t="s">
        <v>24</v>
      </c>
      <c r="BK98" s="248">
        <f>ROUND(I98*H98,2)</f>
        <v>0</v>
      </c>
      <c r="BL98" s="24" t="s">
        <v>674</v>
      </c>
      <c r="BM98" s="24" t="s">
        <v>1975</v>
      </c>
    </row>
    <row r="99" s="11" customFormat="1" ht="29.88" customHeight="1">
      <c r="B99" s="221"/>
      <c r="C99" s="222"/>
      <c r="D99" s="223" t="s">
        <v>76</v>
      </c>
      <c r="E99" s="235" t="s">
        <v>1645</v>
      </c>
      <c r="F99" s="235" t="s">
        <v>606</v>
      </c>
      <c r="G99" s="222"/>
      <c r="H99" s="222"/>
      <c r="I99" s="225"/>
      <c r="J99" s="236">
        <f>BK99</f>
        <v>0</v>
      </c>
      <c r="K99" s="222"/>
      <c r="L99" s="227"/>
      <c r="M99" s="228"/>
      <c r="N99" s="229"/>
      <c r="O99" s="229"/>
      <c r="P99" s="230">
        <f>P100</f>
        <v>0</v>
      </c>
      <c r="Q99" s="229"/>
      <c r="R99" s="230">
        <f>R100</f>
        <v>0</v>
      </c>
      <c r="S99" s="229"/>
      <c r="T99" s="231">
        <f>T100</f>
        <v>0</v>
      </c>
      <c r="AR99" s="232" t="s">
        <v>562</v>
      </c>
      <c r="AT99" s="233" t="s">
        <v>76</v>
      </c>
      <c r="AU99" s="233" t="s">
        <v>24</v>
      </c>
      <c r="AY99" s="232" t="s">
        <v>541</v>
      </c>
      <c r="BK99" s="234">
        <f>BK100</f>
        <v>0</v>
      </c>
    </row>
    <row r="100" s="1" customFormat="1" ht="25.5" customHeight="1">
      <c r="B100" s="46"/>
      <c r="C100" s="237" t="s">
        <v>542</v>
      </c>
      <c r="D100" s="237" t="s">
        <v>544</v>
      </c>
      <c r="E100" s="238" t="s">
        <v>1716</v>
      </c>
      <c r="F100" s="239" t="s">
        <v>1717</v>
      </c>
      <c r="G100" s="240" t="s">
        <v>672</v>
      </c>
      <c r="H100" s="280"/>
      <c r="I100" s="242"/>
      <c r="J100" s="243">
        <f>ROUND(I100*H100,2)</f>
        <v>0</v>
      </c>
      <c r="K100" s="239" t="s">
        <v>603</v>
      </c>
      <c r="L100" s="72"/>
      <c r="M100" s="244" t="s">
        <v>22</v>
      </c>
      <c r="N100" s="281" t="s">
        <v>48</v>
      </c>
      <c r="O100" s="277"/>
      <c r="P100" s="278">
        <f>O100*H100</f>
        <v>0</v>
      </c>
      <c r="Q100" s="278">
        <v>0</v>
      </c>
      <c r="R100" s="278">
        <f>Q100*H100</f>
        <v>0</v>
      </c>
      <c r="S100" s="278">
        <v>0</v>
      </c>
      <c r="T100" s="279">
        <f>S100*H100</f>
        <v>0</v>
      </c>
      <c r="AR100" s="24" t="s">
        <v>674</v>
      </c>
      <c r="AT100" s="24" t="s">
        <v>544</v>
      </c>
      <c r="AU100" s="24" t="s">
        <v>85</v>
      </c>
      <c r="AY100" s="24" t="s">
        <v>541</v>
      </c>
      <c r="BE100" s="248">
        <f>IF(N100="základní",J100,0)</f>
        <v>0</v>
      </c>
      <c r="BF100" s="248">
        <f>IF(N100="snížená",J100,0)</f>
        <v>0</v>
      </c>
      <c r="BG100" s="248">
        <f>IF(N100="zákl. přenesená",J100,0)</f>
        <v>0</v>
      </c>
      <c r="BH100" s="248">
        <f>IF(N100="sníž. přenesená",J100,0)</f>
        <v>0</v>
      </c>
      <c r="BI100" s="248">
        <f>IF(N100="nulová",J100,0)</f>
        <v>0</v>
      </c>
      <c r="BJ100" s="24" t="s">
        <v>24</v>
      </c>
      <c r="BK100" s="248">
        <f>ROUND(I100*H100,2)</f>
        <v>0</v>
      </c>
      <c r="BL100" s="24" t="s">
        <v>674</v>
      </c>
      <c r="BM100" s="24" t="s">
        <v>1976</v>
      </c>
    </row>
    <row r="101" s="1" customFormat="1" ht="6.96" customHeight="1">
      <c r="B101" s="67"/>
      <c r="C101" s="68"/>
      <c r="D101" s="68"/>
      <c r="E101" s="68"/>
      <c r="F101" s="68"/>
      <c r="G101" s="68"/>
      <c r="H101" s="68"/>
      <c r="I101" s="179"/>
      <c r="J101" s="68"/>
      <c r="K101" s="68"/>
      <c r="L101" s="72"/>
    </row>
  </sheetData>
  <sheetProtection sheet="1" autoFilter="0" formatColumns="0" formatRows="0" objects="1" scenarios="1" spinCount="100000" saltValue="2jAiFhvnOXSU0kC5VN/w3q5Gq6R6XNqrpWWIVhtw+6Q/MrPAt8HbZYb9Tbw5oaBHDV/82/L6sPG1V125yuUqkg==" hashValue="O3m9Rnw3REQaG1IXRd+slaGGahCH1yRx4EgwSC+hs821eonSUSr/zJSm5ivWPyAKoaiTCazCRllkzsHRjdA3ig==" algorithmName="SHA-512" password="CC35"/>
  <autoFilter ref="C91:K100"/>
  <mergeCells count="16">
    <mergeCell ref="E7:H7"/>
    <mergeCell ref="E11:H11"/>
    <mergeCell ref="E9:H9"/>
    <mergeCell ref="E13:H13"/>
    <mergeCell ref="E28:H28"/>
    <mergeCell ref="E49:H49"/>
    <mergeCell ref="E53:H53"/>
    <mergeCell ref="E51:H51"/>
    <mergeCell ref="E55:H55"/>
    <mergeCell ref="J59:J60"/>
    <mergeCell ref="E78:H78"/>
    <mergeCell ref="E82:H82"/>
    <mergeCell ref="E80:H80"/>
    <mergeCell ref="E84:H84"/>
    <mergeCell ref="G1:H1"/>
    <mergeCell ref="L2:V2"/>
  </mergeCells>
  <hyperlinks>
    <hyperlink ref="F1:G1" location="C2" display="1) Krycí list soupisu"/>
    <hyperlink ref="G1:H1" location="C62" display="2) Rekapitulace"/>
    <hyperlink ref="J1" location="C91"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84.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442</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s="1" customFormat="1" ht="16.5" customHeight="1">
      <c r="B9" s="46"/>
      <c r="C9" s="47"/>
      <c r="D9" s="47"/>
      <c r="E9" s="156" t="s">
        <v>1977</v>
      </c>
      <c r="F9" s="47"/>
      <c r="G9" s="47"/>
      <c r="H9" s="47"/>
      <c r="I9" s="157"/>
      <c r="J9" s="47"/>
      <c r="K9" s="51"/>
    </row>
    <row r="10" s="1" customFormat="1">
      <c r="B10" s="46"/>
      <c r="C10" s="47"/>
      <c r="D10" s="40" t="s">
        <v>508</v>
      </c>
      <c r="E10" s="47"/>
      <c r="F10" s="47"/>
      <c r="G10" s="47"/>
      <c r="H10" s="47"/>
      <c r="I10" s="157"/>
      <c r="J10" s="47"/>
      <c r="K10" s="51"/>
    </row>
    <row r="11" s="1" customFormat="1" ht="36.96" customHeight="1">
      <c r="B11" s="46"/>
      <c r="C11" s="47"/>
      <c r="D11" s="47"/>
      <c r="E11" s="158" t="s">
        <v>1978</v>
      </c>
      <c r="F11" s="47"/>
      <c r="G11" s="47"/>
      <c r="H11" s="47"/>
      <c r="I11" s="157"/>
      <c r="J11" s="47"/>
      <c r="K11" s="51"/>
    </row>
    <row r="12" s="1" customFormat="1">
      <c r="B12" s="46"/>
      <c r="C12" s="47"/>
      <c r="D12" s="47"/>
      <c r="E12" s="47"/>
      <c r="F12" s="47"/>
      <c r="G12" s="47"/>
      <c r="H12" s="47"/>
      <c r="I12" s="157"/>
      <c r="J12" s="47"/>
      <c r="K12" s="51"/>
    </row>
    <row r="13" s="1" customFormat="1" ht="14.4" customHeight="1">
      <c r="B13" s="46"/>
      <c r="C13" s="47"/>
      <c r="D13" s="40" t="s">
        <v>21</v>
      </c>
      <c r="E13" s="47"/>
      <c r="F13" s="35" t="s">
        <v>22</v>
      </c>
      <c r="G13" s="47"/>
      <c r="H13" s="47"/>
      <c r="I13" s="159" t="s">
        <v>23</v>
      </c>
      <c r="J13" s="35" t="s">
        <v>22</v>
      </c>
      <c r="K13" s="51"/>
    </row>
    <row r="14" s="1" customFormat="1" ht="14.4" customHeight="1">
      <c r="B14" s="46"/>
      <c r="C14" s="47"/>
      <c r="D14" s="40" t="s">
        <v>25</v>
      </c>
      <c r="E14" s="47"/>
      <c r="F14" s="35" t="s">
        <v>40</v>
      </c>
      <c r="G14" s="47"/>
      <c r="H14" s="47"/>
      <c r="I14" s="159" t="s">
        <v>27</v>
      </c>
      <c r="J14" s="160" t="str">
        <f>'Rekapitulace stavby'!AN8</f>
        <v>19. 9. 2018</v>
      </c>
      <c r="K14" s="51"/>
    </row>
    <row r="15" s="1" customFormat="1" ht="10.8" customHeight="1">
      <c r="B15" s="46"/>
      <c r="C15" s="47"/>
      <c r="D15" s="47"/>
      <c r="E15" s="47"/>
      <c r="F15" s="47"/>
      <c r="G15" s="47"/>
      <c r="H15" s="47"/>
      <c r="I15" s="157"/>
      <c r="J15" s="47"/>
      <c r="K15" s="51"/>
    </row>
    <row r="16" s="1" customFormat="1" ht="14.4" customHeight="1">
      <c r="B16" s="46"/>
      <c r="C16" s="47"/>
      <c r="D16" s="40" t="s">
        <v>31</v>
      </c>
      <c r="E16" s="47"/>
      <c r="F16" s="47"/>
      <c r="G16" s="47"/>
      <c r="H16" s="47"/>
      <c r="I16" s="159" t="s">
        <v>32</v>
      </c>
      <c r="J16" s="35" t="str">
        <f>IF('Rekapitulace stavby'!AN10="","",'Rekapitulace stavby'!AN10)</f>
        <v>70994234</v>
      </c>
      <c r="K16" s="51"/>
    </row>
    <row r="17" s="1" customFormat="1" ht="18" customHeight="1">
      <c r="B17" s="46"/>
      <c r="C17" s="47"/>
      <c r="D17" s="47"/>
      <c r="E17" s="35" t="str">
        <f>IF('Rekapitulace stavby'!E11="","",'Rekapitulace stavby'!E11)</f>
        <v>SŽDC s.o., OŘ Ústí n.L., ST Ústí n.L.</v>
      </c>
      <c r="F17" s="47"/>
      <c r="G17" s="47"/>
      <c r="H17" s="47"/>
      <c r="I17" s="159" t="s">
        <v>35</v>
      </c>
      <c r="J17" s="35" t="str">
        <f>IF('Rekapitulace stavby'!AN11="","",'Rekapitulace stavby'!AN11)</f>
        <v>CZ70994234</v>
      </c>
      <c r="K17" s="51"/>
    </row>
    <row r="18" s="1" customFormat="1" ht="6.96" customHeight="1">
      <c r="B18" s="46"/>
      <c r="C18" s="47"/>
      <c r="D18" s="47"/>
      <c r="E18" s="47"/>
      <c r="F18" s="47"/>
      <c r="G18" s="47"/>
      <c r="H18" s="47"/>
      <c r="I18" s="157"/>
      <c r="J18" s="47"/>
      <c r="K18" s="51"/>
    </row>
    <row r="19" s="1" customFormat="1" ht="14.4" customHeight="1">
      <c r="B19" s="46"/>
      <c r="C19" s="47"/>
      <c r="D19" s="40" t="s">
        <v>37</v>
      </c>
      <c r="E19" s="47"/>
      <c r="F19" s="47"/>
      <c r="G19" s="47"/>
      <c r="H19" s="47"/>
      <c r="I19" s="159" t="s">
        <v>32</v>
      </c>
      <c r="J19" s="35" t="str">
        <f>IF('Rekapitulace stavby'!AN13="Vyplň údaj","",IF('Rekapitulace stavby'!AN13="","",'Rekapitulace stavby'!AN13))</f>
        <v/>
      </c>
      <c r="K19" s="51"/>
    </row>
    <row r="20" s="1" customFormat="1" ht="18" customHeight="1">
      <c r="B20" s="46"/>
      <c r="C20" s="47"/>
      <c r="D20" s="47"/>
      <c r="E20" s="35" t="str">
        <f>IF('Rekapitulace stavby'!E14="Vyplň údaj","",IF('Rekapitulace stavby'!E14="","",'Rekapitulace stavby'!E14))</f>
        <v/>
      </c>
      <c r="F20" s="47"/>
      <c r="G20" s="47"/>
      <c r="H20" s="47"/>
      <c r="I20" s="159" t="s">
        <v>35</v>
      </c>
      <c r="J20" s="35" t="str">
        <f>IF('Rekapitulace stavby'!AN14="Vyplň údaj","",IF('Rekapitulace stavby'!AN14="","",'Rekapitulace stavby'!AN14))</f>
        <v/>
      </c>
      <c r="K20" s="51"/>
    </row>
    <row r="21" s="1" customFormat="1" ht="6.96" customHeight="1">
      <c r="B21" s="46"/>
      <c r="C21" s="47"/>
      <c r="D21" s="47"/>
      <c r="E21" s="47"/>
      <c r="F21" s="47"/>
      <c r="G21" s="47"/>
      <c r="H21" s="47"/>
      <c r="I21" s="157"/>
      <c r="J21" s="47"/>
      <c r="K21" s="51"/>
    </row>
    <row r="22" s="1" customFormat="1" ht="14.4" customHeight="1">
      <c r="B22" s="46"/>
      <c r="C22" s="47"/>
      <c r="D22" s="40" t="s">
        <v>39</v>
      </c>
      <c r="E22" s="47"/>
      <c r="F22" s="47"/>
      <c r="G22" s="47"/>
      <c r="H22" s="47"/>
      <c r="I22" s="159" t="s">
        <v>32</v>
      </c>
      <c r="J22" s="35" t="str">
        <f>IF('Rekapitulace stavby'!AN16="","",'Rekapitulace stavby'!AN16)</f>
        <v/>
      </c>
      <c r="K22" s="51"/>
    </row>
    <row r="23" s="1" customFormat="1" ht="18" customHeight="1">
      <c r="B23" s="46"/>
      <c r="C23" s="47"/>
      <c r="D23" s="47"/>
      <c r="E23" s="35" t="str">
        <f>IF('Rekapitulace stavby'!E17="","",'Rekapitulace stavby'!E17)</f>
        <v xml:space="preserve"> </v>
      </c>
      <c r="F23" s="47"/>
      <c r="G23" s="47"/>
      <c r="H23" s="47"/>
      <c r="I23" s="159" t="s">
        <v>35</v>
      </c>
      <c r="J23" s="35" t="str">
        <f>IF('Rekapitulace stavby'!AN17="","",'Rekapitulace stavby'!AN17)</f>
        <v/>
      </c>
      <c r="K23" s="51"/>
    </row>
    <row r="24" s="1" customFormat="1" ht="6.96" customHeight="1">
      <c r="B24" s="46"/>
      <c r="C24" s="47"/>
      <c r="D24" s="47"/>
      <c r="E24" s="47"/>
      <c r="F24" s="47"/>
      <c r="G24" s="47"/>
      <c r="H24" s="47"/>
      <c r="I24" s="157"/>
      <c r="J24" s="47"/>
      <c r="K24" s="51"/>
    </row>
    <row r="25" s="1" customFormat="1" ht="14.4" customHeight="1">
      <c r="B25" s="46"/>
      <c r="C25" s="47"/>
      <c r="D25" s="40" t="s">
        <v>42</v>
      </c>
      <c r="E25" s="47"/>
      <c r="F25" s="47"/>
      <c r="G25" s="47"/>
      <c r="H25" s="47"/>
      <c r="I25" s="157"/>
      <c r="J25" s="47"/>
      <c r="K25" s="51"/>
    </row>
    <row r="26" s="7" customFormat="1" ht="16.5" customHeight="1">
      <c r="B26" s="161"/>
      <c r="C26" s="162"/>
      <c r="D26" s="162"/>
      <c r="E26" s="44" t="s">
        <v>22</v>
      </c>
      <c r="F26" s="44"/>
      <c r="G26" s="44"/>
      <c r="H26" s="44"/>
      <c r="I26" s="163"/>
      <c r="J26" s="162"/>
      <c r="K26" s="164"/>
    </row>
    <row r="27" s="1" customFormat="1" ht="6.96" customHeight="1">
      <c r="B27" s="46"/>
      <c r="C27" s="47"/>
      <c r="D27" s="47"/>
      <c r="E27" s="47"/>
      <c r="F27" s="47"/>
      <c r="G27" s="47"/>
      <c r="H27" s="47"/>
      <c r="I27" s="157"/>
      <c r="J27" s="47"/>
      <c r="K27" s="51"/>
    </row>
    <row r="28" s="1" customFormat="1" ht="6.96" customHeight="1">
      <c r="B28" s="46"/>
      <c r="C28" s="47"/>
      <c r="D28" s="106"/>
      <c r="E28" s="106"/>
      <c r="F28" s="106"/>
      <c r="G28" s="106"/>
      <c r="H28" s="106"/>
      <c r="I28" s="165"/>
      <c r="J28" s="106"/>
      <c r="K28" s="166"/>
    </row>
    <row r="29" s="1" customFormat="1" ht="25.44" customHeight="1">
      <c r="B29" s="46"/>
      <c r="C29" s="47"/>
      <c r="D29" s="167" t="s">
        <v>43</v>
      </c>
      <c r="E29" s="47"/>
      <c r="F29" s="47"/>
      <c r="G29" s="47"/>
      <c r="H29" s="47"/>
      <c r="I29" s="157"/>
      <c r="J29" s="168">
        <f>ROUND(J92,2)</f>
        <v>0</v>
      </c>
      <c r="K29" s="51"/>
    </row>
    <row r="30" s="1" customFormat="1" ht="6.96" customHeight="1">
      <c r="B30" s="46"/>
      <c r="C30" s="47"/>
      <c r="D30" s="106"/>
      <c r="E30" s="106"/>
      <c r="F30" s="106"/>
      <c r="G30" s="106"/>
      <c r="H30" s="106"/>
      <c r="I30" s="165"/>
      <c r="J30" s="106"/>
      <c r="K30" s="166"/>
    </row>
    <row r="31" s="1" customFormat="1" ht="14.4" customHeight="1">
      <c r="B31" s="46"/>
      <c r="C31" s="47"/>
      <c r="D31" s="47"/>
      <c r="E31" s="47"/>
      <c r="F31" s="52" t="s">
        <v>45</v>
      </c>
      <c r="G31" s="47"/>
      <c r="H31" s="47"/>
      <c r="I31" s="169" t="s">
        <v>44</v>
      </c>
      <c r="J31" s="52" t="s">
        <v>46</v>
      </c>
      <c r="K31" s="51"/>
    </row>
    <row r="32" s="1" customFormat="1" ht="14.4" customHeight="1">
      <c r="B32" s="46"/>
      <c r="C32" s="47"/>
      <c r="D32" s="55" t="s">
        <v>47</v>
      </c>
      <c r="E32" s="55" t="s">
        <v>48</v>
      </c>
      <c r="F32" s="170">
        <f>ROUND(SUM(BE92:BE120), 2)</f>
        <v>0</v>
      </c>
      <c r="G32" s="47"/>
      <c r="H32" s="47"/>
      <c r="I32" s="171">
        <v>0.20999999999999999</v>
      </c>
      <c r="J32" s="170">
        <f>ROUND(ROUND((SUM(BE92:BE120)), 2)*I32, 2)</f>
        <v>0</v>
      </c>
      <c r="K32" s="51"/>
    </row>
    <row r="33" s="1" customFormat="1" ht="14.4" customHeight="1">
      <c r="B33" s="46"/>
      <c r="C33" s="47"/>
      <c r="D33" s="47"/>
      <c r="E33" s="55" t="s">
        <v>49</v>
      </c>
      <c r="F33" s="170">
        <f>ROUND(SUM(BF92:BF120), 2)</f>
        <v>0</v>
      </c>
      <c r="G33" s="47"/>
      <c r="H33" s="47"/>
      <c r="I33" s="171">
        <v>0.14999999999999999</v>
      </c>
      <c r="J33" s="170">
        <f>ROUND(ROUND((SUM(BF92:BF120)), 2)*I33, 2)</f>
        <v>0</v>
      </c>
      <c r="K33" s="51"/>
    </row>
    <row r="34" hidden="1" s="1" customFormat="1" ht="14.4" customHeight="1">
      <c r="B34" s="46"/>
      <c r="C34" s="47"/>
      <c r="D34" s="47"/>
      <c r="E34" s="55" t="s">
        <v>50</v>
      </c>
      <c r="F34" s="170">
        <f>ROUND(SUM(BG92:BG120), 2)</f>
        <v>0</v>
      </c>
      <c r="G34" s="47"/>
      <c r="H34" s="47"/>
      <c r="I34" s="171">
        <v>0.20999999999999999</v>
      </c>
      <c r="J34" s="170">
        <v>0</v>
      </c>
      <c r="K34" s="51"/>
    </row>
    <row r="35" hidden="1" s="1" customFormat="1" ht="14.4" customHeight="1">
      <c r="B35" s="46"/>
      <c r="C35" s="47"/>
      <c r="D35" s="47"/>
      <c r="E35" s="55" t="s">
        <v>51</v>
      </c>
      <c r="F35" s="170">
        <f>ROUND(SUM(BH92:BH120), 2)</f>
        <v>0</v>
      </c>
      <c r="G35" s="47"/>
      <c r="H35" s="47"/>
      <c r="I35" s="171">
        <v>0.14999999999999999</v>
      </c>
      <c r="J35" s="170">
        <v>0</v>
      </c>
      <c r="K35" s="51"/>
    </row>
    <row r="36" hidden="1" s="1" customFormat="1" ht="14.4" customHeight="1">
      <c r="B36" s="46"/>
      <c r="C36" s="47"/>
      <c r="D36" s="47"/>
      <c r="E36" s="55" t="s">
        <v>52</v>
      </c>
      <c r="F36" s="170">
        <f>ROUND(SUM(BI92:BI120), 2)</f>
        <v>0</v>
      </c>
      <c r="G36" s="47"/>
      <c r="H36" s="47"/>
      <c r="I36" s="171">
        <v>0</v>
      </c>
      <c r="J36" s="170">
        <v>0</v>
      </c>
      <c r="K36" s="51"/>
    </row>
    <row r="37" s="1" customFormat="1" ht="6.96" customHeight="1">
      <c r="B37" s="46"/>
      <c r="C37" s="47"/>
      <c r="D37" s="47"/>
      <c r="E37" s="47"/>
      <c r="F37" s="47"/>
      <c r="G37" s="47"/>
      <c r="H37" s="47"/>
      <c r="I37" s="157"/>
      <c r="J37" s="47"/>
      <c r="K37" s="51"/>
    </row>
    <row r="38" s="1" customFormat="1" ht="25.44" customHeight="1">
      <c r="B38" s="46"/>
      <c r="C38" s="172"/>
      <c r="D38" s="173" t="s">
        <v>53</v>
      </c>
      <c r="E38" s="98"/>
      <c r="F38" s="98"/>
      <c r="G38" s="174" t="s">
        <v>54</v>
      </c>
      <c r="H38" s="175" t="s">
        <v>55</v>
      </c>
      <c r="I38" s="176"/>
      <c r="J38" s="177">
        <f>SUM(J29:J36)</f>
        <v>0</v>
      </c>
      <c r="K38" s="178"/>
    </row>
    <row r="39" s="1" customFormat="1" ht="14.4" customHeight="1">
      <c r="B39" s="67"/>
      <c r="C39" s="68"/>
      <c r="D39" s="68"/>
      <c r="E39" s="68"/>
      <c r="F39" s="68"/>
      <c r="G39" s="68"/>
      <c r="H39" s="68"/>
      <c r="I39" s="179"/>
      <c r="J39" s="68"/>
      <c r="K39" s="69"/>
    </row>
    <row r="43" s="1" customFormat="1" ht="6.96" customHeight="1">
      <c r="B43" s="180"/>
      <c r="C43" s="181"/>
      <c r="D43" s="181"/>
      <c r="E43" s="181"/>
      <c r="F43" s="181"/>
      <c r="G43" s="181"/>
      <c r="H43" s="181"/>
      <c r="I43" s="182"/>
      <c r="J43" s="181"/>
      <c r="K43" s="183"/>
    </row>
    <row r="44" s="1" customFormat="1" ht="36.96" customHeight="1">
      <c r="B44" s="46"/>
      <c r="C44" s="30" t="s">
        <v>512</v>
      </c>
      <c r="D44" s="47"/>
      <c r="E44" s="47"/>
      <c r="F44" s="47"/>
      <c r="G44" s="47"/>
      <c r="H44" s="47"/>
      <c r="I44" s="157"/>
      <c r="J44" s="47"/>
      <c r="K44" s="51"/>
    </row>
    <row r="45" s="1" customFormat="1" ht="6.96" customHeight="1">
      <c r="B45" s="46"/>
      <c r="C45" s="47"/>
      <c r="D45" s="47"/>
      <c r="E45" s="47"/>
      <c r="F45" s="47"/>
      <c r="G45" s="47"/>
      <c r="H45" s="47"/>
      <c r="I45" s="157"/>
      <c r="J45" s="47"/>
      <c r="K45" s="51"/>
    </row>
    <row r="46" s="1" customFormat="1" ht="14.4" customHeight="1">
      <c r="B46" s="46"/>
      <c r="C46" s="40" t="s">
        <v>18</v>
      </c>
      <c r="D46" s="47"/>
      <c r="E46" s="47"/>
      <c r="F46" s="47"/>
      <c r="G46" s="47"/>
      <c r="H46" s="47"/>
      <c r="I46" s="157"/>
      <c r="J46" s="47"/>
      <c r="K46" s="51"/>
    </row>
    <row r="47" s="1" customFormat="1" ht="16.5" customHeight="1">
      <c r="B47" s="46"/>
      <c r="C47" s="47"/>
      <c r="D47" s="47"/>
      <c r="E47" s="156" t="str">
        <f>E7</f>
        <v>Celkové opravy zastávek na koridorové trati Vraňany - Děčín - státní hranice_ZMĚNA č. 1</v>
      </c>
      <c r="F47" s="40"/>
      <c r="G47" s="40"/>
      <c r="H47" s="40"/>
      <c r="I47" s="157"/>
      <c r="J47" s="47"/>
      <c r="K47" s="51"/>
    </row>
    <row r="48">
      <c r="B48" s="28"/>
      <c r="C48" s="40" t="s">
        <v>506</v>
      </c>
      <c r="D48" s="29"/>
      <c r="E48" s="29"/>
      <c r="F48" s="29"/>
      <c r="G48" s="29"/>
      <c r="H48" s="29"/>
      <c r="I48" s="155"/>
      <c r="J48" s="29"/>
      <c r="K48" s="31"/>
    </row>
    <row r="49" s="1" customFormat="1" ht="16.5" customHeight="1">
      <c r="B49" s="46"/>
      <c r="C49" s="47"/>
      <c r="D49" s="47"/>
      <c r="E49" s="156" t="s">
        <v>1977</v>
      </c>
      <c r="F49" s="47"/>
      <c r="G49" s="47"/>
      <c r="H49" s="47"/>
      <c r="I49" s="157"/>
      <c r="J49" s="47"/>
      <c r="K49" s="51"/>
    </row>
    <row r="50" s="1" customFormat="1" ht="14.4" customHeight="1">
      <c r="B50" s="46"/>
      <c r="C50" s="40" t="s">
        <v>508</v>
      </c>
      <c r="D50" s="47"/>
      <c r="E50" s="47"/>
      <c r="F50" s="47"/>
      <c r="G50" s="47"/>
      <c r="H50" s="47"/>
      <c r="I50" s="157"/>
      <c r="J50" s="47"/>
      <c r="K50" s="51"/>
    </row>
    <row r="51" s="1" customFormat="1" ht="17.25" customHeight="1">
      <c r="B51" s="46"/>
      <c r="C51" s="47"/>
      <c r="D51" s="47"/>
      <c r="E51" s="158" t="str">
        <f>E11</f>
        <v>SO-34-02 - SBBH</v>
      </c>
      <c r="F51" s="47"/>
      <c r="G51" s="47"/>
      <c r="H51" s="47"/>
      <c r="I51" s="157"/>
      <c r="J51" s="47"/>
      <c r="K51" s="51"/>
    </row>
    <row r="52" s="1" customFormat="1" ht="6.96" customHeight="1">
      <c r="B52" s="46"/>
      <c r="C52" s="47"/>
      <c r="D52" s="47"/>
      <c r="E52" s="47"/>
      <c r="F52" s="47"/>
      <c r="G52" s="47"/>
      <c r="H52" s="47"/>
      <c r="I52" s="157"/>
      <c r="J52" s="47"/>
      <c r="K52" s="51"/>
    </row>
    <row r="53" s="1" customFormat="1" ht="18" customHeight="1">
      <c r="B53" s="46"/>
      <c r="C53" s="40" t="s">
        <v>25</v>
      </c>
      <c r="D53" s="47"/>
      <c r="E53" s="47"/>
      <c r="F53" s="35" t="str">
        <f>F14</f>
        <v xml:space="preserve"> </v>
      </c>
      <c r="G53" s="47"/>
      <c r="H53" s="47"/>
      <c r="I53" s="159" t="s">
        <v>27</v>
      </c>
      <c r="J53" s="160" t="str">
        <f>IF(J14="","",J14)</f>
        <v>19. 9. 2018</v>
      </c>
      <c r="K53" s="51"/>
    </row>
    <row r="54" s="1" customFormat="1" ht="6.96" customHeight="1">
      <c r="B54" s="46"/>
      <c r="C54" s="47"/>
      <c r="D54" s="47"/>
      <c r="E54" s="47"/>
      <c r="F54" s="47"/>
      <c r="G54" s="47"/>
      <c r="H54" s="47"/>
      <c r="I54" s="157"/>
      <c r="J54" s="47"/>
      <c r="K54" s="51"/>
    </row>
    <row r="55" s="1" customFormat="1">
      <c r="B55" s="46"/>
      <c r="C55" s="40" t="s">
        <v>31</v>
      </c>
      <c r="D55" s="47"/>
      <c r="E55" s="47"/>
      <c r="F55" s="35" t="str">
        <f>E17</f>
        <v>SŽDC s.o., OŘ Ústí n.L., ST Ústí n.L.</v>
      </c>
      <c r="G55" s="47"/>
      <c r="H55" s="47"/>
      <c r="I55" s="159" t="s">
        <v>39</v>
      </c>
      <c r="J55" s="44" t="str">
        <f>E23</f>
        <v xml:space="preserve"> </v>
      </c>
      <c r="K55" s="51"/>
    </row>
    <row r="56" s="1" customFormat="1" ht="14.4" customHeight="1">
      <c r="B56" s="46"/>
      <c r="C56" s="40" t="s">
        <v>37</v>
      </c>
      <c r="D56" s="47"/>
      <c r="E56" s="47"/>
      <c r="F56" s="35" t="str">
        <f>IF(E20="","",E20)</f>
        <v/>
      </c>
      <c r="G56" s="47"/>
      <c r="H56" s="47"/>
      <c r="I56" s="157"/>
      <c r="J56" s="184"/>
      <c r="K56" s="51"/>
    </row>
    <row r="57" s="1" customFormat="1" ht="10.32" customHeight="1">
      <c r="B57" s="46"/>
      <c r="C57" s="47"/>
      <c r="D57" s="47"/>
      <c r="E57" s="47"/>
      <c r="F57" s="47"/>
      <c r="G57" s="47"/>
      <c r="H57" s="47"/>
      <c r="I57" s="157"/>
      <c r="J57" s="47"/>
      <c r="K57" s="51"/>
    </row>
    <row r="58" s="1" customFormat="1" ht="29.28" customHeight="1">
      <c r="B58" s="46"/>
      <c r="C58" s="185" t="s">
        <v>513</v>
      </c>
      <c r="D58" s="172"/>
      <c r="E58" s="172"/>
      <c r="F58" s="172"/>
      <c r="G58" s="172"/>
      <c r="H58" s="172"/>
      <c r="I58" s="186"/>
      <c r="J58" s="187" t="s">
        <v>514</v>
      </c>
      <c r="K58" s="188"/>
    </row>
    <row r="59" s="1" customFormat="1" ht="10.32" customHeight="1">
      <c r="B59" s="46"/>
      <c r="C59" s="47"/>
      <c r="D59" s="47"/>
      <c r="E59" s="47"/>
      <c r="F59" s="47"/>
      <c r="G59" s="47"/>
      <c r="H59" s="47"/>
      <c r="I59" s="157"/>
      <c r="J59" s="47"/>
      <c r="K59" s="51"/>
    </row>
    <row r="60" s="1" customFormat="1" ht="29.28" customHeight="1">
      <c r="B60" s="46"/>
      <c r="C60" s="189" t="s">
        <v>515</v>
      </c>
      <c r="D60" s="47"/>
      <c r="E60" s="47"/>
      <c r="F60" s="47"/>
      <c r="G60" s="47"/>
      <c r="H60" s="47"/>
      <c r="I60" s="157"/>
      <c r="J60" s="168">
        <f>J92</f>
        <v>0</v>
      </c>
      <c r="K60" s="51"/>
      <c r="AU60" s="24" t="s">
        <v>516</v>
      </c>
    </row>
    <row r="61" s="8" customFormat="1" ht="24.96" customHeight="1">
      <c r="B61" s="190"/>
      <c r="C61" s="191"/>
      <c r="D61" s="192" t="s">
        <v>517</v>
      </c>
      <c r="E61" s="193"/>
      <c r="F61" s="193"/>
      <c r="G61" s="193"/>
      <c r="H61" s="193"/>
      <c r="I61" s="194"/>
      <c r="J61" s="195">
        <f>J93</f>
        <v>0</v>
      </c>
      <c r="K61" s="196"/>
    </row>
    <row r="62" s="9" customFormat="1" ht="19.92" customHeight="1">
      <c r="B62" s="197"/>
      <c r="C62" s="198"/>
      <c r="D62" s="199" t="s">
        <v>1087</v>
      </c>
      <c r="E62" s="200"/>
      <c r="F62" s="200"/>
      <c r="G62" s="200"/>
      <c r="H62" s="200"/>
      <c r="I62" s="201"/>
      <c r="J62" s="202">
        <f>J94</f>
        <v>0</v>
      </c>
      <c r="K62" s="203"/>
    </row>
    <row r="63" s="9" customFormat="1" ht="19.92" customHeight="1">
      <c r="B63" s="197"/>
      <c r="C63" s="198"/>
      <c r="D63" s="199" t="s">
        <v>914</v>
      </c>
      <c r="E63" s="200"/>
      <c r="F63" s="200"/>
      <c r="G63" s="200"/>
      <c r="H63" s="200"/>
      <c r="I63" s="201"/>
      <c r="J63" s="202">
        <f>J102</f>
        <v>0</v>
      </c>
      <c r="K63" s="203"/>
    </row>
    <row r="64" s="9" customFormat="1" ht="19.92" customHeight="1">
      <c r="B64" s="197"/>
      <c r="C64" s="198"/>
      <c r="D64" s="199" t="s">
        <v>1587</v>
      </c>
      <c r="E64" s="200"/>
      <c r="F64" s="200"/>
      <c r="G64" s="200"/>
      <c r="H64" s="200"/>
      <c r="I64" s="201"/>
      <c r="J64" s="202">
        <f>J105</f>
        <v>0</v>
      </c>
      <c r="K64" s="203"/>
    </row>
    <row r="65" s="9" customFormat="1" ht="19.92" customHeight="1">
      <c r="B65" s="197"/>
      <c r="C65" s="198"/>
      <c r="D65" s="199" t="s">
        <v>1588</v>
      </c>
      <c r="E65" s="200"/>
      <c r="F65" s="200"/>
      <c r="G65" s="200"/>
      <c r="H65" s="200"/>
      <c r="I65" s="201"/>
      <c r="J65" s="202">
        <f>J107</f>
        <v>0</v>
      </c>
      <c r="K65" s="203"/>
    </row>
    <row r="66" s="9" customFormat="1" ht="19.92" customHeight="1">
      <c r="B66" s="197"/>
      <c r="C66" s="198"/>
      <c r="D66" s="199" t="s">
        <v>520</v>
      </c>
      <c r="E66" s="200"/>
      <c r="F66" s="200"/>
      <c r="G66" s="200"/>
      <c r="H66" s="200"/>
      <c r="I66" s="201"/>
      <c r="J66" s="202">
        <f>J109</f>
        <v>0</v>
      </c>
      <c r="K66" s="203"/>
    </row>
    <row r="67" s="9" customFormat="1" ht="19.92" customHeight="1">
      <c r="B67" s="197"/>
      <c r="C67" s="198"/>
      <c r="D67" s="199" t="s">
        <v>522</v>
      </c>
      <c r="E67" s="200"/>
      <c r="F67" s="200"/>
      <c r="G67" s="200"/>
      <c r="H67" s="200"/>
      <c r="I67" s="201"/>
      <c r="J67" s="202">
        <f>J114</f>
        <v>0</v>
      </c>
      <c r="K67" s="203"/>
    </row>
    <row r="68" s="8" customFormat="1" ht="24.96" customHeight="1">
      <c r="B68" s="190"/>
      <c r="C68" s="191"/>
      <c r="D68" s="192" t="s">
        <v>598</v>
      </c>
      <c r="E68" s="193"/>
      <c r="F68" s="193"/>
      <c r="G68" s="193"/>
      <c r="H68" s="193"/>
      <c r="I68" s="194"/>
      <c r="J68" s="195">
        <f>J116</f>
        <v>0</v>
      </c>
      <c r="K68" s="196"/>
    </row>
    <row r="69" s="9" customFormat="1" ht="19.92" customHeight="1">
      <c r="B69" s="197"/>
      <c r="C69" s="198"/>
      <c r="D69" s="199" t="s">
        <v>668</v>
      </c>
      <c r="E69" s="200"/>
      <c r="F69" s="200"/>
      <c r="G69" s="200"/>
      <c r="H69" s="200"/>
      <c r="I69" s="201"/>
      <c r="J69" s="202">
        <f>J117</f>
        <v>0</v>
      </c>
      <c r="K69" s="203"/>
    </row>
    <row r="70" s="9" customFormat="1" ht="19.92" customHeight="1">
      <c r="B70" s="197"/>
      <c r="C70" s="198"/>
      <c r="D70" s="199" t="s">
        <v>1589</v>
      </c>
      <c r="E70" s="200"/>
      <c r="F70" s="200"/>
      <c r="G70" s="200"/>
      <c r="H70" s="200"/>
      <c r="I70" s="201"/>
      <c r="J70" s="202">
        <f>J119</f>
        <v>0</v>
      </c>
      <c r="K70" s="203"/>
    </row>
    <row r="71" s="1" customFormat="1" ht="21.84" customHeight="1">
      <c r="B71" s="46"/>
      <c r="C71" s="47"/>
      <c r="D71" s="47"/>
      <c r="E71" s="47"/>
      <c r="F71" s="47"/>
      <c r="G71" s="47"/>
      <c r="H71" s="47"/>
      <c r="I71" s="157"/>
      <c r="J71" s="47"/>
      <c r="K71" s="51"/>
    </row>
    <row r="72" s="1" customFormat="1" ht="6.96" customHeight="1">
      <c r="B72" s="67"/>
      <c r="C72" s="68"/>
      <c r="D72" s="68"/>
      <c r="E72" s="68"/>
      <c r="F72" s="68"/>
      <c r="G72" s="68"/>
      <c r="H72" s="68"/>
      <c r="I72" s="179"/>
      <c r="J72" s="68"/>
      <c r="K72" s="69"/>
    </row>
    <row r="76" s="1" customFormat="1" ht="6.96" customHeight="1">
      <c r="B76" s="70"/>
      <c r="C76" s="71"/>
      <c r="D76" s="71"/>
      <c r="E76" s="71"/>
      <c r="F76" s="71"/>
      <c r="G76" s="71"/>
      <c r="H76" s="71"/>
      <c r="I76" s="182"/>
      <c r="J76" s="71"/>
      <c r="K76" s="71"/>
      <c r="L76" s="72"/>
    </row>
    <row r="77" s="1" customFormat="1" ht="36.96" customHeight="1">
      <c r="B77" s="46"/>
      <c r="C77" s="73" t="s">
        <v>525</v>
      </c>
      <c r="D77" s="74"/>
      <c r="E77" s="74"/>
      <c r="F77" s="74"/>
      <c r="G77" s="74"/>
      <c r="H77" s="74"/>
      <c r="I77" s="204"/>
      <c r="J77" s="74"/>
      <c r="K77" s="74"/>
      <c r="L77" s="72"/>
    </row>
    <row r="78" s="1" customFormat="1" ht="6.96" customHeight="1">
      <c r="B78" s="46"/>
      <c r="C78" s="74"/>
      <c r="D78" s="74"/>
      <c r="E78" s="74"/>
      <c r="F78" s="74"/>
      <c r="G78" s="74"/>
      <c r="H78" s="74"/>
      <c r="I78" s="204"/>
      <c r="J78" s="74"/>
      <c r="K78" s="74"/>
      <c r="L78" s="72"/>
    </row>
    <row r="79" s="1" customFormat="1" ht="14.4" customHeight="1">
      <c r="B79" s="46"/>
      <c r="C79" s="76" t="s">
        <v>18</v>
      </c>
      <c r="D79" s="74"/>
      <c r="E79" s="74"/>
      <c r="F79" s="74"/>
      <c r="G79" s="74"/>
      <c r="H79" s="74"/>
      <c r="I79" s="204"/>
      <c r="J79" s="74"/>
      <c r="K79" s="74"/>
      <c r="L79" s="72"/>
    </row>
    <row r="80" s="1" customFormat="1" ht="16.5" customHeight="1">
      <c r="B80" s="46"/>
      <c r="C80" s="74"/>
      <c r="D80" s="74"/>
      <c r="E80" s="205" t="str">
        <f>E7</f>
        <v>Celkové opravy zastávek na koridorové trati Vraňany - Děčín - státní hranice_ZMĚNA č. 1</v>
      </c>
      <c r="F80" s="76"/>
      <c r="G80" s="76"/>
      <c r="H80" s="76"/>
      <c r="I80" s="204"/>
      <c r="J80" s="74"/>
      <c r="K80" s="74"/>
      <c r="L80" s="72"/>
    </row>
    <row r="81">
      <c r="B81" s="28"/>
      <c r="C81" s="76" t="s">
        <v>506</v>
      </c>
      <c r="D81" s="206"/>
      <c r="E81" s="206"/>
      <c r="F81" s="206"/>
      <c r="G81" s="206"/>
      <c r="H81" s="206"/>
      <c r="I81" s="149"/>
      <c r="J81" s="206"/>
      <c r="K81" s="206"/>
      <c r="L81" s="207"/>
    </row>
    <row r="82" s="1" customFormat="1" ht="16.5" customHeight="1">
      <c r="B82" s="46"/>
      <c r="C82" s="74"/>
      <c r="D82" s="74"/>
      <c r="E82" s="205" t="s">
        <v>1977</v>
      </c>
      <c r="F82" s="74"/>
      <c r="G82" s="74"/>
      <c r="H82" s="74"/>
      <c r="I82" s="204"/>
      <c r="J82" s="74"/>
      <c r="K82" s="74"/>
      <c r="L82" s="72"/>
    </row>
    <row r="83" s="1" customFormat="1" ht="14.4" customHeight="1">
      <c r="B83" s="46"/>
      <c r="C83" s="76" t="s">
        <v>508</v>
      </c>
      <c r="D83" s="74"/>
      <c r="E83" s="74"/>
      <c r="F83" s="74"/>
      <c r="G83" s="74"/>
      <c r="H83" s="74"/>
      <c r="I83" s="204"/>
      <c r="J83" s="74"/>
      <c r="K83" s="74"/>
      <c r="L83" s="72"/>
    </row>
    <row r="84" s="1" customFormat="1" ht="17.25" customHeight="1">
      <c r="B84" s="46"/>
      <c r="C84" s="74"/>
      <c r="D84" s="74"/>
      <c r="E84" s="82" t="str">
        <f>E11</f>
        <v>SO-34-02 - SBBH</v>
      </c>
      <c r="F84" s="74"/>
      <c r="G84" s="74"/>
      <c r="H84" s="74"/>
      <c r="I84" s="204"/>
      <c r="J84" s="74"/>
      <c r="K84" s="74"/>
      <c r="L84" s="72"/>
    </row>
    <row r="85" s="1" customFormat="1" ht="6.96" customHeight="1">
      <c r="B85" s="46"/>
      <c r="C85" s="74"/>
      <c r="D85" s="74"/>
      <c r="E85" s="74"/>
      <c r="F85" s="74"/>
      <c r="G85" s="74"/>
      <c r="H85" s="74"/>
      <c r="I85" s="204"/>
      <c r="J85" s="74"/>
      <c r="K85" s="74"/>
      <c r="L85" s="72"/>
    </row>
    <row r="86" s="1" customFormat="1" ht="18" customHeight="1">
      <c r="B86" s="46"/>
      <c r="C86" s="76" t="s">
        <v>25</v>
      </c>
      <c r="D86" s="74"/>
      <c r="E86" s="74"/>
      <c r="F86" s="209" t="str">
        <f>F14</f>
        <v xml:space="preserve"> </v>
      </c>
      <c r="G86" s="74"/>
      <c r="H86" s="74"/>
      <c r="I86" s="210" t="s">
        <v>27</v>
      </c>
      <c r="J86" s="85" t="str">
        <f>IF(J14="","",J14)</f>
        <v>19. 9. 2018</v>
      </c>
      <c r="K86" s="74"/>
      <c r="L86" s="72"/>
    </row>
    <row r="87" s="1" customFormat="1" ht="6.96" customHeight="1">
      <c r="B87" s="46"/>
      <c r="C87" s="74"/>
      <c r="D87" s="74"/>
      <c r="E87" s="74"/>
      <c r="F87" s="74"/>
      <c r="G87" s="74"/>
      <c r="H87" s="74"/>
      <c r="I87" s="204"/>
      <c r="J87" s="74"/>
      <c r="K87" s="74"/>
      <c r="L87" s="72"/>
    </row>
    <row r="88" s="1" customFormat="1">
      <c r="B88" s="46"/>
      <c r="C88" s="76" t="s">
        <v>31</v>
      </c>
      <c r="D88" s="74"/>
      <c r="E88" s="74"/>
      <c r="F88" s="209" t="str">
        <f>E17</f>
        <v>SŽDC s.o., OŘ Ústí n.L., ST Ústí n.L.</v>
      </c>
      <c r="G88" s="74"/>
      <c r="H88" s="74"/>
      <c r="I88" s="210" t="s">
        <v>39</v>
      </c>
      <c r="J88" s="209" t="str">
        <f>E23</f>
        <v xml:space="preserve"> </v>
      </c>
      <c r="K88" s="74"/>
      <c r="L88" s="72"/>
    </row>
    <row r="89" s="1" customFormat="1" ht="14.4" customHeight="1">
      <c r="B89" s="46"/>
      <c r="C89" s="76" t="s">
        <v>37</v>
      </c>
      <c r="D89" s="74"/>
      <c r="E89" s="74"/>
      <c r="F89" s="209" t="str">
        <f>IF(E20="","",E20)</f>
        <v/>
      </c>
      <c r="G89" s="74"/>
      <c r="H89" s="74"/>
      <c r="I89" s="204"/>
      <c r="J89" s="74"/>
      <c r="K89" s="74"/>
      <c r="L89" s="72"/>
    </row>
    <row r="90" s="1" customFormat="1" ht="10.32" customHeight="1">
      <c r="B90" s="46"/>
      <c r="C90" s="74"/>
      <c r="D90" s="74"/>
      <c r="E90" s="74"/>
      <c r="F90" s="74"/>
      <c r="G90" s="74"/>
      <c r="H90" s="74"/>
      <c r="I90" s="204"/>
      <c r="J90" s="74"/>
      <c r="K90" s="74"/>
      <c r="L90" s="72"/>
    </row>
    <row r="91" s="10" customFormat="1" ht="29.28" customHeight="1">
      <c r="B91" s="211"/>
      <c r="C91" s="212" t="s">
        <v>526</v>
      </c>
      <c r="D91" s="213" t="s">
        <v>62</v>
      </c>
      <c r="E91" s="213" t="s">
        <v>58</v>
      </c>
      <c r="F91" s="213" t="s">
        <v>527</v>
      </c>
      <c r="G91" s="213" t="s">
        <v>528</v>
      </c>
      <c r="H91" s="213" t="s">
        <v>529</v>
      </c>
      <c r="I91" s="214" t="s">
        <v>530</v>
      </c>
      <c r="J91" s="213" t="s">
        <v>514</v>
      </c>
      <c r="K91" s="215" t="s">
        <v>531</v>
      </c>
      <c r="L91" s="216"/>
      <c r="M91" s="102" t="s">
        <v>532</v>
      </c>
      <c r="N91" s="103" t="s">
        <v>47</v>
      </c>
      <c r="O91" s="103" t="s">
        <v>533</v>
      </c>
      <c r="P91" s="103" t="s">
        <v>534</v>
      </c>
      <c r="Q91" s="103" t="s">
        <v>535</v>
      </c>
      <c r="R91" s="103" t="s">
        <v>536</v>
      </c>
      <c r="S91" s="103" t="s">
        <v>537</v>
      </c>
      <c r="T91" s="104" t="s">
        <v>538</v>
      </c>
    </row>
    <row r="92" s="1" customFormat="1" ht="29.28" customHeight="1">
      <c r="B92" s="46"/>
      <c r="C92" s="108" t="s">
        <v>515</v>
      </c>
      <c r="D92" s="74"/>
      <c r="E92" s="74"/>
      <c r="F92" s="74"/>
      <c r="G92" s="74"/>
      <c r="H92" s="74"/>
      <c r="I92" s="204"/>
      <c r="J92" s="217">
        <f>BK92</f>
        <v>0</v>
      </c>
      <c r="K92" s="74"/>
      <c r="L92" s="72"/>
      <c r="M92" s="105"/>
      <c r="N92" s="106"/>
      <c r="O92" s="106"/>
      <c r="P92" s="218">
        <f>P93+P116</f>
        <v>0</v>
      </c>
      <c r="Q92" s="106"/>
      <c r="R92" s="218">
        <f>R93+R116</f>
        <v>10.125028</v>
      </c>
      <c r="S92" s="106"/>
      <c r="T92" s="219">
        <f>T93+T116</f>
        <v>2.0800000000000001</v>
      </c>
      <c r="AT92" s="24" t="s">
        <v>76</v>
      </c>
      <c r="AU92" s="24" t="s">
        <v>516</v>
      </c>
      <c r="BK92" s="220">
        <f>BK93+BK116</f>
        <v>0</v>
      </c>
    </row>
    <row r="93" s="11" customFormat="1" ht="37.44" customHeight="1">
      <c r="B93" s="221"/>
      <c r="C93" s="222"/>
      <c r="D93" s="223" t="s">
        <v>76</v>
      </c>
      <c r="E93" s="224" t="s">
        <v>539</v>
      </c>
      <c r="F93" s="224" t="s">
        <v>540</v>
      </c>
      <c r="G93" s="222"/>
      <c r="H93" s="222"/>
      <c r="I93" s="225"/>
      <c r="J93" s="226">
        <f>BK93</f>
        <v>0</v>
      </c>
      <c r="K93" s="222"/>
      <c r="L93" s="227"/>
      <c r="M93" s="228"/>
      <c r="N93" s="229"/>
      <c r="O93" s="229"/>
      <c r="P93" s="230">
        <f>P94+P102+P105+P107+P109+P114</f>
        <v>0</v>
      </c>
      <c r="Q93" s="229"/>
      <c r="R93" s="230">
        <f>R94+R102+R105+R107+R109+R114</f>
        <v>10.125028</v>
      </c>
      <c r="S93" s="229"/>
      <c r="T93" s="231">
        <f>T94+T102+T105+T107+T109+T114</f>
        <v>2.0800000000000001</v>
      </c>
      <c r="AR93" s="232" t="s">
        <v>24</v>
      </c>
      <c r="AT93" s="233" t="s">
        <v>76</v>
      </c>
      <c r="AU93" s="233" t="s">
        <v>77</v>
      </c>
      <c r="AY93" s="232" t="s">
        <v>541</v>
      </c>
      <c r="BK93" s="234">
        <f>BK94+BK102+BK105+BK107+BK109+BK114</f>
        <v>0</v>
      </c>
    </row>
    <row r="94" s="11" customFormat="1" ht="19.92" customHeight="1">
      <c r="B94" s="221"/>
      <c r="C94" s="222"/>
      <c r="D94" s="223" t="s">
        <v>76</v>
      </c>
      <c r="E94" s="235" t="s">
        <v>24</v>
      </c>
      <c r="F94" s="235" t="s">
        <v>1090</v>
      </c>
      <c r="G94" s="222"/>
      <c r="H94" s="222"/>
      <c r="I94" s="225"/>
      <c r="J94" s="236">
        <f>BK94</f>
        <v>0</v>
      </c>
      <c r="K94" s="222"/>
      <c r="L94" s="227"/>
      <c r="M94" s="228"/>
      <c r="N94" s="229"/>
      <c r="O94" s="229"/>
      <c r="P94" s="230">
        <f>SUM(P95:P101)</f>
        <v>0</v>
      </c>
      <c r="Q94" s="229"/>
      <c r="R94" s="230">
        <f>SUM(R95:R101)</f>
        <v>0</v>
      </c>
      <c r="S94" s="229"/>
      <c r="T94" s="231">
        <f>SUM(T95:T101)</f>
        <v>2.0800000000000001</v>
      </c>
      <c r="AR94" s="232" t="s">
        <v>24</v>
      </c>
      <c r="AT94" s="233" t="s">
        <v>76</v>
      </c>
      <c r="AU94" s="233" t="s">
        <v>24</v>
      </c>
      <c r="AY94" s="232" t="s">
        <v>541</v>
      </c>
      <c r="BK94" s="234">
        <f>SUM(BK95:BK101)</f>
        <v>0</v>
      </c>
    </row>
    <row r="95" s="1" customFormat="1" ht="25.5" customHeight="1">
      <c r="B95" s="46"/>
      <c r="C95" s="237" t="s">
        <v>24</v>
      </c>
      <c r="D95" s="237" t="s">
        <v>544</v>
      </c>
      <c r="E95" s="238" t="s">
        <v>1590</v>
      </c>
      <c r="F95" s="239" t="s">
        <v>1591</v>
      </c>
      <c r="G95" s="240" t="s">
        <v>547</v>
      </c>
      <c r="H95" s="241">
        <v>8</v>
      </c>
      <c r="I95" s="242"/>
      <c r="J95" s="243">
        <f>ROUND(I95*H95,2)</f>
        <v>0</v>
      </c>
      <c r="K95" s="239" t="s">
        <v>772</v>
      </c>
      <c r="L95" s="72"/>
      <c r="M95" s="244" t="s">
        <v>22</v>
      </c>
      <c r="N95" s="245" t="s">
        <v>48</v>
      </c>
      <c r="O95" s="47"/>
      <c r="P95" s="246">
        <f>O95*H95</f>
        <v>0</v>
      </c>
      <c r="Q95" s="246">
        <v>0</v>
      </c>
      <c r="R95" s="246">
        <f>Q95*H95</f>
        <v>0</v>
      </c>
      <c r="S95" s="246">
        <v>0.26000000000000001</v>
      </c>
      <c r="T95" s="247">
        <f>S95*H95</f>
        <v>2.0800000000000001</v>
      </c>
      <c r="AR95" s="24" t="s">
        <v>542</v>
      </c>
      <c r="AT95" s="24" t="s">
        <v>544</v>
      </c>
      <c r="AU95" s="24" t="s">
        <v>85</v>
      </c>
      <c r="AY95" s="24" t="s">
        <v>541</v>
      </c>
      <c r="BE95" s="248">
        <f>IF(N95="základní",J95,0)</f>
        <v>0</v>
      </c>
      <c r="BF95" s="248">
        <f>IF(N95="snížená",J95,0)</f>
        <v>0</v>
      </c>
      <c r="BG95" s="248">
        <f>IF(N95="zákl. přenesená",J95,0)</f>
        <v>0</v>
      </c>
      <c r="BH95" s="248">
        <f>IF(N95="sníž. přenesená",J95,0)</f>
        <v>0</v>
      </c>
      <c r="BI95" s="248">
        <f>IF(N95="nulová",J95,0)</f>
        <v>0</v>
      </c>
      <c r="BJ95" s="24" t="s">
        <v>24</v>
      </c>
      <c r="BK95" s="248">
        <f>ROUND(I95*H95,2)</f>
        <v>0</v>
      </c>
      <c r="BL95" s="24" t="s">
        <v>542</v>
      </c>
      <c r="BM95" s="24" t="s">
        <v>1592</v>
      </c>
    </row>
    <row r="96" s="1" customFormat="1" ht="25.5" customHeight="1">
      <c r="B96" s="46"/>
      <c r="C96" s="237" t="s">
        <v>85</v>
      </c>
      <c r="D96" s="237" t="s">
        <v>544</v>
      </c>
      <c r="E96" s="238" t="s">
        <v>1593</v>
      </c>
      <c r="F96" s="239" t="s">
        <v>1594</v>
      </c>
      <c r="G96" s="240" t="s">
        <v>1093</v>
      </c>
      <c r="H96" s="241">
        <v>2.5</v>
      </c>
      <c r="I96" s="242"/>
      <c r="J96" s="243">
        <f>ROUND(I96*H96,2)</f>
        <v>0</v>
      </c>
      <c r="K96" s="239" t="s">
        <v>772</v>
      </c>
      <c r="L96" s="72"/>
      <c r="M96" s="244" t="s">
        <v>22</v>
      </c>
      <c r="N96" s="245" t="s">
        <v>48</v>
      </c>
      <c r="O96" s="47"/>
      <c r="P96" s="246">
        <f>O96*H96</f>
        <v>0</v>
      </c>
      <c r="Q96" s="246">
        <v>0</v>
      </c>
      <c r="R96" s="246">
        <f>Q96*H96</f>
        <v>0</v>
      </c>
      <c r="S96" s="246">
        <v>0</v>
      </c>
      <c r="T96" s="247">
        <f>S96*H96</f>
        <v>0</v>
      </c>
      <c r="AR96" s="24" t="s">
        <v>542</v>
      </c>
      <c r="AT96" s="24" t="s">
        <v>544</v>
      </c>
      <c r="AU96" s="24" t="s">
        <v>85</v>
      </c>
      <c r="AY96" s="24" t="s">
        <v>541</v>
      </c>
      <c r="BE96" s="248">
        <f>IF(N96="základní",J96,0)</f>
        <v>0</v>
      </c>
      <c r="BF96" s="248">
        <f>IF(N96="snížená",J96,0)</f>
        <v>0</v>
      </c>
      <c r="BG96" s="248">
        <f>IF(N96="zákl. přenesená",J96,0)</f>
        <v>0</v>
      </c>
      <c r="BH96" s="248">
        <f>IF(N96="sníž. přenesená",J96,0)</f>
        <v>0</v>
      </c>
      <c r="BI96" s="248">
        <f>IF(N96="nulová",J96,0)</f>
        <v>0</v>
      </c>
      <c r="BJ96" s="24" t="s">
        <v>24</v>
      </c>
      <c r="BK96" s="248">
        <f>ROUND(I96*H96,2)</f>
        <v>0</v>
      </c>
      <c r="BL96" s="24" t="s">
        <v>542</v>
      </c>
      <c r="BM96" s="24" t="s">
        <v>1595</v>
      </c>
    </row>
    <row r="97" s="1" customFormat="1" ht="16.5" customHeight="1">
      <c r="B97" s="46"/>
      <c r="C97" s="237" t="s">
        <v>93</v>
      </c>
      <c r="D97" s="237" t="s">
        <v>544</v>
      </c>
      <c r="E97" s="238" t="s">
        <v>1596</v>
      </c>
      <c r="F97" s="239" t="s">
        <v>1597</v>
      </c>
      <c r="G97" s="240" t="s">
        <v>1093</v>
      </c>
      <c r="H97" s="241">
        <v>2.5</v>
      </c>
      <c r="I97" s="242"/>
      <c r="J97" s="243">
        <f>ROUND(I97*H97,2)</f>
        <v>0</v>
      </c>
      <c r="K97" s="239" t="s">
        <v>772</v>
      </c>
      <c r="L97" s="72"/>
      <c r="M97" s="244" t="s">
        <v>22</v>
      </c>
      <c r="N97" s="245" t="s">
        <v>48</v>
      </c>
      <c r="O97" s="47"/>
      <c r="P97" s="246">
        <f>O97*H97</f>
        <v>0</v>
      </c>
      <c r="Q97" s="246">
        <v>0</v>
      </c>
      <c r="R97" s="246">
        <f>Q97*H97</f>
        <v>0</v>
      </c>
      <c r="S97" s="246">
        <v>0</v>
      </c>
      <c r="T97" s="247">
        <f>S97*H97</f>
        <v>0</v>
      </c>
      <c r="AR97" s="24" t="s">
        <v>542</v>
      </c>
      <c r="AT97" s="24" t="s">
        <v>544</v>
      </c>
      <c r="AU97" s="24" t="s">
        <v>85</v>
      </c>
      <c r="AY97" s="24" t="s">
        <v>541</v>
      </c>
      <c r="BE97" s="248">
        <f>IF(N97="základní",J97,0)</f>
        <v>0</v>
      </c>
      <c r="BF97" s="248">
        <f>IF(N97="snížená",J97,0)</f>
        <v>0</v>
      </c>
      <c r="BG97" s="248">
        <f>IF(N97="zákl. přenesená",J97,0)</f>
        <v>0</v>
      </c>
      <c r="BH97" s="248">
        <f>IF(N97="sníž. přenesená",J97,0)</f>
        <v>0</v>
      </c>
      <c r="BI97" s="248">
        <f>IF(N97="nulová",J97,0)</f>
        <v>0</v>
      </c>
      <c r="BJ97" s="24" t="s">
        <v>24</v>
      </c>
      <c r="BK97" s="248">
        <f>ROUND(I97*H97,2)</f>
        <v>0</v>
      </c>
      <c r="BL97" s="24" t="s">
        <v>542</v>
      </c>
      <c r="BM97" s="24" t="s">
        <v>1598</v>
      </c>
    </row>
    <row r="98" s="1" customFormat="1" ht="25.5" customHeight="1">
      <c r="B98" s="46"/>
      <c r="C98" s="237" t="s">
        <v>542</v>
      </c>
      <c r="D98" s="237" t="s">
        <v>544</v>
      </c>
      <c r="E98" s="238" t="s">
        <v>1599</v>
      </c>
      <c r="F98" s="239" t="s">
        <v>1600</v>
      </c>
      <c r="G98" s="240" t="s">
        <v>1093</v>
      </c>
      <c r="H98" s="241">
        <v>5</v>
      </c>
      <c r="I98" s="242"/>
      <c r="J98" s="243">
        <f>ROUND(I98*H98,2)</f>
        <v>0</v>
      </c>
      <c r="K98" s="239" t="s">
        <v>22</v>
      </c>
      <c r="L98" s="72"/>
      <c r="M98" s="244" t="s">
        <v>22</v>
      </c>
      <c r="N98" s="245" t="s">
        <v>48</v>
      </c>
      <c r="O98" s="47"/>
      <c r="P98" s="246">
        <f>O98*H98</f>
        <v>0</v>
      </c>
      <c r="Q98" s="246">
        <v>0</v>
      </c>
      <c r="R98" s="246">
        <f>Q98*H98</f>
        <v>0</v>
      </c>
      <c r="S98" s="246">
        <v>0</v>
      </c>
      <c r="T98" s="247">
        <f>S98*H98</f>
        <v>0</v>
      </c>
      <c r="AR98" s="24" t="s">
        <v>542</v>
      </c>
      <c r="AT98" s="24" t="s">
        <v>544</v>
      </c>
      <c r="AU98" s="24" t="s">
        <v>85</v>
      </c>
      <c r="AY98" s="24" t="s">
        <v>541</v>
      </c>
      <c r="BE98" s="248">
        <f>IF(N98="základní",J98,0)</f>
        <v>0</v>
      </c>
      <c r="BF98" s="248">
        <f>IF(N98="snížená",J98,0)</f>
        <v>0</v>
      </c>
      <c r="BG98" s="248">
        <f>IF(N98="zákl. přenesená",J98,0)</f>
        <v>0</v>
      </c>
      <c r="BH98" s="248">
        <f>IF(N98="sníž. přenesená",J98,0)</f>
        <v>0</v>
      </c>
      <c r="BI98" s="248">
        <f>IF(N98="nulová",J98,0)</f>
        <v>0</v>
      </c>
      <c r="BJ98" s="24" t="s">
        <v>24</v>
      </c>
      <c r="BK98" s="248">
        <f>ROUND(I98*H98,2)</f>
        <v>0</v>
      </c>
      <c r="BL98" s="24" t="s">
        <v>542</v>
      </c>
      <c r="BM98" s="24" t="s">
        <v>1601</v>
      </c>
    </row>
    <row r="99" s="1" customFormat="1" ht="38.25" customHeight="1">
      <c r="B99" s="46"/>
      <c r="C99" s="237" t="s">
        <v>562</v>
      </c>
      <c r="D99" s="237" t="s">
        <v>544</v>
      </c>
      <c r="E99" s="238" t="s">
        <v>1602</v>
      </c>
      <c r="F99" s="239" t="s">
        <v>1603</v>
      </c>
      <c r="G99" s="240" t="s">
        <v>1093</v>
      </c>
      <c r="H99" s="241">
        <v>5</v>
      </c>
      <c r="I99" s="242"/>
      <c r="J99" s="243">
        <f>ROUND(I99*H99,2)</f>
        <v>0</v>
      </c>
      <c r="K99" s="239" t="s">
        <v>22</v>
      </c>
      <c r="L99" s="72"/>
      <c r="M99" s="244" t="s">
        <v>22</v>
      </c>
      <c r="N99" s="245" t="s">
        <v>48</v>
      </c>
      <c r="O99" s="47"/>
      <c r="P99" s="246">
        <f>O99*H99</f>
        <v>0</v>
      </c>
      <c r="Q99" s="246">
        <v>0</v>
      </c>
      <c r="R99" s="246">
        <f>Q99*H99</f>
        <v>0</v>
      </c>
      <c r="S99" s="246">
        <v>0</v>
      </c>
      <c r="T99" s="247">
        <f>S99*H99</f>
        <v>0</v>
      </c>
      <c r="AR99" s="24" t="s">
        <v>542</v>
      </c>
      <c r="AT99" s="24" t="s">
        <v>544</v>
      </c>
      <c r="AU99" s="24" t="s">
        <v>85</v>
      </c>
      <c r="AY99" s="24" t="s">
        <v>541</v>
      </c>
      <c r="BE99" s="248">
        <f>IF(N99="základní",J99,0)</f>
        <v>0</v>
      </c>
      <c r="BF99" s="248">
        <f>IF(N99="snížená",J99,0)</f>
        <v>0</v>
      </c>
      <c r="BG99" s="248">
        <f>IF(N99="zákl. přenesená",J99,0)</f>
        <v>0</v>
      </c>
      <c r="BH99" s="248">
        <f>IF(N99="sníž. přenesená",J99,0)</f>
        <v>0</v>
      </c>
      <c r="BI99" s="248">
        <f>IF(N99="nulová",J99,0)</f>
        <v>0</v>
      </c>
      <c r="BJ99" s="24" t="s">
        <v>24</v>
      </c>
      <c r="BK99" s="248">
        <f>ROUND(I99*H99,2)</f>
        <v>0</v>
      </c>
      <c r="BL99" s="24" t="s">
        <v>542</v>
      </c>
      <c r="BM99" s="24" t="s">
        <v>1604</v>
      </c>
    </row>
    <row r="100" s="1" customFormat="1" ht="16.5" customHeight="1">
      <c r="B100" s="46"/>
      <c r="C100" s="237" t="s">
        <v>552</v>
      </c>
      <c r="D100" s="237" t="s">
        <v>544</v>
      </c>
      <c r="E100" s="238" t="s">
        <v>1605</v>
      </c>
      <c r="F100" s="239" t="s">
        <v>1606</v>
      </c>
      <c r="G100" s="240" t="s">
        <v>569</v>
      </c>
      <c r="H100" s="241">
        <v>8</v>
      </c>
      <c r="I100" s="242"/>
      <c r="J100" s="243">
        <f>ROUND(I100*H100,2)</f>
        <v>0</v>
      </c>
      <c r="K100" s="239" t="s">
        <v>22</v>
      </c>
      <c r="L100" s="72"/>
      <c r="M100" s="244" t="s">
        <v>22</v>
      </c>
      <c r="N100" s="245" t="s">
        <v>48</v>
      </c>
      <c r="O100" s="47"/>
      <c r="P100" s="246">
        <f>O100*H100</f>
        <v>0</v>
      </c>
      <c r="Q100" s="246">
        <v>0</v>
      </c>
      <c r="R100" s="246">
        <f>Q100*H100</f>
        <v>0</v>
      </c>
      <c r="S100" s="246">
        <v>0</v>
      </c>
      <c r="T100" s="247">
        <f>S100*H100</f>
        <v>0</v>
      </c>
      <c r="AR100" s="24" t="s">
        <v>542</v>
      </c>
      <c r="AT100" s="24" t="s">
        <v>544</v>
      </c>
      <c r="AU100" s="24" t="s">
        <v>85</v>
      </c>
      <c r="AY100" s="24" t="s">
        <v>541</v>
      </c>
      <c r="BE100" s="248">
        <f>IF(N100="základní",J100,0)</f>
        <v>0</v>
      </c>
      <c r="BF100" s="248">
        <f>IF(N100="snížená",J100,0)</f>
        <v>0</v>
      </c>
      <c r="BG100" s="248">
        <f>IF(N100="zákl. přenesená",J100,0)</f>
        <v>0</v>
      </c>
      <c r="BH100" s="248">
        <f>IF(N100="sníž. přenesená",J100,0)</f>
        <v>0</v>
      </c>
      <c r="BI100" s="248">
        <f>IF(N100="nulová",J100,0)</f>
        <v>0</v>
      </c>
      <c r="BJ100" s="24" t="s">
        <v>24</v>
      </c>
      <c r="BK100" s="248">
        <f>ROUND(I100*H100,2)</f>
        <v>0</v>
      </c>
      <c r="BL100" s="24" t="s">
        <v>542</v>
      </c>
      <c r="BM100" s="24" t="s">
        <v>1607</v>
      </c>
    </row>
    <row r="101" s="1" customFormat="1" ht="25.5" customHeight="1">
      <c r="B101" s="46"/>
      <c r="C101" s="237" t="s">
        <v>571</v>
      </c>
      <c r="D101" s="237" t="s">
        <v>544</v>
      </c>
      <c r="E101" s="238" t="s">
        <v>1481</v>
      </c>
      <c r="F101" s="239" t="s">
        <v>1482</v>
      </c>
      <c r="G101" s="240" t="s">
        <v>1093</v>
      </c>
      <c r="H101" s="241">
        <v>1</v>
      </c>
      <c r="I101" s="242"/>
      <c r="J101" s="243">
        <f>ROUND(I101*H101,2)</f>
        <v>0</v>
      </c>
      <c r="K101" s="239" t="s">
        <v>22</v>
      </c>
      <c r="L101" s="72"/>
      <c r="M101" s="244" t="s">
        <v>22</v>
      </c>
      <c r="N101" s="245" t="s">
        <v>48</v>
      </c>
      <c r="O101" s="47"/>
      <c r="P101" s="246">
        <f>O101*H101</f>
        <v>0</v>
      </c>
      <c r="Q101" s="246">
        <v>0</v>
      </c>
      <c r="R101" s="246">
        <f>Q101*H101</f>
        <v>0</v>
      </c>
      <c r="S101" s="246">
        <v>0</v>
      </c>
      <c r="T101" s="247">
        <f>S101*H101</f>
        <v>0</v>
      </c>
      <c r="AR101" s="24" t="s">
        <v>542</v>
      </c>
      <c r="AT101" s="24" t="s">
        <v>544</v>
      </c>
      <c r="AU101" s="24" t="s">
        <v>85</v>
      </c>
      <c r="AY101" s="24" t="s">
        <v>541</v>
      </c>
      <c r="BE101" s="248">
        <f>IF(N101="základní",J101,0)</f>
        <v>0</v>
      </c>
      <c r="BF101" s="248">
        <f>IF(N101="snížená",J101,0)</f>
        <v>0</v>
      </c>
      <c r="BG101" s="248">
        <f>IF(N101="zákl. přenesená",J101,0)</f>
        <v>0</v>
      </c>
      <c r="BH101" s="248">
        <f>IF(N101="sníž. přenesená",J101,0)</f>
        <v>0</v>
      </c>
      <c r="BI101" s="248">
        <f>IF(N101="nulová",J101,0)</f>
        <v>0</v>
      </c>
      <c r="BJ101" s="24" t="s">
        <v>24</v>
      </c>
      <c r="BK101" s="248">
        <f>ROUND(I101*H101,2)</f>
        <v>0</v>
      </c>
      <c r="BL101" s="24" t="s">
        <v>542</v>
      </c>
      <c r="BM101" s="24" t="s">
        <v>1608</v>
      </c>
    </row>
    <row r="102" s="11" customFormat="1" ht="29.88" customHeight="1">
      <c r="B102" s="221"/>
      <c r="C102" s="222"/>
      <c r="D102" s="223" t="s">
        <v>76</v>
      </c>
      <c r="E102" s="235" t="s">
        <v>85</v>
      </c>
      <c r="F102" s="235" t="s">
        <v>915</v>
      </c>
      <c r="G102" s="222"/>
      <c r="H102" s="222"/>
      <c r="I102" s="225"/>
      <c r="J102" s="236">
        <f>BK102</f>
        <v>0</v>
      </c>
      <c r="K102" s="222"/>
      <c r="L102" s="227"/>
      <c r="M102" s="228"/>
      <c r="N102" s="229"/>
      <c r="O102" s="229"/>
      <c r="P102" s="230">
        <f>SUM(P103:P104)</f>
        <v>0</v>
      </c>
      <c r="Q102" s="229"/>
      <c r="R102" s="230">
        <f>SUM(R103:R104)</f>
        <v>8.9305280000000007</v>
      </c>
      <c r="S102" s="229"/>
      <c r="T102" s="231">
        <f>SUM(T103:T104)</f>
        <v>0</v>
      </c>
      <c r="AR102" s="232" t="s">
        <v>24</v>
      </c>
      <c r="AT102" s="233" t="s">
        <v>76</v>
      </c>
      <c r="AU102" s="233" t="s">
        <v>24</v>
      </c>
      <c r="AY102" s="232" t="s">
        <v>541</v>
      </c>
      <c r="BK102" s="234">
        <f>SUM(BK103:BK104)</f>
        <v>0</v>
      </c>
    </row>
    <row r="103" s="1" customFormat="1" ht="25.5" customHeight="1">
      <c r="B103" s="46"/>
      <c r="C103" s="237" t="s">
        <v>561</v>
      </c>
      <c r="D103" s="237" t="s">
        <v>544</v>
      </c>
      <c r="E103" s="238" t="s">
        <v>1609</v>
      </c>
      <c r="F103" s="239" t="s">
        <v>1610</v>
      </c>
      <c r="G103" s="240" t="s">
        <v>1093</v>
      </c>
      <c r="H103" s="241">
        <v>0.5</v>
      </c>
      <c r="I103" s="242"/>
      <c r="J103" s="243">
        <f>ROUND(I103*H103,2)</f>
        <v>0</v>
      </c>
      <c r="K103" s="239" t="s">
        <v>772</v>
      </c>
      <c r="L103" s="72"/>
      <c r="M103" s="244" t="s">
        <v>22</v>
      </c>
      <c r="N103" s="245" t="s">
        <v>48</v>
      </c>
      <c r="O103" s="47"/>
      <c r="P103" s="246">
        <f>O103*H103</f>
        <v>0</v>
      </c>
      <c r="Q103" s="246">
        <v>2.1600000000000001</v>
      </c>
      <c r="R103" s="246">
        <f>Q103*H103</f>
        <v>1.0800000000000001</v>
      </c>
      <c r="S103" s="246">
        <v>0</v>
      </c>
      <c r="T103" s="247">
        <f>S103*H103</f>
        <v>0</v>
      </c>
      <c r="AR103" s="24" t="s">
        <v>542</v>
      </c>
      <c r="AT103" s="24" t="s">
        <v>544</v>
      </c>
      <c r="AU103" s="24" t="s">
        <v>85</v>
      </c>
      <c r="AY103" s="24" t="s">
        <v>541</v>
      </c>
      <c r="BE103" s="248">
        <f>IF(N103="základní",J103,0)</f>
        <v>0</v>
      </c>
      <c r="BF103" s="248">
        <f>IF(N103="snížená",J103,0)</f>
        <v>0</v>
      </c>
      <c r="BG103" s="248">
        <f>IF(N103="zákl. přenesená",J103,0)</f>
        <v>0</v>
      </c>
      <c r="BH103" s="248">
        <f>IF(N103="sníž. přenesená",J103,0)</f>
        <v>0</v>
      </c>
      <c r="BI103" s="248">
        <f>IF(N103="nulová",J103,0)</f>
        <v>0</v>
      </c>
      <c r="BJ103" s="24" t="s">
        <v>24</v>
      </c>
      <c r="BK103" s="248">
        <f>ROUND(I103*H103,2)</f>
        <v>0</v>
      </c>
      <c r="BL103" s="24" t="s">
        <v>542</v>
      </c>
      <c r="BM103" s="24" t="s">
        <v>1611</v>
      </c>
    </row>
    <row r="104" s="1" customFormat="1" ht="16.5" customHeight="1">
      <c r="B104" s="46"/>
      <c r="C104" s="237" t="s">
        <v>557</v>
      </c>
      <c r="D104" s="237" t="s">
        <v>544</v>
      </c>
      <c r="E104" s="238" t="s">
        <v>1612</v>
      </c>
      <c r="F104" s="239" t="s">
        <v>1613</v>
      </c>
      <c r="G104" s="240" t="s">
        <v>1093</v>
      </c>
      <c r="H104" s="241">
        <v>3.2000000000000002</v>
      </c>
      <c r="I104" s="242"/>
      <c r="J104" s="243">
        <f>ROUND(I104*H104,2)</f>
        <v>0</v>
      </c>
      <c r="K104" s="239" t="s">
        <v>772</v>
      </c>
      <c r="L104" s="72"/>
      <c r="M104" s="244" t="s">
        <v>22</v>
      </c>
      <c r="N104" s="245" t="s">
        <v>48</v>
      </c>
      <c r="O104" s="47"/>
      <c r="P104" s="246">
        <f>O104*H104</f>
        <v>0</v>
      </c>
      <c r="Q104" s="246">
        <v>2.45329</v>
      </c>
      <c r="R104" s="246">
        <f>Q104*H104</f>
        <v>7.8505280000000006</v>
      </c>
      <c r="S104" s="246">
        <v>0</v>
      </c>
      <c r="T104" s="247">
        <f>S104*H104</f>
        <v>0</v>
      </c>
      <c r="AR104" s="24" t="s">
        <v>542</v>
      </c>
      <c r="AT104" s="24" t="s">
        <v>544</v>
      </c>
      <c r="AU104" s="24" t="s">
        <v>85</v>
      </c>
      <c r="AY104" s="24" t="s">
        <v>541</v>
      </c>
      <c r="BE104" s="248">
        <f>IF(N104="základní",J104,0)</f>
        <v>0</v>
      </c>
      <c r="BF104" s="248">
        <f>IF(N104="snížená",J104,0)</f>
        <v>0</v>
      </c>
      <c r="BG104" s="248">
        <f>IF(N104="zákl. přenesená",J104,0)</f>
        <v>0</v>
      </c>
      <c r="BH104" s="248">
        <f>IF(N104="sníž. přenesená",J104,0)</f>
        <v>0</v>
      </c>
      <c r="BI104" s="248">
        <f>IF(N104="nulová",J104,0)</f>
        <v>0</v>
      </c>
      <c r="BJ104" s="24" t="s">
        <v>24</v>
      </c>
      <c r="BK104" s="248">
        <f>ROUND(I104*H104,2)</f>
        <v>0</v>
      </c>
      <c r="BL104" s="24" t="s">
        <v>542</v>
      </c>
      <c r="BM104" s="24" t="s">
        <v>1614</v>
      </c>
    </row>
    <row r="105" s="11" customFormat="1" ht="29.88" customHeight="1">
      <c r="B105" s="221"/>
      <c r="C105" s="222"/>
      <c r="D105" s="223" t="s">
        <v>76</v>
      </c>
      <c r="E105" s="235" t="s">
        <v>1323</v>
      </c>
      <c r="F105" s="235" t="s">
        <v>1615</v>
      </c>
      <c r="G105" s="222"/>
      <c r="H105" s="222"/>
      <c r="I105" s="225"/>
      <c r="J105" s="236">
        <f>BK105</f>
        <v>0</v>
      </c>
      <c r="K105" s="222"/>
      <c r="L105" s="227"/>
      <c r="M105" s="228"/>
      <c r="N105" s="229"/>
      <c r="O105" s="229"/>
      <c r="P105" s="230">
        <f>P106</f>
        <v>0</v>
      </c>
      <c r="Q105" s="229"/>
      <c r="R105" s="230">
        <f>R106</f>
        <v>0.5</v>
      </c>
      <c r="S105" s="229"/>
      <c r="T105" s="231">
        <f>T106</f>
        <v>0</v>
      </c>
      <c r="AR105" s="232" t="s">
        <v>24</v>
      </c>
      <c r="AT105" s="233" t="s">
        <v>76</v>
      </c>
      <c r="AU105" s="233" t="s">
        <v>24</v>
      </c>
      <c r="AY105" s="232" t="s">
        <v>541</v>
      </c>
      <c r="BK105" s="234">
        <f>BK106</f>
        <v>0</v>
      </c>
    </row>
    <row r="106" s="1" customFormat="1" ht="16.5" customHeight="1">
      <c r="B106" s="46"/>
      <c r="C106" s="237" t="s">
        <v>29</v>
      </c>
      <c r="D106" s="237" t="s">
        <v>544</v>
      </c>
      <c r="E106" s="238" t="s">
        <v>1616</v>
      </c>
      <c r="F106" s="239" t="s">
        <v>1620</v>
      </c>
      <c r="G106" s="240" t="s">
        <v>616</v>
      </c>
      <c r="H106" s="241">
        <v>2</v>
      </c>
      <c r="I106" s="242"/>
      <c r="J106" s="243">
        <f>ROUND(I106*H106,2)</f>
        <v>0</v>
      </c>
      <c r="K106" s="239" t="s">
        <v>22</v>
      </c>
      <c r="L106" s="72"/>
      <c r="M106" s="244" t="s">
        <v>22</v>
      </c>
      <c r="N106" s="245" t="s">
        <v>48</v>
      </c>
      <c r="O106" s="47"/>
      <c r="P106" s="246">
        <f>O106*H106</f>
        <v>0</v>
      </c>
      <c r="Q106" s="246">
        <v>0.25</v>
      </c>
      <c r="R106" s="246">
        <f>Q106*H106</f>
        <v>0.5</v>
      </c>
      <c r="S106" s="246">
        <v>0</v>
      </c>
      <c r="T106" s="247">
        <f>S106*H106</f>
        <v>0</v>
      </c>
      <c r="AR106" s="24" t="s">
        <v>542</v>
      </c>
      <c r="AT106" s="24" t="s">
        <v>544</v>
      </c>
      <c r="AU106" s="24" t="s">
        <v>85</v>
      </c>
      <c r="AY106" s="24" t="s">
        <v>541</v>
      </c>
      <c r="BE106" s="248">
        <f>IF(N106="základní",J106,0)</f>
        <v>0</v>
      </c>
      <c r="BF106" s="248">
        <f>IF(N106="snížená",J106,0)</f>
        <v>0</v>
      </c>
      <c r="BG106" s="248">
        <f>IF(N106="zákl. přenesená",J106,0)</f>
        <v>0</v>
      </c>
      <c r="BH106" s="248">
        <f>IF(N106="sníž. přenesená",J106,0)</f>
        <v>0</v>
      </c>
      <c r="BI106" s="248">
        <f>IF(N106="nulová",J106,0)</f>
        <v>0</v>
      </c>
      <c r="BJ106" s="24" t="s">
        <v>24</v>
      </c>
      <c r="BK106" s="248">
        <f>ROUND(I106*H106,2)</f>
        <v>0</v>
      </c>
      <c r="BL106" s="24" t="s">
        <v>542</v>
      </c>
      <c r="BM106" s="24" t="s">
        <v>1618</v>
      </c>
    </row>
    <row r="107" s="11" customFormat="1" ht="29.88" customHeight="1">
      <c r="B107" s="221"/>
      <c r="C107" s="222"/>
      <c r="D107" s="223" t="s">
        <v>76</v>
      </c>
      <c r="E107" s="235" t="s">
        <v>562</v>
      </c>
      <c r="F107" s="235" t="s">
        <v>1622</v>
      </c>
      <c r="G107" s="222"/>
      <c r="H107" s="222"/>
      <c r="I107" s="225"/>
      <c r="J107" s="236">
        <f>BK107</f>
        <v>0</v>
      </c>
      <c r="K107" s="222"/>
      <c r="L107" s="227"/>
      <c r="M107" s="228"/>
      <c r="N107" s="229"/>
      <c r="O107" s="229"/>
      <c r="P107" s="230">
        <f>P108</f>
        <v>0</v>
      </c>
      <c r="Q107" s="229"/>
      <c r="R107" s="230">
        <f>R108</f>
        <v>0.68520000000000003</v>
      </c>
      <c r="S107" s="229"/>
      <c r="T107" s="231">
        <f>T108</f>
        <v>0</v>
      </c>
      <c r="AR107" s="232" t="s">
        <v>24</v>
      </c>
      <c r="AT107" s="233" t="s">
        <v>76</v>
      </c>
      <c r="AU107" s="233" t="s">
        <v>24</v>
      </c>
      <c r="AY107" s="232" t="s">
        <v>541</v>
      </c>
      <c r="BK107" s="234">
        <f>BK108</f>
        <v>0</v>
      </c>
    </row>
    <row r="108" s="1" customFormat="1" ht="25.5" customHeight="1">
      <c r="B108" s="46"/>
      <c r="C108" s="237" t="s">
        <v>590</v>
      </c>
      <c r="D108" s="237" t="s">
        <v>544</v>
      </c>
      <c r="E108" s="238" t="s">
        <v>1623</v>
      </c>
      <c r="F108" s="239" t="s">
        <v>1624</v>
      </c>
      <c r="G108" s="240" t="s">
        <v>547</v>
      </c>
      <c r="H108" s="241">
        <v>8</v>
      </c>
      <c r="I108" s="242"/>
      <c r="J108" s="243">
        <f>ROUND(I108*H108,2)</f>
        <v>0</v>
      </c>
      <c r="K108" s="239" t="s">
        <v>772</v>
      </c>
      <c r="L108" s="72"/>
      <c r="M108" s="244" t="s">
        <v>22</v>
      </c>
      <c r="N108" s="245" t="s">
        <v>48</v>
      </c>
      <c r="O108" s="47"/>
      <c r="P108" s="246">
        <f>O108*H108</f>
        <v>0</v>
      </c>
      <c r="Q108" s="246">
        <v>0.085650000000000004</v>
      </c>
      <c r="R108" s="246">
        <f>Q108*H108</f>
        <v>0.68520000000000003</v>
      </c>
      <c r="S108" s="246">
        <v>0</v>
      </c>
      <c r="T108" s="247">
        <f>S108*H108</f>
        <v>0</v>
      </c>
      <c r="AR108" s="24" t="s">
        <v>542</v>
      </c>
      <c r="AT108" s="24" t="s">
        <v>544</v>
      </c>
      <c r="AU108" s="24" t="s">
        <v>85</v>
      </c>
      <c r="AY108" s="24" t="s">
        <v>541</v>
      </c>
      <c r="BE108" s="248">
        <f>IF(N108="základní",J108,0)</f>
        <v>0</v>
      </c>
      <c r="BF108" s="248">
        <f>IF(N108="snížená",J108,0)</f>
        <v>0</v>
      </c>
      <c r="BG108" s="248">
        <f>IF(N108="zákl. přenesená",J108,0)</f>
        <v>0</v>
      </c>
      <c r="BH108" s="248">
        <f>IF(N108="sníž. přenesená",J108,0)</f>
        <v>0</v>
      </c>
      <c r="BI108" s="248">
        <f>IF(N108="nulová",J108,0)</f>
        <v>0</v>
      </c>
      <c r="BJ108" s="24" t="s">
        <v>24</v>
      </c>
      <c r="BK108" s="248">
        <f>ROUND(I108*H108,2)</f>
        <v>0</v>
      </c>
      <c r="BL108" s="24" t="s">
        <v>542</v>
      </c>
      <c r="BM108" s="24" t="s">
        <v>1625</v>
      </c>
    </row>
    <row r="109" s="11" customFormat="1" ht="29.88" customHeight="1">
      <c r="B109" s="221"/>
      <c r="C109" s="222"/>
      <c r="D109" s="223" t="s">
        <v>76</v>
      </c>
      <c r="E109" s="235" t="s">
        <v>557</v>
      </c>
      <c r="F109" s="235" t="s">
        <v>558</v>
      </c>
      <c r="G109" s="222"/>
      <c r="H109" s="222"/>
      <c r="I109" s="225"/>
      <c r="J109" s="236">
        <f>BK109</f>
        <v>0</v>
      </c>
      <c r="K109" s="222"/>
      <c r="L109" s="227"/>
      <c r="M109" s="228"/>
      <c r="N109" s="229"/>
      <c r="O109" s="229"/>
      <c r="P109" s="230">
        <f>SUM(P110:P113)</f>
        <v>0</v>
      </c>
      <c r="Q109" s="229"/>
      <c r="R109" s="230">
        <f>SUM(R110:R113)</f>
        <v>0.0092999999999999992</v>
      </c>
      <c r="S109" s="229"/>
      <c r="T109" s="231">
        <f>SUM(T110:T113)</f>
        <v>0</v>
      </c>
      <c r="AR109" s="232" t="s">
        <v>24</v>
      </c>
      <c r="AT109" s="233" t="s">
        <v>76</v>
      </c>
      <c r="AU109" s="233" t="s">
        <v>24</v>
      </c>
      <c r="AY109" s="232" t="s">
        <v>541</v>
      </c>
      <c r="BK109" s="234">
        <f>SUM(BK110:BK113)</f>
        <v>0</v>
      </c>
    </row>
    <row r="110" s="1" customFormat="1" ht="16.5" customHeight="1">
      <c r="B110" s="46"/>
      <c r="C110" s="237" t="s">
        <v>10</v>
      </c>
      <c r="D110" s="237" t="s">
        <v>544</v>
      </c>
      <c r="E110" s="238" t="s">
        <v>1626</v>
      </c>
      <c r="F110" s="239" t="s">
        <v>1627</v>
      </c>
      <c r="G110" s="240" t="s">
        <v>616</v>
      </c>
      <c r="H110" s="241">
        <v>2</v>
      </c>
      <c r="I110" s="242"/>
      <c r="J110" s="243">
        <f>ROUND(I110*H110,2)</f>
        <v>0</v>
      </c>
      <c r="K110" s="239" t="s">
        <v>22</v>
      </c>
      <c r="L110" s="72"/>
      <c r="M110" s="244" t="s">
        <v>22</v>
      </c>
      <c r="N110" s="245" t="s">
        <v>48</v>
      </c>
      <c r="O110" s="47"/>
      <c r="P110" s="246">
        <f>O110*H110</f>
        <v>0</v>
      </c>
      <c r="Q110" s="246">
        <v>1.0000000000000001E-05</v>
      </c>
      <c r="R110" s="246">
        <f>Q110*H110</f>
        <v>2.0000000000000002E-05</v>
      </c>
      <c r="S110" s="246">
        <v>0</v>
      </c>
      <c r="T110" s="247">
        <f>S110*H110</f>
        <v>0</v>
      </c>
      <c r="AR110" s="24" t="s">
        <v>577</v>
      </c>
      <c r="AT110" s="24" t="s">
        <v>544</v>
      </c>
      <c r="AU110" s="24" t="s">
        <v>85</v>
      </c>
      <c r="AY110" s="24" t="s">
        <v>541</v>
      </c>
      <c r="BE110" s="248">
        <f>IF(N110="základní",J110,0)</f>
        <v>0</v>
      </c>
      <c r="BF110" s="248">
        <f>IF(N110="snížená",J110,0)</f>
        <v>0</v>
      </c>
      <c r="BG110" s="248">
        <f>IF(N110="zákl. přenesená",J110,0)</f>
        <v>0</v>
      </c>
      <c r="BH110" s="248">
        <f>IF(N110="sníž. přenesená",J110,0)</f>
        <v>0</v>
      </c>
      <c r="BI110" s="248">
        <f>IF(N110="nulová",J110,0)</f>
        <v>0</v>
      </c>
      <c r="BJ110" s="24" t="s">
        <v>24</v>
      </c>
      <c r="BK110" s="248">
        <f>ROUND(I110*H110,2)</f>
        <v>0</v>
      </c>
      <c r="BL110" s="24" t="s">
        <v>577</v>
      </c>
      <c r="BM110" s="24" t="s">
        <v>1628</v>
      </c>
    </row>
    <row r="111" s="1" customFormat="1" ht="16.5" customHeight="1">
      <c r="B111" s="46"/>
      <c r="C111" s="237" t="s">
        <v>577</v>
      </c>
      <c r="D111" s="237" t="s">
        <v>544</v>
      </c>
      <c r="E111" s="238" t="s">
        <v>1629</v>
      </c>
      <c r="F111" s="239" t="s">
        <v>1630</v>
      </c>
      <c r="G111" s="240" t="s">
        <v>1631</v>
      </c>
      <c r="H111" s="241">
        <v>6</v>
      </c>
      <c r="I111" s="242"/>
      <c r="J111" s="243">
        <f>ROUND(I111*H111,2)</f>
        <v>0</v>
      </c>
      <c r="K111" s="239" t="s">
        <v>22</v>
      </c>
      <c r="L111" s="72"/>
      <c r="M111" s="244" t="s">
        <v>22</v>
      </c>
      <c r="N111" s="245" t="s">
        <v>48</v>
      </c>
      <c r="O111" s="47"/>
      <c r="P111" s="246">
        <f>O111*H111</f>
        <v>0</v>
      </c>
      <c r="Q111" s="246">
        <v>0.00116</v>
      </c>
      <c r="R111" s="246">
        <f>Q111*H111</f>
        <v>0.00696</v>
      </c>
      <c r="S111" s="246">
        <v>0</v>
      </c>
      <c r="T111" s="247">
        <f>S111*H111</f>
        <v>0</v>
      </c>
      <c r="AR111" s="24" t="s">
        <v>577</v>
      </c>
      <c r="AT111" s="24" t="s">
        <v>544</v>
      </c>
      <c r="AU111" s="24" t="s">
        <v>85</v>
      </c>
      <c r="AY111" s="24" t="s">
        <v>541</v>
      </c>
      <c r="BE111" s="248">
        <f>IF(N111="základní",J111,0)</f>
        <v>0</v>
      </c>
      <c r="BF111" s="248">
        <f>IF(N111="snížená",J111,0)</f>
        <v>0</v>
      </c>
      <c r="BG111" s="248">
        <f>IF(N111="zákl. přenesená",J111,0)</f>
        <v>0</v>
      </c>
      <c r="BH111" s="248">
        <f>IF(N111="sníž. přenesená",J111,0)</f>
        <v>0</v>
      </c>
      <c r="BI111" s="248">
        <f>IF(N111="nulová",J111,0)</f>
        <v>0</v>
      </c>
      <c r="BJ111" s="24" t="s">
        <v>24</v>
      </c>
      <c r="BK111" s="248">
        <f>ROUND(I111*H111,2)</f>
        <v>0</v>
      </c>
      <c r="BL111" s="24" t="s">
        <v>577</v>
      </c>
      <c r="BM111" s="24" t="s">
        <v>1632</v>
      </c>
    </row>
    <row r="112" s="1" customFormat="1" ht="16.5" customHeight="1">
      <c r="B112" s="46"/>
      <c r="C112" s="237" t="s">
        <v>750</v>
      </c>
      <c r="D112" s="237" t="s">
        <v>544</v>
      </c>
      <c r="E112" s="238" t="s">
        <v>1633</v>
      </c>
      <c r="F112" s="239" t="s">
        <v>1634</v>
      </c>
      <c r="G112" s="240" t="s">
        <v>616</v>
      </c>
      <c r="H112" s="241">
        <v>2</v>
      </c>
      <c r="I112" s="242"/>
      <c r="J112" s="243">
        <f>ROUND(I112*H112,2)</f>
        <v>0</v>
      </c>
      <c r="K112" s="239" t="s">
        <v>22</v>
      </c>
      <c r="L112" s="72"/>
      <c r="M112" s="244" t="s">
        <v>22</v>
      </c>
      <c r="N112" s="245" t="s">
        <v>48</v>
      </c>
      <c r="O112" s="47"/>
      <c r="P112" s="246">
        <f>O112*H112</f>
        <v>0</v>
      </c>
      <c r="Q112" s="246">
        <v>0</v>
      </c>
      <c r="R112" s="246">
        <f>Q112*H112</f>
        <v>0</v>
      </c>
      <c r="S112" s="246">
        <v>0</v>
      </c>
      <c r="T112" s="247">
        <f>S112*H112</f>
        <v>0</v>
      </c>
      <c r="AR112" s="24" t="s">
        <v>577</v>
      </c>
      <c r="AT112" s="24" t="s">
        <v>544</v>
      </c>
      <c r="AU112" s="24" t="s">
        <v>85</v>
      </c>
      <c r="AY112" s="24" t="s">
        <v>541</v>
      </c>
      <c r="BE112" s="248">
        <f>IF(N112="základní",J112,0)</f>
        <v>0</v>
      </c>
      <c r="BF112" s="248">
        <f>IF(N112="snížená",J112,0)</f>
        <v>0</v>
      </c>
      <c r="BG112" s="248">
        <f>IF(N112="zákl. přenesená",J112,0)</f>
        <v>0</v>
      </c>
      <c r="BH112" s="248">
        <f>IF(N112="sníž. přenesená",J112,0)</f>
        <v>0</v>
      </c>
      <c r="BI112" s="248">
        <f>IF(N112="nulová",J112,0)</f>
        <v>0</v>
      </c>
      <c r="BJ112" s="24" t="s">
        <v>24</v>
      </c>
      <c r="BK112" s="248">
        <f>ROUND(I112*H112,2)</f>
        <v>0</v>
      </c>
      <c r="BL112" s="24" t="s">
        <v>577</v>
      </c>
      <c r="BM112" s="24" t="s">
        <v>1635</v>
      </c>
    </row>
    <row r="113" s="1" customFormat="1" ht="16.5" customHeight="1">
      <c r="B113" s="46"/>
      <c r="C113" s="237" t="s">
        <v>580</v>
      </c>
      <c r="D113" s="237" t="s">
        <v>544</v>
      </c>
      <c r="E113" s="238" t="s">
        <v>1636</v>
      </c>
      <c r="F113" s="239" t="s">
        <v>1637</v>
      </c>
      <c r="G113" s="240" t="s">
        <v>1631</v>
      </c>
      <c r="H113" s="241">
        <v>2</v>
      </c>
      <c r="I113" s="242"/>
      <c r="J113" s="243">
        <f>ROUND(I113*H113,2)</f>
        <v>0</v>
      </c>
      <c r="K113" s="239" t="s">
        <v>22</v>
      </c>
      <c r="L113" s="72"/>
      <c r="M113" s="244" t="s">
        <v>22</v>
      </c>
      <c r="N113" s="245" t="s">
        <v>48</v>
      </c>
      <c r="O113" s="47"/>
      <c r="P113" s="246">
        <f>O113*H113</f>
        <v>0</v>
      </c>
      <c r="Q113" s="246">
        <v>0.00116</v>
      </c>
      <c r="R113" s="246">
        <f>Q113*H113</f>
        <v>0.00232</v>
      </c>
      <c r="S113" s="246">
        <v>0</v>
      </c>
      <c r="T113" s="247">
        <f>S113*H113</f>
        <v>0</v>
      </c>
      <c r="AR113" s="24" t="s">
        <v>577</v>
      </c>
      <c r="AT113" s="24" t="s">
        <v>544</v>
      </c>
      <c r="AU113" s="24" t="s">
        <v>85</v>
      </c>
      <c r="AY113" s="24" t="s">
        <v>541</v>
      </c>
      <c r="BE113" s="248">
        <f>IF(N113="základní",J113,0)</f>
        <v>0</v>
      </c>
      <c r="BF113" s="248">
        <f>IF(N113="snížená",J113,0)</f>
        <v>0</v>
      </c>
      <c r="BG113" s="248">
        <f>IF(N113="zákl. přenesená",J113,0)</f>
        <v>0</v>
      </c>
      <c r="BH113" s="248">
        <f>IF(N113="sníž. přenesená",J113,0)</f>
        <v>0</v>
      </c>
      <c r="BI113" s="248">
        <f>IF(N113="nulová",J113,0)</f>
        <v>0</v>
      </c>
      <c r="BJ113" s="24" t="s">
        <v>24</v>
      </c>
      <c r="BK113" s="248">
        <f>ROUND(I113*H113,2)</f>
        <v>0</v>
      </c>
      <c r="BL113" s="24" t="s">
        <v>577</v>
      </c>
      <c r="BM113" s="24" t="s">
        <v>1638</v>
      </c>
    </row>
    <row r="114" s="11" customFormat="1" ht="29.88" customHeight="1">
      <c r="B114" s="221"/>
      <c r="C114" s="222"/>
      <c r="D114" s="223" t="s">
        <v>76</v>
      </c>
      <c r="E114" s="235" t="s">
        <v>581</v>
      </c>
      <c r="F114" s="235" t="s">
        <v>582</v>
      </c>
      <c r="G114" s="222"/>
      <c r="H114" s="222"/>
      <c r="I114" s="225"/>
      <c r="J114" s="236">
        <f>BK114</f>
        <v>0</v>
      </c>
      <c r="K114" s="222"/>
      <c r="L114" s="227"/>
      <c r="M114" s="228"/>
      <c r="N114" s="229"/>
      <c r="O114" s="229"/>
      <c r="P114" s="230">
        <f>P115</f>
        <v>0</v>
      </c>
      <c r="Q114" s="229"/>
      <c r="R114" s="230">
        <f>R115</f>
        <v>0</v>
      </c>
      <c r="S114" s="229"/>
      <c r="T114" s="231">
        <f>T115</f>
        <v>0</v>
      </c>
      <c r="AR114" s="232" t="s">
        <v>24</v>
      </c>
      <c r="AT114" s="233" t="s">
        <v>76</v>
      </c>
      <c r="AU114" s="233" t="s">
        <v>24</v>
      </c>
      <c r="AY114" s="232" t="s">
        <v>541</v>
      </c>
      <c r="BK114" s="234">
        <f>BK115</f>
        <v>0</v>
      </c>
    </row>
    <row r="115" s="1" customFormat="1" ht="25.5" customHeight="1">
      <c r="B115" s="46"/>
      <c r="C115" s="237" t="s">
        <v>570</v>
      </c>
      <c r="D115" s="237" t="s">
        <v>544</v>
      </c>
      <c r="E115" s="238" t="s">
        <v>1639</v>
      </c>
      <c r="F115" s="239" t="s">
        <v>1640</v>
      </c>
      <c r="G115" s="240" t="s">
        <v>569</v>
      </c>
      <c r="H115" s="241">
        <v>10.116</v>
      </c>
      <c r="I115" s="242"/>
      <c r="J115" s="243">
        <f>ROUND(I115*H115,2)</f>
        <v>0</v>
      </c>
      <c r="K115" s="239" t="s">
        <v>772</v>
      </c>
      <c r="L115" s="72"/>
      <c r="M115" s="244" t="s">
        <v>22</v>
      </c>
      <c r="N115" s="245" t="s">
        <v>48</v>
      </c>
      <c r="O115" s="47"/>
      <c r="P115" s="246">
        <f>O115*H115</f>
        <v>0</v>
      </c>
      <c r="Q115" s="246">
        <v>0</v>
      </c>
      <c r="R115" s="246">
        <f>Q115*H115</f>
        <v>0</v>
      </c>
      <c r="S115" s="246">
        <v>0</v>
      </c>
      <c r="T115" s="247">
        <f>S115*H115</f>
        <v>0</v>
      </c>
      <c r="AR115" s="24" t="s">
        <v>542</v>
      </c>
      <c r="AT115" s="24" t="s">
        <v>544</v>
      </c>
      <c r="AU115" s="24" t="s">
        <v>85</v>
      </c>
      <c r="AY115" s="24" t="s">
        <v>541</v>
      </c>
      <c r="BE115" s="248">
        <f>IF(N115="základní",J115,0)</f>
        <v>0</v>
      </c>
      <c r="BF115" s="248">
        <f>IF(N115="snížená",J115,0)</f>
        <v>0</v>
      </c>
      <c r="BG115" s="248">
        <f>IF(N115="zákl. přenesená",J115,0)</f>
        <v>0</v>
      </c>
      <c r="BH115" s="248">
        <f>IF(N115="sníž. přenesená",J115,0)</f>
        <v>0</v>
      </c>
      <c r="BI115" s="248">
        <f>IF(N115="nulová",J115,0)</f>
        <v>0</v>
      </c>
      <c r="BJ115" s="24" t="s">
        <v>24</v>
      </c>
      <c r="BK115" s="248">
        <f>ROUND(I115*H115,2)</f>
        <v>0</v>
      </c>
      <c r="BL115" s="24" t="s">
        <v>542</v>
      </c>
      <c r="BM115" s="24" t="s">
        <v>1641</v>
      </c>
    </row>
    <row r="116" s="11" customFormat="1" ht="37.44" customHeight="1">
      <c r="B116" s="221"/>
      <c r="C116" s="222"/>
      <c r="D116" s="223" t="s">
        <v>76</v>
      </c>
      <c r="E116" s="224" t="s">
        <v>96</v>
      </c>
      <c r="F116" s="224" t="s">
        <v>599</v>
      </c>
      <c r="G116" s="222"/>
      <c r="H116" s="222"/>
      <c r="I116" s="225"/>
      <c r="J116" s="226">
        <f>BK116</f>
        <v>0</v>
      </c>
      <c r="K116" s="222"/>
      <c r="L116" s="227"/>
      <c r="M116" s="228"/>
      <c r="N116" s="229"/>
      <c r="O116" s="229"/>
      <c r="P116" s="230">
        <f>P117+P119</f>
        <v>0</v>
      </c>
      <c r="Q116" s="229"/>
      <c r="R116" s="230">
        <f>R117+R119</f>
        <v>0</v>
      </c>
      <c r="S116" s="229"/>
      <c r="T116" s="231">
        <f>T117+T119</f>
        <v>0</v>
      </c>
      <c r="AR116" s="232" t="s">
        <v>562</v>
      </c>
      <c r="AT116" s="233" t="s">
        <v>76</v>
      </c>
      <c r="AU116" s="233" t="s">
        <v>77</v>
      </c>
      <c r="AY116" s="232" t="s">
        <v>541</v>
      </c>
      <c r="BK116" s="234">
        <f>BK117+BK119</f>
        <v>0</v>
      </c>
    </row>
    <row r="117" s="11" customFormat="1" ht="19.92" customHeight="1">
      <c r="B117" s="221"/>
      <c r="C117" s="222"/>
      <c r="D117" s="223" t="s">
        <v>76</v>
      </c>
      <c r="E117" s="235" t="s">
        <v>669</v>
      </c>
      <c r="F117" s="235" t="s">
        <v>601</v>
      </c>
      <c r="G117" s="222"/>
      <c r="H117" s="222"/>
      <c r="I117" s="225"/>
      <c r="J117" s="236">
        <f>BK117</f>
        <v>0</v>
      </c>
      <c r="K117" s="222"/>
      <c r="L117" s="227"/>
      <c r="M117" s="228"/>
      <c r="N117" s="229"/>
      <c r="O117" s="229"/>
      <c r="P117" s="230">
        <f>P118</f>
        <v>0</v>
      </c>
      <c r="Q117" s="229"/>
      <c r="R117" s="230">
        <f>R118</f>
        <v>0</v>
      </c>
      <c r="S117" s="229"/>
      <c r="T117" s="231">
        <f>T118</f>
        <v>0</v>
      </c>
      <c r="AR117" s="232" t="s">
        <v>562</v>
      </c>
      <c r="AT117" s="233" t="s">
        <v>76</v>
      </c>
      <c r="AU117" s="233" t="s">
        <v>24</v>
      </c>
      <c r="AY117" s="232" t="s">
        <v>541</v>
      </c>
      <c r="BK117" s="234">
        <f>BK118</f>
        <v>0</v>
      </c>
    </row>
    <row r="118" s="1" customFormat="1" ht="16.5" customHeight="1">
      <c r="B118" s="46"/>
      <c r="C118" s="237" t="s">
        <v>653</v>
      </c>
      <c r="D118" s="237" t="s">
        <v>544</v>
      </c>
      <c r="E118" s="238" t="s">
        <v>1371</v>
      </c>
      <c r="F118" s="239" t="s">
        <v>1642</v>
      </c>
      <c r="G118" s="240" t="s">
        <v>1643</v>
      </c>
      <c r="H118" s="241">
        <v>1</v>
      </c>
      <c r="I118" s="242"/>
      <c r="J118" s="243">
        <f>ROUND(I118*H118,2)</f>
        <v>0</v>
      </c>
      <c r="K118" s="239" t="s">
        <v>772</v>
      </c>
      <c r="L118" s="72"/>
      <c r="M118" s="244" t="s">
        <v>22</v>
      </c>
      <c r="N118" s="245" t="s">
        <v>48</v>
      </c>
      <c r="O118" s="47"/>
      <c r="P118" s="246">
        <f>O118*H118</f>
        <v>0</v>
      </c>
      <c r="Q118" s="246">
        <v>0</v>
      </c>
      <c r="R118" s="246">
        <f>Q118*H118</f>
        <v>0</v>
      </c>
      <c r="S118" s="246">
        <v>0</v>
      </c>
      <c r="T118" s="247">
        <f>S118*H118</f>
        <v>0</v>
      </c>
      <c r="AR118" s="24" t="s">
        <v>674</v>
      </c>
      <c r="AT118" s="24" t="s">
        <v>544</v>
      </c>
      <c r="AU118" s="24" t="s">
        <v>85</v>
      </c>
      <c r="AY118" s="24" t="s">
        <v>541</v>
      </c>
      <c r="BE118" s="248">
        <f>IF(N118="základní",J118,0)</f>
        <v>0</v>
      </c>
      <c r="BF118" s="248">
        <f>IF(N118="snížená",J118,0)</f>
        <v>0</v>
      </c>
      <c r="BG118" s="248">
        <f>IF(N118="zákl. přenesená",J118,0)</f>
        <v>0</v>
      </c>
      <c r="BH118" s="248">
        <f>IF(N118="sníž. přenesená",J118,0)</f>
        <v>0</v>
      </c>
      <c r="BI118" s="248">
        <f>IF(N118="nulová",J118,0)</f>
        <v>0</v>
      </c>
      <c r="BJ118" s="24" t="s">
        <v>24</v>
      </c>
      <c r="BK118" s="248">
        <f>ROUND(I118*H118,2)</f>
        <v>0</v>
      </c>
      <c r="BL118" s="24" t="s">
        <v>674</v>
      </c>
      <c r="BM118" s="24" t="s">
        <v>1644</v>
      </c>
    </row>
    <row r="119" s="11" customFormat="1" ht="29.88" customHeight="1">
      <c r="B119" s="221"/>
      <c r="C119" s="222"/>
      <c r="D119" s="223" t="s">
        <v>76</v>
      </c>
      <c r="E119" s="235" t="s">
        <v>1645</v>
      </c>
      <c r="F119" s="235" t="s">
        <v>606</v>
      </c>
      <c r="G119" s="222"/>
      <c r="H119" s="222"/>
      <c r="I119" s="225"/>
      <c r="J119" s="236">
        <f>BK119</f>
        <v>0</v>
      </c>
      <c r="K119" s="222"/>
      <c r="L119" s="227"/>
      <c r="M119" s="228"/>
      <c r="N119" s="229"/>
      <c r="O119" s="229"/>
      <c r="P119" s="230">
        <f>P120</f>
        <v>0</v>
      </c>
      <c r="Q119" s="229"/>
      <c r="R119" s="230">
        <f>R120</f>
        <v>0</v>
      </c>
      <c r="S119" s="229"/>
      <c r="T119" s="231">
        <f>T120</f>
        <v>0</v>
      </c>
      <c r="AR119" s="232" t="s">
        <v>562</v>
      </c>
      <c r="AT119" s="233" t="s">
        <v>76</v>
      </c>
      <c r="AU119" s="233" t="s">
        <v>24</v>
      </c>
      <c r="AY119" s="232" t="s">
        <v>541</v>
      </c>
      <c r="BK119" s="234">
        <f>BK120</f>
        <v>0</v>
      </c>
    </row>
    <row r="120" s="1" customFormat="1" ht="16.5" customHeight="1">
      <c r="B120" s="46"/>
      <c r="C120" s="237" t="s">
        <v>574</v>
      </c>
      <c r="D120" s="237" t="s">
        <v>544</v>
      </c>
      <c r="E120" s="238" t="s">
        <v>605</v>
      </c>
      <c r="F120" s="239" t="s">
        <v>606</v>
      </c>
      <c r="G120" s="240" t="s">
        <v>672</v>
      </c>
      <c r="H120" s="280"/>
      <c r="I120" s="242"/>
      <c r="J120" s="243">
        <f>ROUND(I120*H120,2)</f>
        <v>0</v>
      </c>
      <c r="K120" s="239" t="s">
        <v>1646</v>
      </c>
      <c r="L120" s="72"/>
      <c r="M120" s="244" t="s">
        <v>22</v>
      </c>
      <c r="N120" s="281" t="s">
        <v>48</v>
      </c>
      <c r="O120" s="277"/>
      <c r="P120" s="278">
        <f>O120*H120</f>
        <v>0</v>
      </c>
      <c r="Q120" s="278">
        <v>0</v>
      </c>
      <c r="R120" s="278">
        <f>Q120*H120</f>
        <v>0</v>
      </c>
      <c r="S120" s="278">
        <v>0</v>
      </c>
      <c r="T120" s="279">
        <f>S120*H120</f>
        <v>0</v>
      </c>
      <c r="AR120" s="24" t="s">
        <v>674</v>
      </c>
      <c r="AT120" s="24" t="s">
        <v>544</v>
      </c>
      <c r="AU120" s="24" t="s">
        <v>85</v>
      </c>
      <c r="AY120" s="24" t="s">
        <v>541</v>
      </c>
      <c r="BE120" s="248">
        <f>IF(N120="základní",J120,0)</f>
        <v>0</v>
      </c>
      <c r="BF120" s="248">
        <f>IF(N120="snížená",J120,0)</f>
        <v>0</v>
      </c>
      <c r="BG120" s="248">
        <f>IF(N120="zákl. přenesená",J120,0)</f>
        <v>0</v>
      </c>
      <c r="BH120" s="248">
        <f>IF(N120="sníž. přenesená",J120,0)</f>
        <v>0</v>
      </c>
      <c r="BI120" s="248">
        <f>IF(N120="nulová",J120,0)</f>
        <v>0</v>
      </c>
      <c r="BJ120" s="24" t="s">
        <v>24</v>
      </c>
      <c r="BK120" s="248">
        <f>ROUND(I120*H120,2)</f>
        <v>0</v>
      </c>
      <c r="BL120" s="24" t="s">
        <v>674</v>
      </c>
      <c r="BM120" s="24" t="s">
        <v>1647</v>
      </c>
    </row>
    <row r="121" s="1" customFormat="1" ht="6.96" customHeight="1">
      <c r="B121" s="67"/>
      <c r="C121" s="68"/>
      <c r="D121" s="68"/>
      <c r="E121" s="68"/>
      <c r="F121" s="68"/>
      <c r="G121" s="68"/>
      <c r="H121" s="68"/>
      <c r="I121" s="179"/>
      <c r="J121" s="68"/>
      <c r="K121" s="68"/>
      <c r="L121" s="72"/>
    </row>
  </sheetData>
  <sheetProtection sheet="1" autoFilter="0" formatColumns="0" formatRows="0" objects="1" scenarios="1" spinCount="100000" saltValue="K41FNxFbo4UW2bJTqyf1O9GinY4wStV0lMmK6no7Cmr96S5TsGZpnGy2mg0swNI09wnJvvtHRAm9K3vkT8ExmQ==" hashValue="R/w6NdoaJaefW7gl7T9F0zw1+CN6rUtUNx7YpeaUrYK/hgYclDrUTVYhaVSfWReeVCJBo7Y6+zGDmdkQMovuQA==" algorithmName="SHA-512" password="CC35"/>
  <autoFilter ref="C91:K120"/>
  <mergeCells count="13">
    <mergeCell ref="E7:H7"/>
    <mergeCell ref="E9:H9"/>
    <mergeCell ref="E11:H11"/>
    <mergeCell ref="E26:H26"/>
    <mergeCell ref="E47:H47"/>
    <mergeCell ref="E49:H49"/>
    <mergeCell ref="E51:H51"/>
    <mergeCell ref="J55:J56"/>
    <mergeCell ref="E80:H80"/>
    <mergeCell ref="E82:H82"/>
    <mergeCell ref="E84:H84"/>
    <mergeCell ref="G1:H1"/>
    <mergeCell ref="L2:V2"/>
  </mergeCells>
  <hyperlinks>
    <hyperlink ref="F1:G1" location="C2" display="1) Krycí list soupisu"/>
    <hyperlink ref="G1:H1" location="C58" display="2) Rekapitulace"/>
    <hyperlink ref="J1" location="C91"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85.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447</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ht="16.5" customHeight="1">
      <c r="B9" s="28"/>
      <c r="C9" s="29"/>
      <c r="D9" s="29"/>
      <c r="E9" s="156" t="s">
        <v>1977</v>
      </c>
      <c r="F9" s="29"/>
      <c r="G9" s="29"/>
      <c r="H9" s="29"/>
      <c r="I9" s="155"/>
      <c r="J9" s="29"/>
      <c r="K9" s="31"/>
    </row>
    <row r="10">
      <c r="B10" s="28"/>
      <c r="C10" s="29"/>
      <c r="D10" s="40" t="s">
        <v>508</v>
      </c>
      <c r="E10" s="29"/>
      <c r="F10" s="29"/>
      <c r="G10" s="29"/>
      <c r="H10" s="29"/>
      <c r="I10" s="155"/>
      <c r="J10" s="29"/>
      <c r="K10" s="31"/>
    </row>
    <row r="11" s="1" customFormat="1" ht="16.5" customHeight="1">
      <c r="B11" s="46"/>
      <c r="C11" s="47"/>
      <c r="D11" s="47"/>
      <c r="E11" s="55" t="s">
        <v>1979</v>
      </c>
      <c r="F11" s="47"/>
      <c r="G11" s="47"/>
      <c r="H11" s="47"/>
      <c r="I11" s="157"/>
      <c r="J11" s="47"/>
      <c r="K11" s="51"/>
    </row>
    <row r="12" s="1" customFormat="1">
      <c r="B12" s="46"/>
      <c r="C12" s="47"/>
      <c r="D12" s="40" t="s">
        <v>510</v>
      </c>
      <c r="E12" s="47"/>
      <c r="F12" s="47"/>
      <c r="G12" s="47"/>
      <c r="H12" s="47"/>
      <c r="I12" s="157"/>
      <c r="J12" s="47"/>
      <c r="K12" s="51"/>
    </row>
    <row r="13" s="1" customFormat="1" ht="36.96" customHeight="1">
      <c r="B13" s="46"/>
      <c r="C13" s="47"/>
      <c r="D13" s="47"/>
      <c r="E13" s="158" t="s">
        <v>1980</v>
      </c>
      <c r="F13" s="47"/>
      <c r="G13" s="47"/>
      <c r="H13" s="47"/>
      <c r="I13" s="157"/>
      <c r="J13" s="47"/>
      <c r="K13" s="51"/>
    </row>
    <row r="14" s="1" customFormat="1">
      <c r="B14" s="46"/>
      <c r="C14" s="47"/>
      <c r="D14" s="47"/>
      <c r="E14" s="47"/>
      <c r="F14" s="47"/>
      <c r="G14" s="47"/>
      <c r="H14" s="47"/>
      <c r="I14" s="157"/>
      <c r="J14" s="47"/>
      <c r="K14" s="51"/>
    </row>
    <row r="15" s="1" customFormat="1" ht="14.4" customHeight="1">
      <c r="B15" s="46"/>
      <c r="C15" s="47"/>
      <c r="D15" s="40" t="s">
        <v>21</v>
      </c>
      <c r="E15" s="47"/>
      <c r="F15" s="35" t="s">
        <v>22</v>
      </c>
      <c r="G15" s="47"/>
      <c r="H15" s="47"/>
      <c r="I15" s="159" t="s">
        <v>23</v>
      </c>
      <c r="J15" s="35" t="s">
        <v>22</v>
      </c>
      <c r="K15" s="51"/>
    </row>
    <row r="16" s="1" customFormat="1" ht="14.4" customHeight="1">
      <c r="B16" s="46"/>
      <c r="C16" s="47"/>
      <c r="D16" s="40" t="s">
        <v>25</v>
      </c>
      <c r="E16" s="47"/>
      <c r="F16" s="35" t="s">
        <v>40</v>
      </c>
      <c r="G16" s="47"/>
      <c r="H16" s="47"/>
      <c r="I16" s="159" t="s">
        <v>27</v>
      </c>
      <c r="J16" s="160" t="str">
        <f>'Rekapitulace stavby'!AN8</f>
        <v>19. 9. 2018</v>
      </c>
      <c r="K16" s="51"/>
    </row>
    <row r="17" s="1" customFormat="1" ht="10.8" customHeight="1">
      <c r="B17" s="46"/>
      <c r="C17" s="47"/>
      <c r="D17" s="47"/>
      <c r="E17" s="47"/>
      <c r="F17" s="47"/>
      <c r="G17" s="47"/>
      <c r="H17" s="47"/>
      <c r="I17" s="157"/>
      <c r="J17" s="47"/>
      <c r="K17" s="51"/>
    </row>
    <row r="18" s="1" customFormat="1" ht="14.4" customHeight="1">
      <c r="B18" s="46"/>
      <c r="C18" s="47"/>
      <c r="D18" s="40" t="s">
        <v>31</v>
      </c>
      <c r="E18" s="47"/>
      <c r="F18" s="47"/>
      <c r="G18" s="47"/>
      <c r="H18" s="47"/>
      <c r="I18" s="159" t="s">
        <v>32</v>
      </c>
      <c r="J18" s="35" t="str">
        <f>IF('Rekapitulace stavby'!AN10="","",'Rekapitulace stavby'!AN10)</f>
        <v>70994234</v>
      </c>
      <c r="K18" s="51"/>
    </row>
    <row r="19" s="1" customFormat="1" ht="18" customHeight="1">
      <c r="B19" s="46"/>
      <c r="C19" s="47"/>
      <c r="D19" s="47"/>
      <c r="E19" s="35" t="str">
        <f>IF('Rekapitulace stavby'!E11="","",'Rekapitulace stavby'!E11)</f>
        <v>SŽDC s.o., OŘ Ústí n.L., ST Ústí n.L.</v>
      </c>
      <c r="F19" s="47"/>
      <c r="G19" s="47"/>
      <c r="H19" s="47"/>
      <c r="I19" s="159" t="s">
        <v>35</v>
      </c>
      <c r="J19" s="35" t="str">
        <f>IF('Rekapitulace stavby'!AN11="","",'Rekapitulace stavby'!AN11)</f>
        <v>CZ70994234</v>
      </c>
      <c r="K19" s="51"/>
    </row>
    <row r="20" s="1" customFormat="1" ht="6.96" customHeight="1">
      <c r="B20" s="46"/>
      <c r="C20" s="47"/>
      <c r="D20" s="47"/>
      <c r="E20" s="47"/>
      <c r="F20" s="47"/>
      <c r="G20" s="47"/>
      <c r="H20" s="47"/>
      <c r="I20" s="157"/>
      <c r="J20" s="47"/>
      <c r="K20" s="51"/>
    </row>
    <row r="21" s="1" customFormat="1" ht="14.4" customHeight="1">
      <c r="B21" s="46"/>
      <c r="C21" s="47"/>
      <c r="D21" s="40" t="s">
        <v>37</v>
      </c>
      <c r="E21" s="47"/>
      <c r="F21" s="47"/>
      <c r="G21" s="47"/>
      <c r="H21" s="47"/>
      <c r="I21" s="159" t="s">
        <v>32</v>
      </c>
      <c r="J21" s="35" t="str">
        <f>IF('Rekapitulace stavby'!AN13="Vyplň údaj","",IF('Rekapitulace stavby'!AN13="","",'Rekapitulace stavby'!AN13))</f>
        <v/>
      </c>
      <c r="K21" s="51"/>
    </row>
    <row r="22" s="1" customFormat="1" ht="18" customHeight="1">
      <c r="B22" s="46"/>
      <c r="C22" s="47"/>
      <c r="D22" s="47"/>
      <c r="E22" s="35" t="str">
        <f>IF('Rekapitulace stavby'!E14="Vyplň údaj","",IF('Rekapitulace stavby'!E14="","",'Rekapitulace stavby'!E14))</f>
        <v/>
      </c>
      <c r="F22" s="47"/>
      <c r="G22" s="47"/>
      <c r="H22" s="47"/>
      <c r="I22" s="159" t="s">
        <v>35</v>
      </c>
      <c r="J22" s="35" t="str">
        <f>IF('Rekapitulace stavby'!AN14="Vyplň údaj","",IF('Rekapitulace stavby'!AN14="","",'Rekapitulace stavby'!AN14))</f>
        <v/>
      </c>
      <c r="K22" s="51"/>
    </row>
    <row r="23" s="1" customFormat="1" ht="6.96" customHeight="1">
      <c r="B23" s="46"/>
      <c r="C23" s="47"/>
      <c r="D23" s="47"/>
      <c r="E23" s="47"/>
      <c r="F23" s="47"/>
      <c r="G23" s="47"/>
      <c r="H23" s="47"/>
      <c r="I23" s="157"/>
      <c r="J23" s="47"/>
      <c r="K23" s="51"/>
    </row>
    <row r="24" s="1" customFormat="1" ht="14.4" customHeight="1">
      <c r="B24" s="46"/>
      <c r="C24" s="47"/>
      <c r="D24" s="40" t="s">
        <v>39</v>
      </c>
      <c r="E24" s="47"/>
      <c r="F24" s="47"/>
      <c r="G24" s="47"/>
      <c r="H24" s="47"/>
      <c r="I24" s="159" t="s">
        <v>32</v>
      </c>
      <c r="J24" s="35" t="str">
        <f>IF('Rekapitulace stavby'!AN16="","",'Rekapitulace stavby'!AN16)</f>
        <v/>
      </c>
      <c r="K24" s="51"/>
    </row>
    <row r="25" s="1" customFormat="1" ht="18" customHeight="1">
      <c r="B25" s="46"/>
      <c r="C25" s="47"/>
      <c r="D25" s="47"/>
      <c r="E25" s="35" t="str">
        <f>IF('Rekapitulace stavby'!E17="","",'Rekapitulace stavby'!E17)</f>
        <v xml:space="preserve"> </v>
      </c>
      <c r="F25" s="47"/>
      <c r="G25" s="47"/>
      <c r="H25" s="47"/>
      <c r="I25" s="159" t="s">
        <v>35</v>
      </c>
      <c r="J25" s="35" t="str">
        <f>IF('Rekapitulace stavby'!AN17="","",'Rekapitulace stavby'!AN17)</f>
        <v/>
      </c>
      <c r="K25" s="51"/>
    </row>
    <row r="26" s="1" customFormat="1" ht="6.96" customHeight="1">
      <c r="B26" s="46"/>
      <c r="C26" s="47"/>
      <c r="D26" s="47"/>
      <c r="E26" s="47"/>
      <c r="F26" s="47"/>
      <c r="G26" s="47"/>
      <c r="H26" s="47"/>
      <c r="I26" s="157"/>
      <c r="J26" s="47"/>
      <c r="K26" s="51"/>
    </row>
    <row r="27" s="1" customFormat="1" ht="14.4" customHeight="1">
      <c r="B27" s="46"/>
      <c r="C27" s="47"/>
      <c r="D27" s="40" t="s">
        <v>42</v>
      </c>
      <c r="E27" s="47"/>
      <c r="F27" s="47"/>
      <c r="G27" s="47"/>
      <c r="H27" s="47"/>
      <c r="I27" s="157"/>
      <c r="J27" s="47"/>
      <c r="K27" s="51"/>
    </row>
    <row r="28" s="7" customFormat="1" ht="16.5" customHeight="1">
      <c r="B28" s="161"/>
      <c r="C28" s="162"/>
      <c r="D28" s="162"/>
      <c r="E28" s="44" t="s">
        <v>22</v>
      </c>
      <c r="F28" s="44"/>
      <c r="G28" s="44"/>
      <c r="H28" s="44"/>
      <c r="I28" s="163"/>
      <c r="J28" s="162"/>
      <c r="K28" s="164"/>
    </row>
    <row r="29" s="1" customFormat="1" ht="6.96" customHeight="1">
      <c r="B29" s="46"/>
      <c r="C29" s="47"/>
      <c r="D29" s="47"/>
      <c r="E29" s="47"/>
      <c r="F29" s="47"/>
      <c r="G29" s="47"/>
      <c r="H29" s="47"/>
      <c r="I29" s="157"/>
      <c r="J29" s="47"/>
      <c r="K29" s="51"/>
    </row>
    <row r="30" s="1" customFormat="1" ht="6.96" customHeight="1">
      <c r="B30" s="46"/>
      <c r="C30" s="47"/>
      <c r="D30" s="106"/>
      <c r="E30" s="106"/>
      <c r="F30" s="106"/>
      <c r="G30" s="106"/>
      <c r="H30" s="106"/>
      <c r="I30" s="165"/>
      <c r="J30" s="106"/>
      <c r="K30" s="166"/>
    </row>
    <row r="31" s="1" customFormat="1" ht="25.44" customHeight="1">
      <c r="B31" s="46"/>
      <c r="C31" s="47"/>
      <c r="D31" s="167" t="s">
        <v>43</v>
      </c>
      <c r="E31" s="47"/>
      <c r="F31" s="47"/>
      <c r="G31" s="47"/>
      <c r="H31" s="47"/>
      <c r="I31" s="157"/>
      <c r="J31" s="168">
        <f>ROUND(J96,2)</f>
        <v>0</v>
      </c>
      <c r="K31" s="51"/>
    </row>
    <row r="32" s="1" customFormat="1" ht="6.96" customHeight="1">
      <c r="B32" s="46"/>
      <c r="C32" s="47"/>
      <c r="D32" s="106"/>
      <c r="E32" s="106"/>
      <c r="F32" s="106"/>
      <c r="G32" s="106"/>
      <c r="H32" s="106"/>
      <c r="I32" s="165"/>
      <c r="J32" s="106"/>
      <c r="K32" s="166"/>
    </row>
    <row r="33" s="1" customFormat="1" ht="14.4" customHeight="1">
      <c r="B33" s="46"/>
      <c r="C33" s="47"/>
      <c r="D33" s="47"/>
      <c r="E33" s="47"/>
      <c r="F33" s="52" t="s">
        <v>45</v>
      </c>
      <c r="G33" s="47"/>
      <c r="H33" s="47"/>
      <c r="I33" s="169" t="s">
        <v>44</v>
      </c>
      <c r="J33" s="52" t="s">
        <v>46</v>
      </c>
      <c r="K33" s="51"/>
    </row>
    <row r="34" s="1" customFormat="1" ht="14.4" customHeight="1">
      <c r="B34" s="46"/>
      <c r="C34" s="47"/>
      <c r="D34" s="55" t="s">
        <v>47</v>
      </c>
      <c r="E34" s="55" t="s">
        <v>48</v>
      </c>
      <c r="F34" s="170">
        <f>ROUND(SUM(BE96:BE128), 2)</f>
        <v>0</v>
      </c>
      <c r="G34" s="47"/>
      <c r="H34" s="47"/>
      <c r="I34" s="171">
        <v>0.20999999999999999</v>
      </c>
      <c r="J34" s="170">
        <f>ROUND(ROUND((SUM(BE96:BE128)), 2)*I34, 2)</f>
        <v>0</v>
      </c>
      <c r="K34" s="51"/>
    </row>
    <row r="35" s="1" customFormat="1" ht="14.4" customHeight="1">
      <c r="B35" s="46"/>
      <c r="C35" s="47"/>
      <c r="D35" s="47"/>
      <c r="E35" s="55" t="s">
        <v>49</v>
      </c>
      <c r="F35" s="170">
        <f>ROUND(SUM(BF96:BF128), 2)</f>
        <v>0</v>
      </c>
      <c r="G35" s="47"/>
      <c r="H35" s="47"/>
      <c r="I35" s="171">
        <v>0.14999999999999999</v>
      </c>
      <c r="J35" s="170">
        <f>ROUND(ROUND((SUM(BF96:BF128)), 2)*I35, 2)</f>
        <v>0</v>
      </c>
      <c r="K35" s="51"/>
    </row>
    <row r="36" hidden="1" s="1" customFormat="1" ht="14.4" customHeight="1">
      <c r="B36" s="46"/>
      <c r="C36" s="47"/>
      <c r="D36" s="47"/>
      <c r="E36" s="55" t="s">
        <v>50</v>
      </c>
      <c r="F36" s="170">
        <f>ROUND(SUM(BG96:BG128), 2)</f>
        <v>0</v>
      </c>
      <c r="G36" s="47"/>
      <c r="H36" s="47"/>
      <c r="I36" s="171">
        <v>0.20999999999999999</v>
      </c>
      <c r="J36" s="170">
        <v>0</v>
      </c>
      <c r="K36" s="51"/>
    </row>
    <row r="37" hidden="1" s="1" customFormat="1" ht="14.4" customHeight="1">
      <c r="B37" s="46"/>
      <c r="C37" s="47"/>
      <c r="D37" s="47"/>
      <c r="E37" s="55" t="s">
        <v>51</v>
      </c>
      <c r="F37" s="170">
        <f>ROUND(SUM(BH96:BH128), 2)</f>
        <v>0</v>
      </c>
      <c r="G37" s="47"/>
      <c r="H37" s="47"/>
      <c r="I37" s="171">
        <v>0.14999999999999999</v>
      </c>
      <c r="J37" s="170">
        <v>0</v>
      </c>
      <c r="K37" s="51"/>
    </row>
    <row r="38" hidden="1" s="1" customFormat="1" ht="14.4" customHeight="1">
      <c r="B38" s="46"/>
      <c r="C38" s="47"/>
      <c r="D38" s="47"/>
      <c r="E38" s="55" t="s">
        <v>52</v>
      </c>
      <c r="F38" s="170">
        <f>ROUND(SUM(BI96:BI128), 2)</f>
        <v>0</v>
      </c>
      <c r="G38" s="47"/>
      <c r="H38" s="47"/>
      <c r="I38" s="171">
        <v>0</v>
      </c>
      <c r="J38" s="170">
        <v>0</v>
      </c>
      <c r="K38" s="51"/>
    </row>
    <row r="39" s="1" customFormat="1" ht="6.96" customHeight="1">
      <c r="B39" s="46"/>
      <c r="C39" s="47"/>
      <c r="D39" s="47"/>
      <c r="E39" s="47"/>
      <c r="F39" s="47"/>
      <c r="G39" s="47"/>
      <c r="H39" s="47"/>
      <c r="I39" s="157"/>
      <c r="J39" s="47"/>
      <c r="K39" s="51"/>
    </row>
    <row r="40" s="1" customFormat="1" ht="25.44" customHeight="1">
      <c r="B40" s="46"/>
      <c r="C40" s="172"/>
      <c r="D40" s="173" t="s">
        <v>53</v>
      </c>
      <c r="E40" s="98"/>
      <c r="F40" s="98"/>
      <c r="G40" s="174" t="s">
        <v>54</v>
      </c>
      <c r="H40" s="175" t="s">
        <v>55</v>
      </c>
      <c r="I40" s="176"/>
      <c r="J40" s="177">
        <f>SUM(J31:J38)</f>
        <v>0</v>
      </c>
      <c r="K40" s="178"/>
    </row>
    <row r="41" s="1" customFormat="1" ht="14.4" customHeight="1">
      <c r="B41" s="67"/>
      <c r="C41" s="68"/>
      <c r="D41" s="68"/>
      <c r="E41" s="68"/>
      <c r="F41" s="68"/>
      <c r="G41" s="68"/>
      <c r="H41" s="68"/>
      <c r="I41" s="179"/>
      <c r="J41" s="68"/>
      <c r="K41" s="69"/>
    </row>
    <row r="45" s="1" customFormat="1" ht="6.96" customHeight="1">
      <c r="B45" s="180"/>
      <c r="C45" s="181"/>
      <c r="D45" s="181"/>
      <c r="E45" s="181"/>
      <c r="F45" s="181"/>
      <c r="G45" s="181"/>
      <c r="H45" s="181"/>
      <c r="I45" s="182"/>
      <c r="J45" s="181"/>
      <c r="K45" s="183"/>
    </row>
    <row r="46" s="1" customFormat="1" ht="36.96" customHeight="1">
      <c r="B46" s="46"/>
      <c r="C46" s="30" t="s">
        <v>512</v>
      </c>
      <c r="D46" s="47"/>
      <c r="E46" s="47"/>
      <c r="F46" s="47"/>
      <c r="G46" s="47"/>
      <c r="H46" s="47"/>
      <c r="I46" s="157"/>
      <c r="J46" s="47"/>
      <c r="K46" s="51"/>
    </row>
    <row r="47" s="1" customFormat="1" ht="6.96" customHeight="1">
      <c r="B47" s="46"/>
      <c r="C47" s="47"/>
      <c r="D47" s="47"/>
      <c r="E47" s="47"/>
      <c r="F47" s="47"/>
      <c r="G47" s="47"/>
      <c r="H47" s="47"/>
      <c r="I47" s="157"/>
      <c r="J47" s="47"/>
      <c r="K47" s="51"/>
    </row>
    <row r="48" s="1" customFormat="1" ht="14.4" customHeight="1">
      <c r="B48" s="46"/>
      <c r="C48" s="40" t="s">
        <v>18</v>
      </c>
      <c r="D48" s="47"/>
      <c r="E48" s="47"/>
      <c r="F48" s="47"/>
      <c r="G48" s="47"/>
      <c r="H48" s="47"/>
      <c r="I48" s="157"/>
      <c r="J48" s="47"/>
      <c r="K48" s="51"/>
    </row>
    <row r="49" s="1" customFormat="1" ht="16.5" customHeight="1">
      <c r="B49" s="46"/>
      <c r="C49" s="47"/>
      <c r="D49" s="47"/>
      <c r="E49" s="156" t="str">
        <f>E7</f>
        <v>Celkové opravy zastávek na koridorové trati Vraňany - Děčín - státní hranice_ZMĚNA č. 1</v>
      </c>
      <c r="F49" s="40"/>
      <c r="G49" s="40"/>
      <c r="H49" s="40"/>
      <c r="I49" s="157"/>
      <c r="J49" s="47"/>
      <c r="K49" s="51"/>
    </row>
    <row r="50">
      <c r="B50" s="28"/>
      <c r="C50" s="40" t="s">
        <v>506</v>
      </c>
      <c r="D50" s="29"/>
      <c r="E50" s="29"/>
      <c r="F50" s="29"/>
      <c r="G50" s="29"/>
      <c r="H50" s="29"/>
      <c r="I50" s="155"/>
      <c r="J50" s="29"/>
      <c r="K50" s="31"/>
    </row>
    <row r="51" ht="16.5" customHeight="1">
      <c r="B51" s="28"/>
      <c r="C51" s="29"/>
      <c r="D51" s="29"/>
      <c r="E51" s="156" t="s">
        <v>1977</v>
      </c>
      <c r="F51" s="29"/>
      <c r="G51" s="29"/>
      <c r="H51" s="29"/>
      <c r="I51" s="155"/>
      <c r="J51" s="29"/>
      <c r="K51" s="31"/>
    </row>
    <row r="52">
      <c r="B52" s="28"/>
      <c r="C52" s="40" t="s">
        <v>508</v>
      </c>
      <c r="D52" s="29"/>
      <c r="E52" s="29"/>
      <c r="F52" s="29"/>
      <c r="G52" s="29"/>
      <c r="H52" s="29"/>
      <c r="I52" s="155"/>
      <c r="J52" s="29"/>
      <c r="K52" s="31"/>
    </row>
    <row r="53" s="1" customFormat="1" ht="16.5" customHeight="1">
      <c r="B53" s="46"/>
      <c r="C53" s="47"/>
      <c r="D53" s="47"/>
      <c r="E53" s="55" t="s">
        <v>1979</v>
      </c>
      <c r="F53" s="47"/>
      <c r="G53" s="47"/>
      <c r="H53" s="47"/>
      <c r="I53" s="157"/>
      <c r="J53" s="47"/>
      <c r="K53" s="51"/>
    </row>
    <row r="54" s="1" customFormat="1" ht="14.4" customHeight="1">
      <c r="B54" s="46"/>
      <c r="C54" s="40" t="s">
        <v>510</v>
      </c>
      <c r="D54" s="47"/>
      <c r="E54" s="47"/>
      <c r="F54" s="47"/>
      <c r="G54" s="47"/>
      <c r="H54" s="47"/>
      <c r="I54" s="157"/>
      <c r="J54" s="47"/>
      <c r="K54" s="51"/>
    </row>
    <row r="55" s="1" customFormat="1" ht="17.25" customHeight="1">
      <c r="B55" s="46"/>
      <c r="C55" s="47"/>
      <c r="D55" s="47"/>
      <c r="E55" s="158" t="str">
        <f>E13</f>
        <v>SO-34-03-01 - Zábradlí Dolní Žleb</v>
      </c>
      <c r="F55" s="47"/>
      <c r="G55" s="47"/>
      <c r="H55" s="47"/>
      <c r="I55" s="157"/>
      <c r="J55" s="47"/>
      <c r="K55" s="51"/>
    </row>
    <row r="56" s="1" customFormat="1" ht="6.96" customHeight="1">
      <c r="B56" s="46"/>
      <c r="C56" s="47"/>
      <c r="D56" s="47"/>
      <c r="E56" s="47"/>
      <c r="F56" s="47"/>
      <c r="G56" s="47"/>
      <c r="H56" s="47"/>
      <c r="I56" s="157"/>
      <c r="J56" s="47"/>
      <c r="K56" s="51"/>
    </row>
    <row r="57" s="1" customFormat="1" ht="18" customHeight="1">
      <c r="B57" s="46"/>
      <c r="C57" s="40" t="s">
        <v>25</v>
      </c>
      <c r="D57" s="47"/>
      <c r="E57" s="47"/>
      <c r="F57" s="35" t="str">
        <f>F16</f>
        <v xml:space="preserve"> </v>
      </c>
      <c r="G57" s="47"/>
      <c r="H57" s="47"/>
      <c r="I57" s="159" t="s">
        <v>27</v>
      </c>
      <c r="J57" s="160" t="str">
        <f>IF(J16="","",J16)</f>
        <v>19. 9. 2018</v>
      </c>
      <c r="K57" s="51"/>
    </row>
    <row r="58" s="1" customFormat="1" ht="6.96" customHeight="1">
      <c r="B58" s="46"/>
      <c r="C58" s="47"/>
      <c r="D58" s="47"/>
      <c r="E58" s="47"/>
      <c r="F58" s="47"/>
      <c r="G58" s="47"/>
      <c r="H58" s="47"/>
      <c r="I58" s="157"/>
      <c r="J58" s="47"/>
      <c r="K58" s="51"/>
    </row>
    <row r="59" s="1" customFormat="1">
      <c r="B59" s="46"/>
      <c r="C59" s="40" t="s">
        <v>31</v>
      </c>
      <c r="D59" s="47"/>
      <c r="E59" s="47"/>
      <c r="F59" s="35" t="str">
        <f>E19</f>
        <v>SŽDC s.o., OŘ Ústí n.L., ST Ústí n.L.</v>
      </c>
      <c r="G59" s="47"/>
      <c r="H59" s="47"/>
      <c r="I59" s="159" t="s">
        <v>39</v>
      </c>
      <c r="J59" s="44" t="str">
        <f>E25</f>
        <v xml:space="preserve"> </v>
      </c>
      <c r="K59" s="51"/>
    </row>
    <row r="60" s="1" customFormat="1" ht="14.4" customHeight="1">
      <c r="B60" s="46"/>
      <c r="C60" s="40" t="s">
        <v>37</v>
      </c>
      <c r="D60" s="47"/>
      <c r="E60" s="47"/>
      <c r="F60" s="35" t="str">
        <f>IF(E22="","",E22)</f>
        <v/>
      </c>
      <c r="G60" s="47"/>
      <c r="H60" s="47"/>
      <c r="I60" s="157"/>
      <c r="J60" s="184"/>
      <c r="K60" s="51"/>
    </row>
    <row r="61" s="1" customFormat="1" ht="10.32" customHeight="1">
      <c r="B61" s="46"/>
      <c r="C61" s="47"/>
      <c r="D61" s="47"/>
      <c r="E61" s="47"/>
      <c r="F61" s="47"/>
      <c r="G61" s="47"/>
      <c r="H61" s="47"/>
      <c r="I61" s="157"/>
      <c r="J61" s="47"/>
      <c r="K61" s="51"/>
    </row>
    <row r="62" s="1" customFormat="1" ht="29.28" customHeight="1">
      <c r="B62" s="46"/>
      <c r="C62" s="185" t="s">
        <v>513</v>
      </c>
      <c r="D62" s="172"/>
      <c r="E62" s="172"/>
      <c r="F62" s="172"/>
      <c r="G62" s="172"/>
      <c r="H62" s="172"/>
      <c r="I62" s="186"/>
      <c r="J62" s="187" t="s">
        <v>514</v>
      </c>
      <c r="K62" s="188"/>
    </row>
    <row r="63" s="1" customFormat="1" ht="10.32" customHeight="1">
      <c r="B63" s="46"/>
      <c r="C63" s="47"/>
      <c r="D63" s="47"/>
      <c r="E63" s="47"/>
      <c r="F63" s="47"/>
      <c r="G63" s="47"/>
      <c r="H63" s="47"/>
      <c r="I63" s="157"/>
      <c r="J63" s="47"/>
      <c r="K63" s="51"/>
    </row>
    <row r="64" s="1" customFormat="1" ht="29.28" customHeight="1">
      <c r="B64" s="46"/>
      <c r="C64" s="189" t="s">
        <v>515</v>
      </c>
      <c r="D64" s="47"/>
      <c r="E64" s="47"/>
      <c r="F64" s="47"/>
      <c r="G64" s="47"/>
      <c r="H64" s="47"/>
      <c r="I64" s="157"/>
      <c r="J64" s="168">
        <f>J96</f>
        <v>0</v>
      </c>
      <c r="K64" s="51"/>
      <c r="AU64" s="24" t="s">
        <v>516</v>
      </c>
    </row>
    <row r="65" s="8" customFormat="1" ht="24.96" customHeight="1">
      <c r="B65" s="190"/>
      <c r="C65" s="191"/>
      <c r="D65" s="192" t="s">
        <v>517</v>
      </c>
      <c r="E65" s="193"/>
      <c r="F65" s="193"/>
      <c r="G65" s="193"/>
      <c r="H65" s="193"/>
      <c r="I65" s="194"/>
      <c r="J65" s="195">
        <f>J97</f>
        <v>0</v>
      </c>
      <c r="K65" s="196"/>
    </row>
    <row r="66" s="9" customFormat="1" ht="19.92" customHeight="1">
      <c r="B66" s="197"/>
      <c r="C66" s="198"/>
      <c r="D66" s="199" t="s">
        <v>518</v>
      </c>
      <c r="E66" s="200"/>
      <c r="F66" s="200"/>
      <c r="G66" s="200"/>
      <c r="H66" s="200"/>
      <c r="I66" s="201"/>
      <c r="J66" s="202">
        <f>J98</f>
        <v>0</v>
      </c>
      <c r="K66" s="203"/>
    </row>
    <row r="67" s="9" customFormat="1" ht="19.92" customHeight="1">
      <c r="B67" s="197"/>
      <c r="C67" s="198"/>
      <c r="D67" s="199" t="s">
        <v>519</v>
      </c>
      <c r="E67" s="200"/>
      <c r="F67" s="200"/>
      <c r="G67" s="200"/>
      <c r="H67" s="200"/>
      <c r="I67" s="201"/>
      <c r="J67" s="202">
        <f>J103</f>
        <v>0</v>
      </c>
      <c r="K67" s="203"/>
    </row>
    <row r="68" s="9" customFormat="1" ht="19.92" customHeight="1">
      <c r="B68" s="197"/>
      <c r="C68" s="198"/>
      <c r="D68" s="199" t="s">
        <v>520</v>
      </c>
      <c r="E68" s="200"/>
      <c r="F68" s="200"/>
      <c r="G68" s="200"/>
      <c r="H68" s="200"/>
      <c r="I68" s="201"/>
      <c r="J68" s="202">
        <f>J106</f>
        <v>0</v>
      </c>
      <c r="K68" s="203"/>
    </row>
    <row r="69" s="9" customFormat="1" ht="19.92" customHeight="1">
      <c r="B69" s="197"/>
      <c r="C69" s="198"/>
      <c r="D69" s="199" t="s">
        <v>521</v>
      </c>
      <c r="E69" s="200"/>
      <c r="F69" s="200"/>
      <c r="G69" s="200"/>
      <c r="H69" s="200"/>
      <c r="I69" s="201"/>
      <c r="J69" s="202">
        <f>J111</f>
        <v>0</v>
      </c>
      <c r="K69" s="203"/>
    </row>
    <row r="70" s="9" customFormat="1" ht="19.92" customHeight="1">
      <c r="B70" s="197"/>
      <c r="C70" s="198"/>
      <c r="D70" s="199" t="s">
        <v>522</v>
      </c>
      <c r="E70" s="200"/>
      <c r="F70" s="200"/>
      <c r="G70" s="200"/>
      <c r="H70" s="200"/>
      <c r="I70" s="201"/>
      <c r="J70" s="202">
        <f>J120</f>
        <v>0</v>
      </c>
      <c r="K70" s="203"/>
    </row>
    <row r="71" s="8" customFormat="1" ht="24.96" customHeight="1">
      <c r="B71" s="190"/>
      <c r="C71" s="191"/>
      <c r="D71" s="192" t="s">
        <v>523</v>
      </c>
      <c r="E71" s="193"/>
      <c r="F71" s="193"/>
      <c r="G71" s="193"/>
      <c r="H71" s="193"/>
      <c r="I71" s="194"/>
      <c r="J71" s="195">
        <f>J123</f>
        <v>0</v>
      </c>
      <c r="K71" s="196"/>
    </row>
    <row r="72" s="9" customFormat="1" ht="19.92" customHeight="1">
      <c r="B72" s="197"/>
      <c r="C72" s="198"/>
      <c r="D72" s="199" t="s">
        <v>524</v>
      </c>
      <c r="E72" s="200"/>
      <c r="F72" s="200"/>
      <c r="G72" s="200"/>
      <c r="H72" s="200"/>
      <c r="I72" s="201"/>
      <c r="J72" s="202">
        <f>J124</f>
        <v>0</v>
      </c>
      <c r="K72" s="203"/>
    </row>
    <row r="73" s="1" customFormat="1" ht="21.84" customHeight="1">
      <c r="B73" s="46"/>
      <c r="C73" s="47"/>
      <c r="D73" s="47"/>
      <c r="E73" s="47"/>
      <c r="F73" s="47"/>
      <c r="G73" s="47"/>
      <c r="H73" s="47"/>
      <c r="I73" s="157"/>
      <c r="J73" s="47"/>
      <c r="K73" s="51"/>
    </row>
    <row r="74" s="1" customFormat="1" ht="6.96" customHeight="1">
      <c r="B74" s="67"/>
      <c r="C74" s="68"/>
      <c r="D74" s="68"/>
      <c r="E74" s="68"/>
      <c r="F74" s="68"/>
      <c r="G74" s="68"/>
      <c r="H74" s="68"/>
      <c r="I74" s="179"/>
      <c r="J74" s="68"/>
      <c r="K74" s="69"/>
    </row>
    <row r="78" s="1" customFormat="1" ht="6.96" customHeight="1">
      <c r="B78" s="70"/>
      <c r="C78" s="71"/>
      <c r="D78" s="71"/>
      <c r="E78" s="71"/>
      <c r="F78" s="71"/>
      <c r="G78" s="71"/>
      <c r="H78" s="71"/>
      <c r="I78" s="182"/>
      <c r="J78" s="71"/>
      <c r="K78" s="71"/>
      <c r="L78" s="72"/>
    </row>
    <row r="79" s="1" customFormat="1" ht="36.96" customHeight="1">
      <c r="B79" s="46"/>
      <c r="C79" s="73" t="s">
        <v>525</v>
      </c>
      <c r="D79" s="74"/>
      <c r="E79" s="74"/>
      <c r="F79" s="74"/>
      <c r="G79" s="74"/>
      <c r="H79" s="74"/>
      <c r="I79" s="204"/>
      <c r="J79" s="74"/>
      <c r="K79" s="74"/>
      <c r="L79" s="72"/>
    </row>
    <row r="80" s="1" customFormat="1" ht="6.96" customHeight="1">
      <c r="B80" s="46"/>
      <c r="C80" s="74"/>
      <c r="D80" s="74"/>
      <c r="E80" s="74"/>
      <c r="F80" s="74"/>
      <c r="G80" s="74"/>
      <c r="H80" s="74"/>
      <c r="I80" s="204"/>
      <c r="J80" s="74"/>
      <c r="K80" s="74"/>
      <c r="L80" s="72"/>
    </row>
    <row r="81" s="1" customFormat="1" ht="14.4" customHeight="1">
      <c r="B81" s="46"/>
      <c r="C81" s="76" t="s">
        <v>18</v>
      </c>
      <c r="D81" s="74"/>
      <c r="E81" s="74"/>
      <c r="F81" s="74"/>
      <c r="G81" s="74"/>
      <c r="H81" s="74"/>
      <c r="I81" s="204"/>
      <c r="J81" s="74"/>
      <c r="K81" s="74"/>
      <c r="L81" s="72"/>
    </row>
    <row r="82" s="1" customFormat="1" ht="16.5" customHeight="1">
      <c r="B82" s="46"/>
      <c r="C82" s="74"/>
      <c r="D82" s="74"/>
      <c r="E82" s="205" t="str">
        <f>E7</f>
        <v>Celkové opravy zastávek na koridorové trati Vraňany - Děčín - státní hranice_ZMĚNA č. 1</v>
      </c>
      <c r="F82" s="76"/>
      <c r="G82" s="76"/>
      <c r="H82" s="76"/>
      <c r="I82" s="204"/>
      <c r="J82" s="74"/>
      <c r="K82" s="74"/>
      <c r="L82" s="72"/>
    </row>
    <row r="83">
      <c r="B83" s="28"/>
      <c r="C83" s="76" t="s">
        <v>506</v>
      </c>
      <c r="D83" s="206"/>
      <c r="E83" s="206"/>
      <c r="F83" s="206"/>
      <c r="G83" s="206"/>
      <c r="H83" s="206"/>
      <c r="I83" s="149"/>
      <c r="J83" s="206"/>
      <c r="K83" s="206"/>
      <c r="L83" s="207"/>
    </row>
    <row r="84" ht="16.5" customHeight="1">
      <c r="B84" s="28"/>
      <c r="C84" s="206"/>
      <c r="D84" s="206"/>
      <c r="E84" s="205" t="s">
        <v>1977</v>
      </c>
      <c r="F84" s="206"/>
      <c r="G84" s="206"/>
      <c r="H84" s="206"/>
      <c r="I84" s="149"/>
      <c r="J84" s="206"/>
      <c r="K84" s="206"/>
      <c r="L84" s="207"/>
    </row>
    <row r="85">
      <c r="B85" s="28"/>
      <c r="C85" s="76" t="s">
        <v>508</v>
      </c>
      <c r="D85" s="206"/>
      <c r="E85" s="206"/>
      <c r="F85" s="206"/>
      <c r="G85" s="206"/>
      <c r="H85" s="206"/>
      <c r="I85" s="149"/>
      <c r="J85" s="206"/>
      <c r="K85" s="206"/>
      <c r="L85" s="207"/>
    </row>
    <row r="86" s="1" customFormat="1" ht="16.5" customHeight="1">
      <c r="B86" s="46"/>
      <c r="C86" s="74"/>
      <c r="D86" s="74"/>
      <c r="E86" s="208" t="s">
        <v>1979</v>
      </c>
      <c r="F86" s="74"/>
      <c r="G86" s="74"/>
      <c r="H86" s="74"/>
      <c r="I86" s="204"/>
      <c r="J86" s="74"/>
      <c r="K86" s="74"/>
      <c r="L86" s="72"/>
    </row>
    <row r="87" s="1" customFormat="1" ht="14.4" customHeight="1">
      <c r="B87" s="46"/>
      <c r="C87" s="76" t="s">
        <v>510</v>
      </c>
      <c r="D87" s="74"/>
      <c r="E87" s="74"/>
      <c r="F87" s="74"/>
      <c r="G87" s="74"/>
      <c r="H87" s="74"/>
      <c r="I87" s="204"/>
      <c r="J87" s="74"/>
      <c r="K87" s="74"/>
      <c r="L87" s="72"/>
    </row>
    <row r="88" s="1" customFormat="1" ht="17.25" customHeight="1">
      <c r="B88" s="46"/>
      <c r="C88" s="74"/>
      <c r="D88" s="74"/>
      <c r="E88" s="82" t="str">
        <f>E13</f>
        <v>SO-34-03-01 - Zábradlí Dolní Žleb</v>
      </c>
      <c r="F88" s="74"/>
      <c r="G88" s="74"/>
      <c r="H88" s="74"/>
      <c r="I88" s="204"/>
      <c r="J88" s="74"/>
      <c r="K88" s="74"/>
      <c r="L88" s="72"/>
    </row>
    <row r="89" s="1" customFormat="1" ht="6.96" customHeight="1">
      <c r="B89" s="46"/>
      <c r="C89" s="74"/>
      <c r="D89" s="74"/>
      <c r="E89" s="74"/>
      <c r="F89" s="74"/>
      <c r="G89" s="74"/>
      <c r="H89" s="74"/>
      <c r="I89" s="204"/>
      <c r="J89" s="74"/>
      <c r="K89" s="74"/>
      <c r="L89" s="72"/>
    </row>
    <row r="90" s="1" customFormat="1" ht="18" customHeight="1">
      <c r="B90" s="46"/>
      <c r="C90" s="76" t="s">
        <v>25</v>
      </c>
      <c r="D90" s="74"/>
      <c r="E90" s="74"/>
      <c r="F90" s="209" t="str">
        <f>F16</f>
        <v xml:space="preserve"> </v>
      </c>
      <c r="G90" s="74"/>
      <c r="H90" s="74"/>
      <c r="I90" s="210" t="s">
        <v>27</v>
      </c>
      <c r="J90" s="85" t="str">
        <f>IF(J16="","",J16)</f>
        <v>19. 9. 2018</v>
      </c>
      <c r="K90" s="74"/>
      <c r="L90" s="72"/>
    </row>
    <row r="91" s="1" customFormat="1" ht="6.96" customHeight="1">
      <c r="B91" s="46"/>
      <c r="C91" s="74"/>
      <c r="D91" s="74"/>
      <c r="E91" s="74"/>
      <c r="F91" s="74"/>
      <c r="G91" s="74"/>
      <c r="H91" s="74"/>
      <c r="I91" s="204"/>
      <c r="J91" s="74"/>
      <c r="K91" s="74"/>
      <c r="L91" s="72"/>
    </row>
    <row r="92" s="1" customFormat="1">
      <c r="B92" s="46"/>
      <c r="C92" s="76" t="s">
        <v>31</v>
      </c>
      <c r="D92" s="74"/>
      <c r="E92" s="74"/>
      <c r="F92" s="209" t="str">
        <f>E19</f>
        <v>SŽDC s.o., OŘ Ústí n.L., ST Ústí n.L.</v>
      </c>
      <c r="G92" s="74"/>
      <c r="H92" s="74"/>
      <c r="I92" s="210" t="s">
        <v>39</v>
      </c>
      <c r="J92" s="209" t="str">
        <f>E25</f>
        <v xml:space="preserve"> </v>
      </c>
      <c r="K92" s="74"/>
      <c r="L92" s="72"/>
    </row>
    <row r="93" s="1" customFormat="1" ht="14.4" customHeight="1">
      <c r="B93" s="46"/>
      <c r="C93" s="76" t="s">
        <v>37</v>
      </c>
      <c r="D93" s="74"/>
      <c r="E93" s="74"/>
      <c r="F93" s="209" t="str">
        <f>IF(E22="","",E22)</f>
        <v/>
      </c>
      <c r="G93" s="74"/>
      <c r="H93" s="74"/>
      <c r="I93" s="204"/>
      <c r="J93" s="74"/>
      <c r="K93" s="74"/>
      <c r="L93" s="72"/>
    </row>
    <row r="94" s="1" customFormat="1" ht="10.32" customHeight="1">
      <c r="B94" s="46"/>
      <c r="C94" s="74"/>
      <c r="D94" s="74"/>
      <c r="E94" s="74"/>
      <c r="F94" s="74"/>
      <c r="G94" s="74"/>
      <c r="H94" s="74"/>
      <c r="I94" s="204"/>
      <c r="J94" s="74"/>
      <c r="K94" s="74"/>
      <c r="L94" s="72"/>
    </row>
    <row r="95" s="10" customFormat="1" ht="29.28" customHeight="1">
      <c r="B95" s="211"/>
      <c r="C95" s="212" t="s">
        <v>526</v>
      </c>
      <c r="D95" s="213" t="s">
        <v>62</v>
      </c>
      <c r="E95" s="213" t="s">
        <v>58</v>
      </c>
      <c r="F95" s="213" t="s">
        <v>527</v>
      </c>
      <c r="G95" s="213" t="s">
        <v>528</v>
      </c>
      <c r="H95" s="213" t="s">
        <v>529</v>
      </c>
      <c r="I95" s="214" t="s">
        <v>530</v>
      </c>
      <c r="J95" s="213" t="s">
        <v>514</v>
      </c>
      <c r="K95" s="215" t="s">
        <v>531</v>
      </c>
      <c r="L95" s="216"/>
      <c r="M95" s="102" t="s">
        <v>532</v>
      </c>
      <c r="N95" s="103" t="s">
        <v>47</v>
      </c>
      <c r="O95" s="103" t="s">
        <v>533</v>
      </c>
      <c r="P95" s="103" t="s">
        <v>534</v>
      </c>
      <c r="Q95" s="103" t="s">
        <v>535</v>
      </c>
      <c r="R95" s="103" t="s">
        <v>536</v>
      </c>
      <c r="S95" s="103" t="s">
        <v>537</v>
      </c>
      <c r="T95" s="104" t="s">
        <v>538</v>
      </c>
    </row>
    <row r="96" s="1" customFormat="1" ht="29.28" customHeight="1">
      <c r="B96" s="46"/>
      <c r="C96" s="108" t="s">
        <v>515</v>
      </c>
      <c r="D96" s="74"/>
      <c r="E96" s="74"/>
      <c r="F96" s="74"/>
      <c r="G96" s="74"/>
      <c r="H96" s="74"/>
      <c r="I96" s="204"/>
      <c r="J96" s="217">
        <f>BK96</f>
        <v>0</v>
      </c>
      <c r="K96" s="74"/>
      <c r="L96" s="72"/>
      <c r="M96" s="105"/>
      <c r="N96" s="106"/>
      <c r="O96" s="106"/>
      <c r="P96" s="218">
        <f>P97+P123</f>
        <v>0</v>
      </c>
      <c r="Q96" s="106"/>
      <c r="R96" s="218">
        <f>R97+R123</f>
        <v>0.21728000000000003</v>
      </c>
      <c r="S96" s="106"/>
      <c r="T96" s="219">
        <f>T97+T123</f>
        <v>0.043999999999999997</v>
      </c>
      <c r="AT96" s="24" t="s">
        <v>76</v>
      </c>
      <c r="AU96" s="24" t="s">
        <v>516</v>
      </c>
      <c r="BK96" s="220">
        <f>BK97+BK123</f>
        <v>0</v>
      </c>
    </row>
    <row r="97" s="11" customFormat="1" ht="37.44" customHeight="1">
      <c r="B97" s="221"/>
      <c r="C97" s="222"/>
      <c r="D97" s="223" t="s">
        <v>76</v>
      </c>
      <c r="E97" s="224" t="s">
        <v>539</v>
      </c>
      <c r="F97" s="224" t="s">
        <v>540</v>
      </c>
      <c r="G97" s="222"/>
      <c r="H97" s="222"/>
      <c r="I97" s="225"/>
      <c r="J97" s="226">
        <f>BK97</f>
        <v>0</v>
      </c>
      <c r="K97" s="222"/>
      <c r="L97" s="227"/>
      <c r="M97" s="228"/>
      <c r="N97" s="229"/>
      <c r="O97" s="229"/>
      <c r="P97" s="230">
        <f>P98+P103+P106+P111+P120</f>
        <v>0</v>
      </c>
      <c r="Q97" s="229"/>
      <c r="R97" s="230">
        <f>R98+R103+R106+R111+R120</f>
        <v>0.21728000000000003</v>
      </c>
      <c r="S97" s="229"/>
      <c r="T97" s="231">
        <f>T98+T103+T106+T111+T120</f>
        <v>0.043999999999999997</v>
      </c>
      <c r="AR97" s="232" t="s">
        <v>24</v>
      </c>
      <c r="AT97" s="233" t="s">
        <v>76</v>
      </c>
      <c r="AU97" s="233" t="s">
        <v>77</v>
      </c>
      <c r="AY97" s="232" t="s">
        <v>541</v>
      </c>
      <c r="BK97" s="234">
        <f>BK98+BK103+BK106+BK111+BK120</f>
        <v>0</v>
      </c>
    </row>
    <row r="98" s="11" customFormat="1" ht="19.92" customHeight="1">
      <c r="B98" s="221"/>
      <c r="C98" s="222"/>
      <c r="D98" s="223" t="s">
        <v>76</v>
      </c>
      <c r="E98" s="235" t="s">
        <v>542</v>
      </c>
      <c r="F98" s="235" t="s">
        <v>543</v>
      </c>
      <c r="G98" s="222"/>
      <c r="H98" s="222"/>
      <c r="I98" s="225"/>
      <c r="J98" s="236">
        <f>BK98</f>
        <v>0</v>
      </c>
      <c r="K98" s="222"/>
      <c r="L98" s="227"/>
      <c r="M98" s="228"/>
      <c r="N98" s="229"/>
      <c r="O98" s="229"/>
      <c r="P98" s="230">
        <f>SUM(P99:P102)</f>
        <v>0</v>
      </c>
      <c r="Q98" s="229"/>
      <c r="R98" s="230">
        <f>SUM(R99:R102)</f>
        <v>0.084080000000000002</v>
      </c>
      <c r="S98" s="229"/>
      <c r="T98" s="231">
        <f>SUM(T99:T102)</f>
        <v>0</v>
      </c>
      <c r="AR98" s="232" t="s">
        <v>24</v>
      </c>
      <c r="AT98" s="233" t="s">
        <v>76</v>
      </c>
      <c r="AU98" s="233" t="s">
        <v>24</v>
      </c>
      <c r="AY98" s="232" t="s">
        <v>541</v>
      </c>
      <c r="BK98" s="234">
        <f>SUM(BK99:BK102)</f>
        <v>0</v>
      </c>
    </row>
    <row r="99" s="1" customFormat="1" ht="25.5" customHeight="1">
      <c r="B99" s="46"/>
      <c r="C99" s="237" t="s">
        <v>24</v>
      </c>
      <c r="D99" s="237" t="s">
        <v>544</v>
      </c>
      <c r="E99" s="238" t="s">
        <v>545</v>
      </c>
      <c r="F99" s="239" t="s">
        <v>546</v>
      </c>
      <c r="G99" s="240" t="s">
        <v>547</v>
      </c>
      <c r="H99" s="241">
        <v>2</v>
      </c>
      <c r="I99" s="242"/>
      <c r="J99" s="243">
        <f>ROUND(I99*H99,2)</f>
        <v>0</v>
      </c>
      <c r="K99" s="239" t="s">
        <v>22</v>
      </c>
      <c r="L99" s="72"/>
      <c r="M99" s="244" t="s">
        <v>22</v>
      </c>
      <c r="N99" s="245" t="s">
        <v>48</v>
      </c>
      <c r="O99" s="47"/>
      <c r="P99" s="246">
        <f>O99*H99</f>
        <v>0</v>
      </c>
      <c r="Q99" s="246">
        <v>0.02102</v>
      </c>
      <c r="R99" s="246">
        <f>Q99*H99</f>
        <v>0.042040000000000001</v>
      </c>
      <c r="S99" s="246">
        <v>0</v>
      </c>
      <c r="T99" s="247">
        <f>S99*H99</f>
        <v>0</v>
      </c>
      <c r="AR99" s="24" t="s">
        <v>542</v>
      </c>
      <c r="AT99" s="24" t="s">
        <v>544</v>
      </c>
      <c r="AU99" s="24" t="s">
        <v>85</v>
      </c>
      <c r="AY99" s="24" t="s">
        <v>541</v>
      </c>
      <c r="BE99" s="248">
        <f>IF(N99="základní",J99,0)</f>
        <v>0</v>
      </c>
      <c r="BF99" s="248">
        <f>IF(N99="snížená",J99,0)</f>
        <v>0</v>
      </c>
      <c r="BG99" s="248">
        <f>IF(N99="zákl. přenesená",J99,0)</f>
        <v>0</v>
      </c>
      <c r="BH99" s="248">
        <f>IF(N99="sníž. přenesená",J99,0)</f>
        <v>0</v>
      </c>
      <c r="BI99" s="248">
        <f>IF(N99="nulová",J99,0)</f>
        <v>0</v>
      </c>
      <c r="BJ99" s="24" t="s">
        <v>24</v>
      </c>
      <c r="BK99" s="248">
        <f>ROUND(I99*H99,2)</f>
        <v>0</v>
      </c>
      <c r="BL99" s="24" t="s">
        <v>542</v>
      </c>
      <c r="BM99" s="24" t="s">
        <v>1981</v>
      </c>
    </row>
    <row r="100" s="12" customFormat="1">
      <c r="B100" s="249"/>
      <c r="C100" s="250"/>
      <c r="D100" s="251" t="s">
        <v>549</v>
      </c>
      <c r="E100" s="252" t="s">
        <v>22</v>
      </c>
      <c r="F100" s="253" t="s">
        <v>85</v>
      </c>
      <c r="G100" s="250"/>
      <c r="H100" s="254">
        <v>2</v>
      </c>
      <c r="I100" s="255"/>
      <c r="J100" s="250"/>
      <c r="K100" s="250"/>
      <c r="L100" s="256"/>
      <c r="M100" s="257"/>
      <c r="N100" s="258"/>
      <c r="O100" s="258"/>
      <c r="P100" s="258"/>
      <c r="Q100" s="258"/>
      <c r="R100" s="258"/>
      <c r="S100" s="258"/>
      <c r="T100" s="259"/>
      <c r="AT100" s="260" t="s">
        <v>549</v>
      </c>
      <c r="AU100" s="260" t="s">
        <v>85</v>
      </c>
      <c r="AV100" s="12" t="s">
        <v>85</v>
      </c>
      <c r="AW100" s="12" t="s">
        <v>41</v>
      </c>
      <c r="AX100" s="12" t="s">
        <v>24</v>
      </c>
      <c r="AY100" s="260" t="s">
        <v>541</v>
      </c>
    </row>
    <row r="101" s="1" customFormat="1" ht="25.5" customHeight="1">
      <c r="B101" s="46"/>
      <c r="C101" s="237" t="s">
        <v>85</v>
      </c>
      <c r="D101" s="237" t="s">
        <v>544</v>
      </c>
      <c r="E101" s="238" t="s">
        <v>550</v>
      </c>
      <c r="F101" s="239" t="s">
        <v>551</v>
      </c>
      <c r="G101" s="240" t="s">
        <v>547</v>
      </c>
      <c r="H101" s="241">
        <v>2</v>
      </c>
      <c r="I101" s="242"/>
      <c r="J101" s="243">
        <f>ROUND(I101*H101,2)</f>
        <v>0</v>
      </c>
      <c r="K101" s="239" t="s">
        <v>22</v>
      </c>
      <c r="L101" s="72"/>
      <c r="M101" s="244" t="s">
        <v>22</v>
      </c>
      <c r="N101" s="245" t="s">
        <v>48</v>
      </c>
      <c r="O101" s="47"/>
      <c r="P101" s="246">
        <f>O101*H101</f>
        <v>0</v>
      </c>
      <c r="Q101" s="246">
        <v>0.02102</v>
      </c>
      <c r="R101" s="246">
        <f>Q101*H101</f>
        <v>0.042040000000000001</v>
      </c>
      <c r="S101" s="246">
        <v>0</v>
      </c>
      <c r="T101" s="247">
        <f>S101*H101</f>
        <v>0</v>
      </c>
      <c r="AR101" s="24" t="s">
        <v>542</v>
      </c>
      <c r="AT101" s="24" t="s">
        <v>544</v>
      </c>
      <c r="AU101" s="24" t="s">
        <v>85</v>
      </c>
      <c r="AY101" s="24" t="s">
        <v>541</v>
      </c>
      <c r="BE101" s="248">
        <f>IF(N101="základní",J101,0)</f>
        <v>0</v>
      </c>
      <c r="BF101" s="248">
        <f>IF(N101="snížená",J101,0)</f>
        <v>0</v>
      </c>
      <c r="BG101" s="248">
        <f>IF(N101="zákl. přenesená",J101,0)</f>
        <v>0</v>
      </c>
      <c r="BH101" s="248">
        <f>IF(N101="sníž. přenesená",J101,0)</f>
        <v>0</v>
      </c>
      <c r="BI101" s="248">
        <f>IF(N101="nulová",J101,0)</f>
        <v>0</v>
      </c>
      <c r="BJ101" s="24" t="s">
        <v>24</v>
      </c>
      <c r="BK101" s="248">
        <f>ROUND(I101*H101,2)</f>
        <v>0</v>
      </c>
      <c r="BL101" s="24" t="s">
        <v>542</v>
      </c>
      <c r="BM101" s="24" t="s">
        <v>1982</v>
      </c>
    </row>
    <row r="102" s="12" customFormat="1">
      <c r="B102" s="249"/>
      <c r="C102" s="250"/>
      <c r="D102" s="251" t="s">
        <v>549</v>
      </c>
      <c r="E102" s="252" t="s">
        <v>22</v>
      </c>
      <c r="F102" s="253" t="s">
        <v>85</v>
      </c>
      <c r="G102" s="250"/>
      <c r="H102" s="254">
        <v>2</v>
      </c>
      <c r="I102" s="255"/>
      <c r="J102" s="250"/>
      <c r="K102" s="250"/>
      <c r="L102" s="256"/>
      <c r="M102" s="257"/>
      <c r="N102" s="258"/>
      <c r="O102" s="258"/>
      <c r="P102" s="258"/>
      <c r="Q102" s="258"/>
      <c r="R102" s="258"/>
      <c r="S102" s="258"/>
      <c r="T102" s="259"/>
      <c r="AT102" s="260" t="s">
        <v>549</v>
      </c>
      <c r="AU102" s="260" t="s">
        <v>85</v>
      </c>
      <c r="AV102" s="12" t="s">
        <v>85</v>
      </c>
      <c r="AW102" s="12" t="s">
        <v>41</v>
      </c>
      <c r="AX102" s="12" t="s">
        <v>24</v>
      </c>
      <c r="AY102" s="260" t="s">
        <v>541</v>
      </c>
    </row>
    <row r="103" s="11" customFormat="1" ht="29.88" customHeight="1">
      <c r="B103" s="221"/>
      <c r="C103" s="222"/>
      <c r="D103" s="223" t="s">
        <v>76</v>
      </c>
      <c r="E103" s="235" t="s">
        <v>552</v>
      </c>
      <c r="F103" s="235" t="s">
        <v>553</v>
      </c>
      <c r="G103" s="222"/>
      <c r="H103" s="222"/>
      <c r="I103" s="225"/>
      <c r="J103" s="236">
        <f>BK103</f>
        <v>0</v>
      </c>
      <c r="K103" s="222"/>
      <c r="L103" s="227"/>
      <c r="M103" s="228"/>
      <c r="N103" s="229"/>
      <c r="O103" s="229"/>
      <c r="P103" s="230">
        <f>SUM(P104:P105)</f>
        <v>0</v>
      </c>
      <c r="Q103" s="229"/>
      <c r="R103" s="230">
        <f>SUM(R104:R105)</f>
        <v>0.13320000000000001</v>
      </c>
      <c r="S103" s="229"/>
      <c r="T103" s="231">
        <f>SUM(T104:T105)</f>
        <v>0</v>
      </c>
      <c r="AR103" s="232" t="s">
        <v>24</v>
      </c>
      <c r="AT103" s="233" t="s">
        <v>76</v>
      </c>
      <c r="AU103" s="233" t="s">
        <v>24</v>
      </c>
      <c r="AY103" s="232" t="s">
        <v>541</v>
      </c>
      <c r="BK103" s="234">
        <f>SUM(BK104:BK105)</f>
        <v>0</v>
      </c>
    </row>
    <row r="104" s="1" customFormat="1" ht="25.5" customHeight="1">
      <c r="B104" s="46"/>
      <c r="C104" s="237" t="s">
        <v>93</v>
      </c>
      <c r="D104" s="237" t="s">
        <v>544</v>
      </c>
      <c r="E104" s="238" t="s">
        <v>554</v>
      </c>
      <c r="F104" s="239" t="s">
        <v>555</v>
      </c>
      <c r="G104" s="240" t="s">
        <v>547</v>
      </c>
      <c r="H104" s="241">
        <v>120</v>
      </c>
      <c r="I104" s="242"/>
      <c r="J104" s="243">
        <f>ROUND(I104*H104,2)</f>
        <v>0</v>
      </c>
      <c r="K104" s="239" t="s">
        <v>22</v>
      </c>
      <c r="L104" s="72"/>
      <c r="M104" s="244" t="s">
        <v>22</v>
      </c>
      <c r="N104" s="245" t="s">
        <v>48</v>
      </c>
      <c r="O104" s="47"/>
      <c r="P104" s="246">
        <f>O104*H104</f>
        <v>0</v>
      </c>
      <c r="Q104" s="246">
        <v>0.0011100000000000001</v>
      </c>
      <c r="R104" s="246">
        <f>Q104*H104</f>
        <v>0.13320000000000001</v>
      </c>
      <c r="S104" s="246">
        <v>0</v>
      </c>
      <c r="T104" s="247">
        <f>S104*H104</f>
        <v>0</v>
      </c>
      <c r="AR104" s="24" t="s">
        <v>542</v>
      </c>
      <c r="AT104" s="24" t="s">
        <v>544</v>
      </c>
      <c r="AU104" s="24" t="s">
        <v>85</v>
      </c>
      <c r="AY104" s="24" t="s">
        <v>541</v>
      </c>
      <c r="BE104" s="248">
        <f>IF(N104="základní",J104,0)</f>
        <v>0</v>
      </c>
      <c r="BF104" s="248">
        <f>IF(N104="snížená",J104,0)</f>
        <v>0</v>
      </c>
      <c r="BG104" s="248">
        <f>IF(N104="zákl. přenesená",J104,0)</f>
        <v>0</v>
      </c>
      <c r="BH104" s="248">
        <f>IF(N104="sníž. přenesená",J104,0)</f>
        <v>0</v>
      </c>
      <c r="BI104" s="248">
        <f>IF(N104="nulová",J104,0)</f>
        <v>0</v>
      </c>
      <c r="BJ104" s="24" t="s">
        <v>24</v>
      </c>
      <c r="BK104" s="248">
        <f>ROUND(I104*H104,2)</f>
        <v>0</v>
      </c>
      <c r="BL104" s="24" t="s">
        <v>542</v>
      </c>
      <c r="BM104" s="24" t="s">
        <v>1983</v>
      </c>
    </row>
    <row r="105" s="12" customFormat="1">
      <c r="B105" s="249"/>
      <c r="C105" s="250"/>
      <c r="D105" s="251" t="s">
        <v>549</v>
      </c>
      <c r="E105" s="252" t="s">
        <v>22</v>
      </c>
      <c r="F105" s="253" t="s">
        <v>1984</v>
      </c>
      <c r="G105" s="250"/>
      <c r="H105" s="254">
        <v>120</v>
      </c>
      <c r="I105" s="255"/>
      <c r="J105" s="250"/>
      <c r="K105" s="250"/>
      <c r="L105" s="256"/>
      <c r="M105" s="257"/>
      <c r="N105" s="258"/>
      <c r="O105" s="258"/>
      <c r="P105" s="258"/>
      <c r="Q105" s="258"/>
      <c r="R105" s="258"/>
      <c r="S105" s="258"/>
      <c r="T105" s="259"/>
      <c r="AT105" s="260" t="s">
        <v>549</v>
      </c>
      <c r="AU105" s="260" t="s">
        <v>85</v>
      </c>
      <c r="AV105" s="12" t="s">
        <v>85</v>
      </c>
      <c r="AW105" s="12" t="s">
        <v>41</v>
      </c>
      <c r="AX105" s="12" t="s">
        <v>24</v>
      </c>
      <c r="AY105" s="260" t="s">
        <v>541</v>
      </c>
    </row>
    <row r="106" s="11" customFormat="1" ht="29.88" customHeight="1">
      <c r="B106" s="221"/>
      <c r="C106" s="222"/>
      <c r="D106" s="223" t="s">
        <v>76</v>
      </c>
      <c r="E106" s="235" t="s">
        <v>557</v>
      </c>
      <c r="F106" s="235" t="s">
        <v>558</v>
      </c>
      <c r="G106" s="222"/>
      <c r="H106" s="222"/>
      <c r="I106" s="225"/>
      <c r="J106" s="236">
        <f>BK106</f>
        <v>0</v>
      </c>
      <c r="K106" s="222"/>
      <c r="L106" s="227"/>
      <c r="M106" s="228"/>
      <c r="N106" s="229"/>
      <c r="O106" s="229"/>
      <c r="P106" s="230">
        <f>SUM(P107:P110)</f>
        <v>0</v>
      </c>
      <c r="Q106" s="229"/>
      <c r="R106" s="230">
        <f>SUM(R107:R110)</f>
        <v>0</v>
      </c>
      <c r="S106" s="229"/>
      <c r="T106" s="231">
        <f>SUM(T107:T110)</f>
        <v>0.043999999999999997</v>
      </c>
      <c r="AR106" s="232" t="s">
        <v>24</v>
      </c>
      <c r="AT106" s="233" t="s">
        <v>76</v>
      </c>
      <c r="AU106" s="233" t="s">
        <v>24</v>
      </c>
      <c r="AY106" s="232" t="s">
        <v>541</v>
      </c>
      <c r="BK106" s="234">
        <f>SUM(BK107:BK110)</f>
        <v>0</v>
      </c>
    </row>
    <row r="107" s="1" customFormat="1" ht="16.5" customHeight="1">
      <c r="B107" s="46"/>
      <c r="C107" s="237" t="s">
        <v>542</v>
      </c>
      <c r="D107" s="237" t="s">
        <v>544</v>
      </c>
      <c r="E107" s="238" t="s">
        <v>559</v>
      </c>
      <c r="F107" s="239" t="s">
        <v>560</v>
      </c>
      <c r="G107" s="240" t="s">
        <v>547</v>
      </c>
      <c r="H107" s="241">
        <v>2</v>
      </c>
      <c r="I107" s="242"/>
      <c r="J107" s="243">
        <f>ROUND(I107*H107,2)</f>
        <v>0</v>
      </c>
      <c r="K107" s="239" t="s">
        <v>22</v>
      </c>
      <c r="L107" s="72"/>
      <c r="M107" s="244" t="s">
        <v>22</v>
      </c>
      <c r="N107" s="245" t="s">
        <v>48</v>
      </c>
      <c r="O107" s="47"/>
      <c r="P107" s="246">
        <f>O107*H107</f>
        <v>0</v>
      </c>
      <c r="Q107" s="246">
        <v>0</v>
      </c>
      <c r="R107" s="246">
        <f>Q107*H107</f>
        <v>0</v>
      </c>
      <c r="S107" s="246">
        <v>0.021999999999999999</v>
      </c>
      <c r="T107" s="247">
        <f>S107*H107</f>
        <v>0.043999999999999997</v>
      </c>
      <c r="AR107" s="24" t="s">
        <v>542</v>
      </c>
      <c r="AT107" s="24" t="s">
        <v>544</v>
      </c>
      <c r="AU107" s="24" t="s">
        <v>85</v>
      </c>
      <c r="AY107" s="24" t="s">
        <v>541</v>
      </c>
      <c r="BE107" s="248">
        <f>IF(N107="základní",J107,0)</f>
        <v>0</v>
      </c>
      <c r="BF107" s="248">
        <f>IF(N107="snížená",J107,0)</f>
        <v>0</v>
      </c>
      <c r="BG107" s="248">
        <f>IF(N107="zákl. přenesená",J107,0)</f>
        <v>0</v>
      </c>
      <c r="BH107" s="248">
        <f>IF(N107="sníž. přenesená",J107,0)</f>
        <v>0</v>
      </c>
      <c r="BI107" s="248">
        <f>IF(N107="nulová",J107,0)</f>
        <v>0</v>
      </c>
      <c r="BJ107" s="24" t="s">
        <v>24</v>
      </c>
      <c r="BK107" s="248">
        <f>ROUND(I107*H107,2)</f>
        <v>0</v>
      </c>
      <c r="BL107" s="24" t="s">
        <v>542</v>
      </c>
      <c r="BM107" s="24" t="s">
        <v>1985</v>
      </c>
    </row>
    <row r="108" s="12" customFormat="1">
      <c r="B108" s="249"/>
      <c r="C108" s="250"/>
      <c r="D108" s="251" t="s">
        <v>549</v>
      </c>
      <c r="E108" s="252" t="s">
        <v>22</v>
      </c>
      <c r="F108" s="253" t="s">
        <v>85</v>
      </c>
      <c r="G108" s="250"/>
      <c r="H108" s="254">
        <v>2</v>
      </c>
      <c r="I108" s="255"/>
      <c r="J108" s="250"/>
      <c r="K108" s="250"/>
      <c r="L108" s="256"/>
      <c r="M108" s="257"/>
      <c r="N108" s="258"/>
      <c r="O108" s="258"/>
      <c r="P108" s="258"/>
      <c r="Q108" s="258"/>
      <c r="R108" s="258"/>
      <c r="S108" s="258"/>
      <c r="T108" s="259"/>
      <c r="AT108" s="260" t="s">
        <v>549</v>
      </c>
      <c r="AU108" s="260" t="s">
        <v>85</v>
      </c>
      <c r="AV108" s="12" t="s">
        <v>85</v>
      </c>
      <c r="AW108" s="12" t="s">
        <v>41</v>
      </c>
      <c r="AX108" s="12" t="s">
        <v>24</v>
      </c>
      <c r="AY108" s="260" t="s">
        <v>541</v>
      </c>
    </row>
    <row r="109" s="1" customFormat="1" ht="25.5" customHeight="1">
      <c r="B109" s="46"/>
      <c r="C109" s="237" t="s">
        <v>562</v>
      </c>
      <c r="D109" s="237" t="s">
        <v>544</v>
      </c>
      <c r="E109" s="238" t="s">
        <v>563</v>
      </c>
      <c r="F109" s="239" t="s">
        <v>564</v>
      </c>
      <c r="G109" s="240" t="s">
        <v>547</v>
      </c>
      <c r="H109" s="241">
        <v>2</v>
      </c>
      <c r="I109" s="242"/>
      <c r="J109" s="243">
        <f>ROUND(I109*H109,2)</f>
        <v>0</v>
      </c>
      <c r="K109" s="239" t="s">
        <v>22</v>
      </c>
      <c r="L109" s="72"/>
      <c r="M109" s="244" t="s">
        <v>22</v>
      </c>
      <c r="N109" s="245" t="s">
        <v>48</v>
      </c>
      <c r="O109" s="47"/>
      <c r="P109" s="246">
        <f>O109*H109</f>
        <v>0</v>
      </c>
      <c r="Q109" s="246">
        <v>0</v>
      </c>
      <c r="R109" s="246">
        <f>Q109*H109</f>
        <v>0</v>
      </c>
      <c r="S109" s="246">
        <v>0</v>
      </c>
      <c r="T109" s="247">
        <f>S109*H109</f>
        <v>0</v>
      </c>
      <c r="AR109" s="24" t="s">
        <v>542</v>
      </c>
      <c r="AT109" s="24" t="s">
        <v>544</v>
      </c>
      <c r="AU109" s="24" t="s">
        <v>85</v>
      </c>
      <c r="AY109" s="24" t="s">
        <v>541</v>
      </c>
      <c r="BE109" s="248">
        <f>IF(N109="základní",J109,0)</f>
        <v>0</v>
      </c>
      <c r="BF109" s="248">
        <f>IF(N109="snížená",J109,0)</f>
        <v>0</v>
      </c>
      <c r="BG109" s="248">
        <f>IF(N109="zákl. přenesená",J109,0)</f>
        <v>0</v>
      </c>
      <c r="BH109" s="248">
        <f>IF(N109="sníž. přenesená",J109,0)</f>
        <v>0</v>
      </c>
      <c r="BI109" s="248">
        <f>IF(N109="nulová",J109,0)</f>
        <v>0</v>
      </c>
      <c r="BJ109" s="24" t="s">
        <v>24</v>
      </c>
      <c r="BK109" s="248">
        <f>ROUND(I109*H109,2)</f>
        <v>0</v>
      </c>
      <c r="BL109" s="24" t="s">
        <v>542</v>
      </c>
      <c r="BM109" s="24" t="s">
        <v>1986</v>
      </c>
    </row>
    <row r="110" s="12" customFormat="1">
      <c r="B110" s="249"/>
      <c r="C110" s="250"/>
      <c r="D110" s="251" t="s">
        <v>549</v>
      </c>
      <c r="E110" s="252" t="s">
        <v>22</v>
      </c>
      <c r="F110" s="253" t="s">
        <v>85</v>
      </c>
      <c r="G110" s="250"/>
      <c r="H110" s="254">
        <v>2</v>
      </c>
      <c r="I110" s="255"/>
      <c r="J110" s="250"/>
      <c r="K110" s="250"/>
      <c r="L110" s="256"/>
      <c r="M110" s="257"/>
      <c r="N110" s="258"/>
      <c r="O110" s="258"/>
      <c r="P110" s="258"/>
      <c r="Q110" s="258"/>
      <c r="R110" s="258"/>
      <c r="S110" s="258"/>
      <c r="T110" s="259"/>
      <c r="AT110" s="260" t="s">
        <v>549</v>
      </c>
      <c r="AU110" s="260" t="s">
        <v>85</v>
      </c>
      <c r="AV110" s="12" t="s">
        <v>85</v>
      </c>
      <c r="AW110" s="12" t="s">
        <v>41</v>
      </c>
      <c r="AX110" s="12" t="s">
        <v>24</v>
      </c>
      <c r="AY110" s="260" t="s">
        <v>541</v>
      </c>
    </row>
    <row r="111" s="11" customFormat="1" ht="29.88" customHeight="1">
      <c r="B111" s="221"/>
      <c r="C111" s="222"/>
      <c r="D111" s="223" t="s">
        <v>76</v>
      </c>
      <c r="E111" s="235" t="s">
        <v>565</v>
      </c>
      <c r="F111" s="235" t="s">
        <v>566</v>
      </c>
      <c r="G111" s="222"/>
      <c r="H111" s="222"/>
      <c r="I111" s="225"/>
      <c r="J111" s="236">
        <f>BK111</f>
        <v>0</v>
      </c>
      <c r="K111" s="222"/>
      <c r="L111" s="227"/>
      <c r="M111" s="228"/>
      <c r="N111" s="229"/>
      <c r="O111" s="229"/>
      <c r="P111" s="230">
        <f>SUM(P112:P119)</f>
        <v>0</v>
      </c>
      <c r="Q111" s="229"/>
      <c r="R111" s="230">
        <f>SUM(R112:R119)</f>
        <v>0</v>
      </c>
      <c r="S111" s="229"/>
      <c r="T111" s="231">
        <f>SUM(T112:T119)</f>
        <v>0</v>
      </c>
      <c r="AR111" s="232" t="s">
        <v>24</v>
      </c>
      <c r="AT111" s="233" t="s">
        <v>76</v>
      </c>
      <c r="AU111" s="233" t="s">
        <v>24</v>
      </c>
      <c r="AY111" s="232" t="s">
        <v>541</v>
      </c>
      <c r="BK111" s="234">
        <f>SUM(BK112:BK119)</f>
        <v>0</v>
      </c>
    </row>
    <row r="112" s="1" customFormat="1" ht="25.5" customHeight="1">
      <c r="B112" s="46"/>
      <c r="C112" s="237" t="s">
        <v>552</v>
      </c>
      <c r="D112" s="237" t="s">
        <v>544</v>
      </c>
      <c r="E112" s="238" t="s">
        <v>567</v>
      </c>
      <c r="F112" s="239" t="s">
        <v>568</v>
      </c>
      <c r="G112" s="240" t="s">
        <v>569</v>
      </c>
      <c r="H112" s="241">
        <v>0.10000000000000001</v>
      </c>
      <c r="I112" s="242"/>
      <c r="J112" s="243">
        <f>ROUND(I112*H112,2)</f>
        <v>0</v>
      </c>
      <c r="K112" s="239" t="s">
        <v>22</v>
      </c>
      <c r="L112" s="72"/>
      <c r="M112" s="244" t="s">
        <v>22</v>
      </c>
      <c r="N112" s="245" t="s">
        <v>48</v>
      </c>
      <c r="O112" s="47"/>
      <c r="P112" s="246">
        <f>O112*H112</f>
        <v>0</v>
      </c>
      <c r="Q112" s="246">
        <v>0</v>
      </c>
      <c r="R112" s="246">
        <f>Q112*H112</f>
        <v>0</v>
      </c>
      <c r="S112" s="246">
        <v>0</v>
      </c>
      <c r="T112" s="247">
        <f>S112*H112</f>
        <v>0</v>
      </c>
      <c r="AR112" s="24" t="s">
        <v>542</v>
      </c>
      <c r="AT112" s="24" t="s">
        <v>544</v>
      </c>
      <c r="AU112" s="24" t="s">
        <v>85</v>
      </c>
      <c r="AY112" s="24" t="s">
        <v>541</v>
      </c>
      <c r="BE112" s="248">
        <f>IF(N112="základní",J112,0)</f>
        <v>0</v>
      </c>
      <c r="BF112" s="248">
        <f>IF(N112="snížená",J112,0)</f>
        <v>0</v>
      </c>
      <c r="BG112" s="248">
        <f>IF(N112="zákl. přenesená",J112,0)</f>
        <v>0</v>
      </c>
      <c r="BH112" s="248">
        <f>IF(N112="sníž. přenesená",J112,0)</f>
        <v>0</v>
      </c>
      <c r="BI112" s="248">
        <f>IF(N112="nulová",J112,0)</f>
        <v>0</v>
      </c>
      <c r="BJ112" s="24" t="s">
        <v>24</v>
      </c>
      <c r="BK112" s="248">
        <f>ROUND(I112*H112,2)</f>
        <v>0</v>
      </c>
      <c r="BL112" s="24" t="s">
        <v>542</v>
      </c>
      <c r="BM112" s="24" t="s">
        <v>1987</v>
      </c>
    </row>
    <row r="113" s="12" customFormat="1">
      <c r="B113" s="249"/>
      <c r="C113" s="250"/>
      <c r="D113" s="251" t="s">
        <v>549</v>
      </c>
      <c r="E113" s="252" t="s">
        <v>22</v>
      </c>
      <c r="F113" s="253" t="s">
        <v>20</v>
      </c>
      <c r="G113" s="250"/>
      <c r="H113" s="254">
        <v>0.10000000000000001</v>
      </c>
      <c r="I113" s="255"/>
      <c r="J113" s="250"/>
      <c r="K113" s="250"/>
      <c r="L113" s="256"/>
      <c r="M113" s="257"/>
      <c r="N113" s="258"/>
      <c r="O113" s="258"/>
      <c r="P113" s="258"/>
      <c r="Q113" s="258"/>
      <c r="R113" s="258"/>
      <c r="S113" s="258"/>
      <c r="T113" s="259"/>
      <c r="AT113" s="260" t="s">
        <v>549</v>
      </c>
      <c r="AU113" s="260" t="s">
        <v>85</v>
      </c>
      <c r="AV113" s="12" t="s">
        <v>85</v>
      </c>
      <c r="AW113" s="12" t="s">
        <v>41</v>
      </c>
      <c r="AX113" s="12" t="s">
        <v>24</v>
      </c>
      <c r="AY113" s="260" t="s">
        <v>541</v>
      </c>
    </row>
    <row r="114" s="1" customFormat="1" ht="25.5" customHeight="1">
      <c r="B114" s="46"/>
      <c r="C114" s="237" t="s">
        <v>571</v>
      </c>
      <c r="D114" s="237" t="s">
        <v>544</v>
      </c>
      <c r="E114" s="238" t="s">
        <v>572</v>
      </c>
      <c r="F114" s="239" t="s">
        <v>573</v>
      </c>
      <c r="G114" s="240" t="s">
        <v>569</v>
      </c>
      <c r="H114" s="241">
        <v>0.10000000000000001</v>
      </c>
      <c r="I114" s="242"/>
      <c r="J114" s="243">
        <f>ROUND(I114*H114,2)</f>
        <v>0</v>
      </c>
      <c r="K114" s="239" t="s">
        <v>22</v>
      </c>
      <c r="L114" s="72"/>
      <c r="M114" s="244" t="s">
        <v>22</v>
      </c>
      <c r="N114" s="245" t="s">
        <v>48</v>
      </c>
      <c r="O114" s="47"/>
      <c r="P114" s="246">
        <f>O114*H114</f>
        <v>0</v>
      </c>
      <c r="Q114" s="246">
        <v>0</v>
      </c>
      <c r="R114" s="246">
        <f>Q114*H114</f>
        <v>0</v>
      </c>
      <c r="S114" s="246">
        <v>0</v>
      </c>
      <c r="T114" s="247">
        <f>S114*H114</f>
        <v>0</v>
      </c>
      <c r="AR114" s="24" t="s">
        <v>542</v>
      </c>
      <c r="AT114" s="24" t="s">
        <v>544</v>
      </c>
      <c r="AU114" s="24" t="s">
        <v>85</v>
      </c>
      <c r="AY114" s="24" t="s">
        <v>541</v>
      </c>
      <c r="BE114" s="248">
        <f>IF(N114="základní",J114,0)</f>
        <v>0</v>
      </c>
      <c r="BF114" s="248">
        <f>IF(N114="snížená",J114,0)</f>
        <v>0</v>
      </c>
      <c r="BG114" s="248">
        <f>IF(N114="zákl. přenesená",J114,0)</f>
        <v>0</v>
      </c>
      <c r="BH114" s="248">
        <f>IF(N114="sníž. přenesená",J114,0)</f>
        <v>0</v>
      </c>
      <c r="BI114" s="248">
        <f>IF(N114="nulová",J114,0)</f>
        <v>0</v>
      </c>
      <c r="BJ114" s="24" t="s">
        <v>24</v>
      </c>
      <c r="BK114" s="248">
        <f>ROUND(I114*H114,2)</f>
        <v>0</v>
      </c>
      <c r="BL114" s="24" t="s">
        <v>542</v>
      </c>
      <c r="BM114" s="24" t="s">
        <v>1988</v>
      </c>
    </row>
    <row r="115" s="12" customFormat="1">
      <c r="B115" s="249"/>
      <c r="C115" s="250"/>
      <c r="D115" s="251" t="s">
        <v>549</v>
      </c>
      <c r="E115" s="252" t="s">
        <v>22</v>
      </c>
      <c r="F115" s="253" t="s">
        <v>20</v>
      </c>
      <c r="G115" s="250"/>
      <c r="H115" s="254">
        <v>0.10000000000000001</v>
      </c>
      <c r="I115" s="255"/>
      <c r="J115" s="250"/>
      <c r="K115" s="250"/>
      <c r="L115" s="256"/>
      <c r="M115" s="257"/>
      <c r="N115" s="258"/>
      <c r="O115" s="258"/>
      <c r="P115" s="258"/>
      <c r="Q115" s="258"/>
      <c r="R115" s="258"/>
      <c r="S115" s="258"/>
      <c r="T115" s="259"/>
      <c r="AT115" s="260" t="s">
        <v>549</v>
      </c>
      <c r="AU115" s="260" t="s">
        <v>85</v>
      </c>
      <c r="AV115" s="12" t="s">
        <v>85</v>
      </c>
      <c r="AW115" s="12" t="s">
        <v>41</v>
      </c>
      <c r="AX115" s="12" t="s">
        <v>24</v>
      </c>
      <c r="AY115" s="260" t="s">
        <v>541</v>
      </c>
    </row>
    <row r="116" s="1" customFormat="1" ht="38.25" customHeight="1">
      <c r="B116" s="46"/>
      <c r="C116" s="237" t="s">
        <v>561</v>
      </c>
      <c r="D116" s="237" t="s">
        <v>544</v>
      </c>
      <c r="E116" s="238" t="s">
        <v>575</v>
      </c>
      <c r="F116" s="239" t="s">
        <v>576</v>
      </c>
      <c r="G116" s="240" t="s">
        <v>569</v>
      </c>
      <c r="H116" s="241">
        <v>0.10000000000000001</v>
      </c>
      <c r="I116" s="242"/>
      <c r="J116" s="243">
        <f>ROUND(I116*H116,2)</f>
        <v>0</v>
      </c>
      <c r="K116" s="239" t="s">
        <v>22</v>
      </c>
      <c r="L116" s="72"/>
      <c r="M116" s="244" t="s">
        <v>22</v>
      </c>
      <c r="N116" s="245" t="s">
        <v>48</v>
      </c>
      <c r="O116" s="47"/>
      <c r="P116" s="246">
        <f>O116*H116</f>
        <v>0</v>
      </c>
      <c r="Q116" s="246">
        <v>0</v>
      </c>
      <c r="R116" s="246">
        <f>Q116*H116</f>
        <v>0</v>
      </c>
      <c r="S116" s="246">
        <v>0</v>
      </c>
      <c r="T116" s="247">
        <f>S116*H116</f>
        <v>0</v>
      </c>
      <c r="AR116" s="24" t="s">
        <v>542</v>
      </c>
      <c r="AT116" s="24" t="s">
        <v>544</v>
      </c>
      <c r="AU116" s="24" t="s">
        <v>85</v>
      </c>
      <c r="AY116" s="24" t="s">
        <v>541</v>
      </c>
      <c r="BE116" s="248">
        <f>IF(N116="základní",J116,0)</f>
        <v>0</v>
      </c>
      <c r="BF116" s="248">
        <f>IF(N116="snížená",J116,0)</f>
        <v>0</v>
      </c>
      <c r="BG116" s="248">
        <f>IF(N116="zákl. přenesená",J116,0)</f>
        <v>0</v>
      </c>
      <c r="BH116" s="248">
        <f>IF(N116="sníž. přenesená",J116,0)</f>
        <v>0</v>
      </c>
      <c r="BI116" s="248">
        <f>IF(N116="nulová",J116,0)</f>
        <v>0</v>
      </c>
      <c r="BJ116" s="24" t="s">
        <v>24</v>
      </c>
      <c r="BK116" s="248">
        <f>ROUND(I116*H116,2)</f>
        <v>0</v>
      </c>
      <c r="BL116" s="24" t="s">
        <v>542</v>
      </c>
      <c r="BM116" s="24" t="s">
        <v>1989</v>
      </c>
    </row>
    <row r="117" s="12" customFormat="1">
      <c r="B117" s="249"/>
      <c r="C117" s="250"/>
      <c r="D117" s="251" t="s">
        <v>549</v>
      </c>
      <c r="E117" s="252" t="s">
        <v>22</v>
      </c>
      <c r="F117" s="253" t="s">
        <v>20</v>
      </c>
      <c r="G117" s="250"/>
      <c r="H117" s="254">
        <v>0.10000000000000001</v>
      </c>
      <c r="I117" s="255"/>
      <c r="J117" s="250"/>
      <c r="K117" s="250"/>
      <c r="L117" s="256"/>
      <c r="M117" s="257"/>
      <c r="N117" s="258"/>
      <c r="O117" s="258"/>
      <c r="P117" s="258"/>
      <c r="Q117" s="258"/>
      <c r="R117" s="258"/>
      <c r="S117" s="258"/>
      <c r="T117" s="259"/>
      <c r="AT117" s="260" t="s">
        <v>549</v>
      </c>
      <c r="AU117" s="260" t="s">
        <v>85</v>
      </c>
      <c r="AV117" s="12" t="s">
        <v>85</v>
      </c>
      <c r="AW117" s="12" t="s">
        <v>41</v>
      </c>
      <c r="AX117" s="12" t="s">
        <v>24</v>
      </c>
      <c r="AY117" s="260" t="s">
        <v>541</v>
      </c>
    </row>
    <row r="118" s="1" customFormat="1" ht="25.5" customHeight="1">
      <c r="B118" s="46"/>
      <c r="C118" s="237" t="s">
        <v>557</v>
      </c>
      <c r="D118" s="237" t="s">
        <v>544</v>
      </c>
      <c r="E118" s="238" t="s">
        <v>578</v>
      </c>
      <c r="F118" s="239" t="s">
        <v>579</v>
      </c>
      <c r="G118" s="240" t="s">
        <v>569</v>
      </c>
      <c r="H118" s="241">
        <v>0.10000000000000001</v>
      </c>
      <c r="I118" s="242"/>
      <c r="J118" s="243">
        <f>ROUND(I118*H118,2)</f>
        <v>0</v>
      </c>
      <c r="K118" s="239" t="s">
        <v>22</v>
      </c>
      <c r="L118" s="72"/>
      <c r="M118" s="244" t="s">
        <v>22</v>
      </c>
      <c r="N118" s="245" t="s">
        <v>48</v>
      </c>
      <c r="O118" s="47"/>
      <c r="P118" s="246">
        <f>O118*H118</f>
        <v>0</v>
      </c>
      <c r="Q118" s="246">
        <v>0</v>
      </c>
      <c r="R118" s="246">
        <f>Q118*H118</f>
        <v>0</v>
      </c>
      <c r="S118" s="246">
        <v>0</v>
      </c>
      <c r="T118" s="247">
        <f>S118*H118</f>
        <v>0</v>
      </c>
      <c r="AR118" s="24" t="s">
        <v>542</v>
      </c>
      <c r="AT118" s="24" t="s">
        <v>544</v>
      </c>
      <c r="AU118" s="24" t="s">
        <v>85</v>
      </c>
      <c r="AY118" s="24" t="s">
        <v>541</v>
      </c>
      <c r="BE118" s="248">
        <f>IF(N118="základní",J118,0)</f>
        <v>0</v>
      </c>
      <c r="BF118" s="248">
        <f>IF(N118="snížená",J118,0)</f>
        <v>0</v>
      </c>
      <c r="BG118" s="248">
        <f>IF(N118="zákl. přenesená",J118,0)</f>
        <v>0</v>
      </c>
      <c r="BH118" s="248">
        <f>IF(N118="sníž. přenesená",J118,0)</f>
        <v>0</v>
      </c>
      <c r="BI118" s="248">
        <f>IF(N118="nulová",J118,0)</f>
        <v>0</v>
      </c>
      <c r="BJ118" s="24" t="s">
        <v>24</v>
      </c>
      <c r="BK118" s="248">
        <f>ROUND(I118*H118,2)</f>
        <v>0</v>
      </c>
      <c r="BL118" s="24" t="s">
        <v>542</v>
      </c>
      <c r="BM118" s="24" t="s">
        <v>1990</v>
      </c>
    </row>
    <row r="119" s="12" customFormat="1">
      <c r="B119" s="249"/>
      <c r="C119" s="250"/>
      <c r="D119" s="251" t="s">
        <v>549</v>
      </c>
      <c r="E119" s="252" t="s">
        <v>22</v>
      </c>
      <c r="F119" s="253" t="s">
        <v>20</v>
      </c>
      <c r="G119" s="250"/>
      <c r="H119" s="254">
        <v>0.10000000000000001</v>
      </c>
      <c r="I119" s="255"/>
      <c r="J119" s="250"/>
      <c r="K119" s="250"/>
      <c r="L119" s="256"/>
      <c r="M119" s="257"/>
      <c r="N119" s="258"/>
      <c r="O119" s="258"/>
      <c r="P119" s="258"/>
      <c r="Q119" s="258"/>
      <c r="R119" s="258"/>
      <c r="S119" s="258"/>
      <c r="T119" s="259"/>
      <c r="AT119" s="260" t="s">
        <v>549</v>
      </c>
      <c r="AU119" s="260" t="s">
        <v>85</v>
      </c>
      <c r="AV119" s="12" t="s">
        <v>85</v>
      </c>
      <c r="AW119" s="12" t="s">
        <v>41</v>
      </c>
      <c r="AX119" s="12" t="s">
        <v>24</v>
      </c>
      <c r="AY119" s="260" t="s">
        <v>541</v>
      </c>
    </row>
    <row r="120" s="11" customFormat="1" ht="29.88" customHeight="1">
      <c r="B120" s="221"/>
      <c r="C120" s="222"/>
      <c r="D120" s="223" t="s">
        <v>76</v>
      </c>
      <c r="E120" s="235" t="s">
        <v>581</v>
      </c>
      <c r="F120" s="235" t="s">
        <v>582</v>
      </c>
      <c r="G120" s="222"/>
      <c r="H120" s="222"/>
      <c r="I120" s="225"/>
      <c r="J120" s="236">
        <f>BK120</f>
        <v>0</v>
      </c>
      <c r="K120" s="222"/>
      <c r="L120" s="227"/>
      <c r="M120" s="228"/>
      <c r="N120" s="229"/>
      <c r="O120" s="229"/>
      <c r="P120" s="230">
        <f>SUM(P121:P122)</f>
        <v>0</v>
      </c>
      <c r="Q120" s="229"/>
      <c r="R120" s="230">
        <f>SUM(R121:R122)</f>
        <v>0</v>
      </c>
      <c r="S120" s="229"/>
      <c r="T120" s="231">
        <f>SUM(T121:T122)</f>
        <v>0</v>
      </c>
      <c r="AR120" s="232" t="s">
        <v>24</v>
      </c>
      <c r="AT120" s="233" t="s">
        <v>76</v>
      </c>
      <c r="AU120" s="233" t="s">
        <v>24</v>
      </c>
      <c r="AY120" s="232" t="s">
        <v>541</v>
      </c>
      <c r="BK120" s="234">
        <f>SUM(BK121:BK122)</f>
        <v>0</v>
      </c>
    </row>
    <row r="121" s="1" customFormat="1" ht="38.25" customHeight="1">
      <c r="B121" s="46"/>
      <c r="C121" s="237" t="s">
        <v>29</v>
      </c>
      <c r="D121" s="237" t="s">
        <v>544</v>
      </c>
      <c r="E121" s="238" t="s">
        <v>583</v>
      </c>
      <c r="F121" s="239" t="s">
        <v>584</v>
      </c>
      <c r="G121" s="240" t="s">
        <v>569</v>
      </c>
      <c r="H121" s="241">
        <v>0.10000000000000001</v>
      </c>
      <c r="I121" s="242"/>
      <c r="J121" s="243">
        <f>ROUND(I121*H121,2)</f>
        <v>0</v>
      </c>
      <c r="K121" s="239" t="s">
        <v>22</v>
      </c>
      <c r="L121" s="72"/>
      <c r="M121" s="244" t="s">
        <v>22</v>
      </c>
      <c r="N121" s="245" t="s">
        <v>48</v>
      </c>
      <c r="O121" s="47"/>
      <c r="P121" s="246">
        <f>O121*H121</f>
        <v>0</v>
      </c>
      <c r="Q121" s="246">
        <v>0</v>
      </c>
      <c r="R121" s="246">
        <f>Q121*H121</f>
        <v>0</v>
      </c>
      <c r="S121" s="246">
        <v>0</v>
      </c>
      <c r="T121" s="247">
        <f>S121*H121</f>
        <v>0</v>
      </c>
      <c r="AR121" s="24" t="s">
        <v>542</v>
      </c>
      <c r="AT121" s="24" t="s">
        <v>544</v>
      </c>
      <c r="AU121" s="24" t="s">
        <v>85</v>
      </c>
      <c r="AY121" s="24" t="s">
        <v>541</v>
      </c>
      <c r="BE121" s="248">
        <f>IF(N121="základní",J121,0)</f>
        <v>0</v>
      </c>
      <c r="BF121" s="248">
        <f>IF(N121="snížená",J121,0)</f>
        <v>0</v>
      </c>
      <c r="BG121" s="248">
        <f>IF(N121="zákl. přenesená",J121,0)</f>
        <v>0</v>
      </c>
      <c r="BH121" s="248">
        <f>IF(N121="sníž. přenesená",J121,0)</f>
        <v>0</v>
      </c>
      <c r="BI121" s="248">
        <f>IF(N121="nulová",J121,0)</f>
        <v>0</v>
      </c>
      <c r="BJ121" s="24" t="s">
        <v>24</v>
      </c>
      <c r="BK121" s="248">
        <f>ROUND(I121*H121,2)</f>
        <v>0</v>
      </c>
      <c r="BL121" s="24" t="s">
        <v>542</v>
      </c>
      <c r="BM121" s="24" t="s">
        <v>1991</v>
      </c>
    </row>
    <row r="122" s="12" customFormat="1">
      <c r="B122" s="249"/>
      <c r="C122" s="250"/>
      <c r="D122" s="251" t="s">
        <v>549</v>
      </c>
      <c r="E122" s="252" t="s">
        <v>22</v>
      </c>
      <c r="F122" s="253" t="s">
        <v>20</v>
      </c>
      <c r="G122" s="250"/>
      <c r="H122" s="254">
        <v>0.10000000000000001</v>
      </c>
      <c r="I122" s="255"/>
      <c r="J122" s="250"/>
      <c r="K122" s="250"/>
      <c r="L122" s="256"/>
      <c r="M122" s="257"/>
      <c r="N122" s="258"/>
      <c r="O122" s="258"/>
      <c r="P122" s="258"/>
      <c r="Q122" s="258"/>
      <c r="R122" s="258"/>
      <c r="S122" s="258"/>
      <c r="T122" s="259"/>
      <c r="AT122" s="260" t="s">
        <v>549</v>
      </c>
      <c r="AU122" s="260" t="s">
        <v>85</v>
      </c>
      <c r="AV122" s="12" t="s">
        <v>85</v>
      </c>
      <c r="AW122" s="12" t="s">
        <v>41</v>
      </c>
      <c r="AX122" s="12" t="s">
        <v>24</v>
      </c>
      <c r="AY122" s="260" t="s">
        <v>541</v>
      </c>
    </row>
    <row r="123" s="11" customFormat="1" ht="37.44" customHeight="1">
      <c r="B123" s="221"/>
      <c r="C123" s="222"/>
      <c r="D123" s="223" t="s">
        <v>76</v>
      </c>
      <c r="E123" s="224" t="s">
        <v>586</v>
      </c>
      <c r="F123" s="224" t="s">
        <v>587</v>
      </c>
      <c r="G123" s="222"/>
      <c r="H123" s="222"/>
      <c r="I123" s="225"/>
      <c r="J123" s="226">
        <f>BK123</f>
        <v>0</v>
      </c>
      <c r="K123" s="222"/>
      <c r="L123" s="227"/>
      <c r="M123" s="228"/>
      <c r="N123" s="229"/>
      <c r="O123" s="229"/>
      <c r="P123" s="230">
        <f>P124</f>
        <v>0</v>
      </c>
      <c r="Q123" s="229"/>
      <c r="R123" s="230">
        <f>R124</f>
        <v>0</v>
      </c>
      <c r="S123" s="229"/>
      <c r="T123" s="231">
        <f>T124</f>
        <v>0</v>
      </c>
      <c r="AR123" s="232" t="s">
        <v>85</v>
      </c>
      <c r="AT123" s="233" t="s">
        <v>76</v>
      </c>
      <c r="AU123" s="233" t="s">
        <v>77</v>
      </c>
      <c r="AY123" s="232" t="s">
        <v>541</v>
      </c>
      <c r="BK123" s="234">
        <f>BK124</f>
        <v>0</v>
      </c>
    </row>
    <row r="124" s="11" customFormat="1" ht="19.92" customHeight="1">
      <c r="B124" s="221"/>
      <c r="C124" s="222"/>
      <c r="D124" s="223" t="s">
        <v>76</v>
      </c>
      <c r="E124" s="235" t="s">
        <v>588</v>
      </c>
      <c r="F124" s="235" t="s">
        <v>589</v>
      </c>
      <c r="G124" s="222"/>
      <c r="H124" s="222"/>
      <c r="I124" s="225"/>
      <c r="J124" s="236">
        <f>BK124</f>
        <v>0</v>
      </c>
      <c r="K124" s="222"/>
      <c r="L124" s="227"/>
      <c r="M124" s="228"/>
      <c r="N124" s="229"/>
      <c r="O124" s="229"/>
      <c r="P124" s="230">
        <f>SUM(P125:P128)</f>
        <v>0</v>
      </c>
      <c r="Q124" s="229"/>
      <c r="R124" s="230">
        <f>SUM(R125:R128)</f>
        <v>0</v>
      </c>
      <c r="S124" s="229"/>
      <c r="T124" s="231">
        <f>SUM(T125:T128)</f>
        <v>0</v>
      </c>
      <c r="AR124" s="232" t="s">
        <v>85</v>
      </c>
      <c r="AT124" s="233" t="s">
        <v>76</v>
      </c>
      <c r="AU124" s="233" t="s">
        <v>24</v>
      </c>
      <c r="AY124" s="232" t="s">
        <v>541</v>
      </c>
      <c r="BK124" s="234">
        <f>SUM(BK125:BK128)</f>
        <v>0</v>
      </c>
    </row>
    <row r="125" s="1" customFormat="1" ht="25.5" customHeight="1">
      <c r="B125" s="46"/>
      <c r="C125" s="237" t="s">
        <v>590</v>
      </c>
      <c r="D125" s="237" t="s">
        <v>544</v>
      </c>
      <c r="E125" s="238" t="s">
        <v>591</v>
      </c>
      <c r="F125" s="239" t="s">
        <v>592</v>
      </c>
      <c r="G125" s="240" t="s">
        <v>547</v>
      </c>
      <c r="H125" s="241">
        <v>120</v>
      </c>
      <c r="I125" s="242"/>
      <c r="J125" s="243">
        <f>ROUND(I125*H125,2)</f>
        <v>0</v>
      </c>
      <c r="K125" s="239" t="s">
        <v>22</v>
      </c>
      <c r="L125" s="72"/>
      <c r="M125" s="244" t="s">
        <v>22</v>
      </c>
      <c r="N125" s="245" t="s">
        <v>48</v>
      </c>
      <c r="O125" s="47"/>
      <c r="P125" s="246">
        <f>O125*H125</f>
        <v>0</v>
      </c>
      <c r="Q125" s="246">
        <v>0</v>
      </c>
      <c r="R125" s="246">
        <f>Q125*H125</f>
        <v>0</v>
      </c>
      <c r="S125" s="246">
        <v>0</v>
      </c>
      <c r="T125" s="247">
        <f>S125*H125</f>
        <v>0</v>
      </c>
      <c r="AR125" s="24" t="s">
        <v>577</v>
      </c>
      <c r="AT125" s="24" t="s">
        <v>544</v>
      </c>
      <c r="AU125" s="24" t="s">
        <v>85</v>
      </c>
      <c r="AY125" s="24" t="s">
        <v>541</v>
      </c>
      <c r="BE125" s="248">
        <f>IF(N125="základní",J125,0)</f>
        <v>0</v>
      </c>
      <c r="BF125" s="248">
        <f>IF(N125="snížená",J125,0)</f>
        <v>0</v>
      </c>
      <c r="BG125" s="248">
        <f>IF(N125="zákl. přenesená",J125,0)</f>
        <v>0</v>
      </c>
      <c r="BH125" s="248">
        <f>IF(N125="sníž. přenesená",J125,0)</f>
        <v>0</v>
      </c>
      <c r="BI125" s="248">
        <f>IF(N125="nulová",J125,0)</f>
        <v>0</v>
      </c>
      <c r="BJ125" s="24" t="s">
        <v>24</v>
      </c>
      <c r="BK125" s="248">
        <f>ROUND(I125*H125,2)</f>
        <v>0</v>
      </c>
      <c r="BL125" s="24" t="s">
        <v>577</v>
      </c>
      <c r="BM125" s="24" t="s">
        <v>1992</v>
      </c>
    </row>
    <row r="126" s="12" customFormat="1">
      <c r="B126" s="249"/>
      <c r="C126" s="250"/>
      <c r="D126" s="251" t="s">
        <v>549</v>
      </c>
      <c r="E126" s="252" t="s">
        <v>22</v>
      </c>
      <c r="F126" s="253" t="s">
        <v>1984</v>
      </c>
      <c r="G126" s="250"/>
      <c r="H126" s="254">
        <v>120</v>
      </c>
      <c r="I126" s="255"/>
      <c r="J126" s="250"/>
      <c r="K126" s="250"/>
      <c r="L126" s="256"/>
      <c r="M126" s="257"/>
      <c r="N126" s="258"/>
      <c r="O126" s="258"/>
      <c r="P126" s="258"/>
      <c r="Q126" s="258"/>
      <c r="R126" s="258"/>
      <c r="S126" s="258"/>
      <c r="T126" s="259"/>
      <c r="AT126" s="260" t="s">
        <v>549</v>
      </c>
      <c r="AU126" s="260" t="s">
        <v>85</v>
      </c>
      <c r="AV126" s="12" t="s">
        <v>85</v>
      </c>
      <c r="AW126" s="12" t="s">
        <v>41</v>
      </c>
      <c r="AX126" s="12" t="s">
        <v>24</v>
      </c>
      <c r="AY126" s="260" t="s">
        <v>541</v>
      </c>
    </row>
    <row r="127" s="1" customFormat="1" ht="25.5" customHeight="1">
      <c r="B127" s="46"/>
      <c r="C127" s="237" t="s">
        <v>570</v>
      </c>
      <c r="D127" s="237" t="s">
        <v>544</v>
      </c>
      <c r="E127" s="238" t="s">
        <v>594</v>
      </c>
      <c r="F127" s="239" t="s">
        <v>595</v>
      </c>
      <c r="G127" s="240" t="s">
        <v>547</v>
      </c>
      <c r="H127" s="241">
        <v>120</v>
      </c>
      <c r="I127" s="242"/>
      <c r="J127" s="243">
        <f>ROUND(I127*H127,2)</f>
        <v>0</v>
      </c>
      <c r="K127" s="239" t="s">
        <v>22</v>
      </c>
      <c r="L127" s="72"/>
      <c r="M127" s="244" t="s">
        <v>22</v>
      </c>
      <c r="N127" s="245" t="s">
        <v>48</v>
      </c>
      <c r="O127" s="47"/>
      <c r="P127" s="246">
        <f>O127*H127</f>
        <v>0</v>
      </c>
      <c r="Q127" s="246">
        <v>0</v>
      </c>
      <c r="R127" s="246">
        <f>Q127*H127</f>
        <v>0</v>
      </c>
      <c r="S127" s="246">
        <v>0</v>
      </c>
      <c r="T127" s="247">
        <f>S127*H127</f>
        <v>0</v>
      </c>
      <c r="AR127" s="24" t="s">
        <v>577</v>
      </c>
      <c r="AT127" s="24" t="s">
        <v>544</v>
      </c>
      <c r="AU127" s="24" t="s">
        <v>85</v>
      </c>
      <c r="AY127" s="24" t="s">
        <v>541</v>
      </c>
      <c r="BE127" s="248">
        <f>IF(N127="základní",J127,0)</f>
        <v>0</v>
      </c>
      <c r="BF127" s="248">
        <f>IF(N127="snížená",J127,0)</f>
        <v>0</v>
      </c>
      <c r="BG127" s="248">
        <f>IF(N127="zákl. přenesená",J127,0)</f>
        <v>0</v>
      </c>
      <c r="BH127" s="248">
        <f>IF(N127="sníž. přenesená",J127,0)</f>
        <v>0</v>
      </c>
      <c r="BI127" s="248">
        <f>IF(N127="nulová",J127,0)</f>
        <v>0</v>
      </c>
      <c r="BJ127" s="24" t="s">
        <v>24</v>
      </c>
      <c r="BK127" s="248">
        <f>ROUND(I127*H127,2)</f>
        <v>0</v>
      </c>
      <c r="BL127" s="24" t="s">
        <v>577</v>
      </c>
      <c r="BM127" s="24" t="s">
        <v>1993</v>
      </c>
    </row>
    <row r="128" s="12" customFormat="1">
      <c r="B128" s="249"/>
      <c r="C128" s="250"/>
      <c r="D128" s="251" t="s">
        <v>549</v>
      </c>
      <c r="E128" s="252" t="s">
        <v>22</v>
      </c>
      <c r="F128" s="253" t="s">
        <v>1984</v>
      </c>
      <c r="G128" s="250"/>
      <c r="H128" s="254">
        <v>120</v>
      </c>
      <c r="I128" s="255"/>
      <c r="J128" s="250"/>
      <c r="K128" s="250"/>
      <c r="L128" s="256"/>
      <c r="M128" s="261"/>
      <c r="N128" s="262"/>
      <c r="O128" s="262"/>
      <c r="P128" s="262"/>
      <c r="Q128" s="262"/>
      <c r="R128" s="262"/>
      <c r="S128" s="262"/>
      <c r="T128" s="263"/>
      <c r="AT128" s="260" t="s">
        <v>549</v>
      </c>
      <c r="AU128" s="260" t="s">
        <v>85</v>
      </c>
      <c r="AV128" s="12" t="s">
        <v>85</v>
      </c>
      <c r="AW128" s="12" t="s">
        <v>41</v>
      </c>
      <c r="AX128" s="12" t="s">
        <v>24</v>
      </c>
      <c r="AY128" s="260" t="s">
        <v>541</v>
      </c>
    </row>
    <row r="129" s="1" customFormat="1" ht="6.96" customHeight="1">
      <c r="B129" s="67"/>
      <c r="C129" s="68"/>
      <c r="D129" s="68"/>
      <c r="E129" s="68"/>
      <c r="F129" s="68"/>
      <c r="G129" s="68"/>
      <c r="H129" s="68"/>
      <c r="I129" s="179"/>
      <c r="J129" s="68"/>
      <c r="K129" s="68"/>
      <c r="L129" s="72"/>
    </row>
  </sheetData>
  <sheetProtection sheet="1" autoFilter="0" formatColumns="0" formatRows="0" objects="1" scenarios="1" spinCount="100000" saltValue="iF3aU/8G0HZf6VkbKP3p30KaA7iRRK6Jyro4LEhJOgo9ysxC/uIHYmntzYy7CEELSVn8UiKrkmEDrel7vFSBZA==" hashValue="ou+bYIBGJURiAsJOOY/l1uHFLRb1/lLEYXrYRLHcgEfMnFZFUpfjU4BNOqXfLhpT0Szpome4vjmcNdh0us4uyg==" algorithmName="SHA-512" password="CC35"/>
  <autoFilter ref="C95:K128"/>
  <mergeCells count="16">
    <mergeCell ref="E7:H7"/>
    <mergeCell ref="E11:H11"/>
    <mergeCell ref="E9:H9"/>
    <mergeCell ref="E13:H13"/>
    <mergeCell ref="E28:H28"/>
    <mergeCell ref="E49:H49"/>
    <mergeCell ref="E53:H53"/>
    <mergeCell ref="E51:H51"/>
    <mergeCell ref="E55:H55"/>
    <mergeCell ref="J59:J60"/>
    <mergeCell ref="E82:H82"/>
    <mergeCell ref="E86:H86"/>
    <mergeCell ref="E84:H84"/>
    <mergeCell ref="E88:H88"/>
    <mergeCell ref="G1:H1"/>
    <mergeCell ref="L2:V2"/>
  </mergeCells>
  <hyperlinks>
    <hyperlink ref="F1:G1" location="C2" display="1) Krycí list soupisu"/>
    <hyperlink ref="G1:H1" location="C62" display="2) Rekapitulace"/>
    <hyperlink ref="J1" location="C95"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86.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451</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ht="16.5" customHeight="1">
      <c r="B9" s="28"/>
      <c r="C9" s="29"/>
      <c r="D9" s="29"/>
      <c r="E9" s="156" t="s">
        <v>1977</v>
      </c>
      <c r="F9" s="29"/>
      <c r="G9" s="29"/>
      <c r="H9" s="29"/>
      <c r="I9" s="155"/>
      <c r="J9" s="29"/>
      <c r="K9" s="31"/>
    </row>
    <row r="10">
      <c r="B10" s="28"/>
      <c r="C10" s="29"/>
      <c r="D10" s="40" t="s">
        <v>508</v>
      </c>
      <c r="E10" s="29"/>
      <c r="F10" s="29"/>
      <c r="G10" s="29"/>
      <c r="H10" s="29"/>
      <c r="I10" s="155"/>
      <c r="J10" s="29"/>
      <c r="K10" s="31"/>
    </row>
    <row r="11" s="1" customFormat="1" ht="16.5" customHeight="1">
      <c r="B11" s="46"/>
      <c r="C11" s="47"/>
      <c r="D11" s="47"/>
      <c r="E11" s="55" t="s">
        <v>1994</v>
      </c>
      <c r="F11" s="47"/>
      <c r="G11" s="47"/>
      <c r="H11" s="47"/>
      <c r="I11" s="157"/>
      <c r="J11" s="47"/>
      <c r="K11" s="51"/>
    </row>
    <row r="12" s="1" customFormat="1">
      <c r="B12" s="46"/>
      <c r="C12" s="47"/>
      <c r="D12" s="40" t="s">
        <v>510</v>
      </c>
      <c r="E12" s="47"/>
      <c r="F12" s="47"/>
      <c r="G12" s="47"/>
      <c r="H12" s="47"/>
      <c r="I12" s="157"/>
      <c r="J12" s="47"/>
      <c r="K12" s="51"/>
    </row>
    <row r="13" s="1" customFormat="1" ht="36.96" customHeight="1">
      <c r="B13" s="46"/>
      <c r="C13" s="47"/>
      <c r="D13" s="47"/>
      <c r="E13" s="158" t="s">
        <v>1995</v>
      </c>
      <c r="F13" s="47"/>
      <c r="G13" s="47"/>
      <c r="H13" s="47"/>
      <c r="I13" s="157"/>
      <c r="J13" s="47"/>
      <c r="K13" s="51"/>
    </row>
    <row r="14" s="1" customFormat="1">
      <c r="B14" s="46"/>
      <c r="C14" s="47"/>
      <c r="D14" s="47"/>
      <c r="E14" s="47"/>
      <c r="F14" s="47"/>
      <c r="G14" s="47"/>
      <c r="H14" s="47"/>
      <c r="I14" s="157"/>
      <c r="J14" s="47"/>
      <c r="K14" s="51"/>
    </row>
    <row r="15" s="1" customFormat="1" ht="14.4" customHeight="1">
      <c r="B15" s="46"/>
      <c r="C15" s="47"/>
      <c r="D15" s="40" t="s">
        <v>21</v>
      </c>
      <c r="E15" s="47"/>
      <c r="F15" s="35" t="s">
        <v>22</v>
      </c>
      <c r="G15" s="47"/>
      <c r="H15" s="47"/>
      <c r="I15" s="159" t="s">
        <v>23</v>
      </c>
      <c r="J15" s="35" t="s">
        <v>22</v>
      </c>
      <c r="K15" s="51"/>
    </row>
    <row r="16" s="1" customFormat="1" ht="14.4" customHeight="1">
      <c r="B16" s="46"/>
      <c r="C16" s="47"/>
      <c r="D16" s="40" t="s">
        <v>25</v>
      </c>
      <c r="E16" s="47"/>
      <c r="F16" s="35" t="s">
        <v>40</v>
      </c>
      <c r="G16" s="47"/>
      <c r="H16" s="47"/>
      <c r="I16" s="159" t="s">
        <v>27</v>
      </c>
      <c r="J16" s="160" t="str">
        <f>'Rekapitulace stavby'!AN8</f>
        <v>19. 9. 2018</v>
      </c>
      <c r="K16" s="51"/>
    </row>
    <row r="17" s="1" customFormat="1" ht="10.8" customHeight="1">
      <c r="B17" s="46"/>
      <c r="C17" s="47"/>
      <c r="D17" s="47"/>
      <c r="E17" s="47"/>
      <c r="F17" s="47"/>
      <c r="G17" s="47"/>
      <c r="H17" s="47"/>
      <c r="I17" s="157"/>
      <c r="J17" s="47"/>
      <c r="K17" s="51"/>
    </row>
    <row r="18" s="1" customFormat="1" ht="14.4" customHeight="1">
      <c r="B18" s="46"/>
      <c r="C18" s="47"/>
      <c r="D18" s="40" t="s">
        <v>31</v>
      </c>
      <c r="E18" s="47"/>
      <c r="F18" s="47"/>
      <c r="G18" s="47"/>
      <c r="H18" s="47"/>
      <c r="I18" s="159" t="s">
        <v>32</v>
      </c>
      <c r="J18" s="35" t="str">
        <f>IF('Rekapitulace stavby'!AN10="","",'Rekapitulace stavby'!AN10)</f>
        <v>70994234</v>
      </c>
      <c r="K18" s="51"/>
    </row>
    <row r="19" s="1" customFormat="1" ht="18" customHeight="1">
      <c r="B19" s="46"/>
      <c r="C19" s="47"/>
      <c r="D19" s="47"/>
      <c r="E19" s="35" t="str">
        <f>IF('Rekapitulace stavby'!E11="","",'Rekapitulace stavby'!E11)</f>
        <v>SŽDC s.o., OŘ Ústí n.L., ST Ústí n.L.</v>
      </c>
      <c r="F19" s="47"/>
      <c r="G19" s="47"/>
      <c r="H19" s="47"/>
      <c r="I19" s="159" t="s">
        <v>35</v>
      </c>
      <c r="J19" s="35" t="str">
        <f>IF('Rekapitulace stavby'!AN11="","",'Rekapitulace stavby'!AN11)</f>
        <v>CZ70994234</v>
      </c>
      <c r="K19" s="51"/>
    </row>
    <row r="20" s="1" customFormat="1" ht="6.96" customHeight="1">
      <c r="B20" s="46"/>
      <c r="C20" s="47"/>
      <c r="D20" s="47"/>
      <c r="E20" s="47"/>
      <c r="F20" s="47"/>
      <c r="G20" s="47"/>
      <c r="H20" s="47"/>
      <c r="I20" s="157"/>
      <c r="J20" s="47"/>
      <c r="K20" s="51"/>
    </row>
    <row r="21" s="1" customFormat="1" ht="14.4" customHeight="1">
      <c r="B21" s="46"/>
      <c r="C21" s="47"/>
      <c r="D21" s="40" t="s">
        <v>37</v>
      </c>
      <c r="E21" s="47"/>
      <c r="F21" s="47"/>
      <c r="G21" s="47"/>
      <c r="H21" s="47"/>
      <c r="I21" s="159" t="s">
        <v>32</v>
      </c>
      <c r="J21" s="35" t="str">
        <f>IF('Rekapitulace stavby'!AN13="Vyplň údaj","",IF('Rekapitulace stavby'!AN13="","",'Rekapitulace stavby'!AN13))</f>
        <v/>
      </c>
      <c r="K21" s="51"/>
    </row>
    <row r="22" s="1" customFormat="1" ht="18" customHeight="1">
      <c r="B22" s="46"/>
      <c r="C22" s="47"/>
      <c r="D22" s="47"/>
      <c r="E22" s="35" t="str">
        <f>IF('Rekapitulace stavby'!E14="Vyplň údaj","",IF('Rekapitulace stavby'!E14="","",'Rekapitulace stavby'!E14))</f>
        <v/>
      </c>
      <c r="F22" s="47"/>
      <c r="G22" s="47"/>
      <c r="H22" s="47"/>
      <c r="I22" s="159" t="s">
        <v>35</v>
      </c>
      <c r="J22" s="35" t="str">
        <f>IF('Rekapitulace stavby'!AN14="Vyplň údaj","",IF('Rekapitulace stavby'!AN14="","",'Rekapitulace stavby'!AN14))</f>
        <v/>
      </c>
      <c r="K22" s="51"/>
    </row>
    <row r="23" s="1" customFormat="1" ht="6.96" customHeight="1">
      <c r="B23" s="46"/>
      <c r="C23" s="47"/>
      <c r="D23" s="47"/>
      <c r="E23" s="47"/>
      <c r="F23" s="47"/>
      <c r="G23" s="47"/>
      <c r="H23" s="47"/>
      <c r="I23" s="157"/>
      <c r="J23" s="47"/>
      <c r="K23" s="51"/>
    </row>
    <row r="24" s="1" customFormat="1" ht="14.4" customHeight="1">
      <c r="B24" s="46"/>
      <c r="C24" s="47"/>
      <c r="D24" s="40" t="s">
        <v>39</v>
      </c>
      <c r="E24" s="47"/>
      <c r="F24" s="47"/>
      <c r="G24" s="47"/>
      <c r="H24" s="47"/>
      <c r="I24" s="159" t="s">
        <v>32</v>
      </c>
      <c r="J24" s="35" t="str">
        <f>IF('Rekapitulace stavby'!AN16="","",'Rekapitulace stavby'!AN16)</f>
        <v/>
      </c>
      <c r="K24" s="51"/>
    </row>
    <row r="25" s="1" customFormat="1" ht="18" customHeight="1">
      <c r="B25" s="46"/>
      <c r="C25" s="47"/>
      <c r="D25" s="47"/>
      <c r="E25" s="35" t="str">
        <f>IF('Rekapitulace stavby'!E17="","",'Rekapitulace stavby'!E17)</f>
        <v xml:space="preserve"> </v>
      </c>
      <c r="F25" s="47"/>
      <c r="G25" s="47"/>
      <c r="H25" s="47"/>
      <c r="I25" s="159" t="s">
        <v>35</v>
      </c>
      <c r="J25" s="35" t="str">
        <f>IF('Rekapitulace stavby'!AN17="","",'Rekapitulace stavby'!AN17)</f>
        <v/>
      </c>
      <c r="K25" s="51"/>
    </row>
    <row r="26" s="1" customFormat="1" ht="6.96" customHeight="1">
      <c r="B26" s="46"/>
      <c r="C26" s="47"/>
      <c r="D26" s="47"/>
      <c r="E26" s="47"/>
      <c r="F26" s="47"/>
      <c r="G26" s="47"/>
      <c r="H26" s="47"/>
      <c r="I26" s="157"/>
      <c r="J26" s="47"/>
      <c r="K26" s="51"/>
    </row>
    <row r="27" s="1" customFormat="1" ht="14.4" customHeight="1">
      <c r="B27" s="46"/>
      <c r="C27" s="47"/>
      <c r="D27" s="40" t="s">
        <v>42</v>
      </c>
      <c r="E27" s="47"/>
      <c r="F27" s="47"/>
      <c r="G27" s="47"/>
      <c r="H27" s="47"/>
      <c r="I27" s="157"/>
      <c r="J27" s="47"/>
      <c r="K27" s="51"/>
    </row>
    <row r="28" s="7" customFormat="1" ht="16.5" customHeight="1">
      <c r="B28" s="161"/>
      <c r="C28" s="162"/>
      <c r="D28" s="162"/>
      <c r="E28" s="44" t="s">
        <v>22</v>
      </c>
      <c r="F28" s="44"/>
      <c r="G28" s="44"/>
      <c r="H28" s="44"/>
      <c r="I28" s="163"/>
      <c r="J28" s="162"/>
      <c r="K28" s="164"/>
    </row>
    <row r="29" s="1" customFormat="1" ht="6.96" customHeight="1">
      <c r="B29" s="46"/>
      <c r="C29" s="47"/>
      <c r="D29" s="47"/>
      <c r="E29" s="47"/>
      <c r="F29" s="47"/>
      <c r="G29" s="47"/>
      <c r="H29" s="47"/>
      <c r="I29" s="157"/>
      <c r="J29" s="47"/>
      <c r="K29" s="51"/>
    </row>
    <row r="30" s="1" customFormat="1" ht="6.96" customHeight="1">
      <c r="B30" s="46"/>
      <c r="C30" s="47"/>
      <c r="D30" s="106"/>
      <c r="E30" s="106"/>
      <c r="F30" s="106"/>
      <c r="G30" s="106"/>
      <c r="H30" s="106"/>
      <c r="I30" s="165"/>
      <c r="J30" s="106"/>
      <c r="K30" s="166"/>
    </row>
    <row r="31" s="1" customFormat="1" ht="25.44" customHeight="1">
      <c r="B31" s="46"/>
      <c r="C31" s="47"/>
      <c r="D31" s="167" t="s">
        <v>43</v>
      </c>
      <c r="E31" s="47"/>
      <c r="F31" s="47"/>
      <c r="G31" s="47"/>
      <c r="H31" s="47"/>
      <c r="I31" s="157"/>
      <c r="J31" s="168">
        <f>ROUND(J89,2)</f>
        <v>0</v>
      </c>
      <c r="K31" s="51"/>
    </row>
    <row r="32" s="1" customFormat="1" ht="6.96" customHeight="1">
      <c r="B32" s="46"/>
      <c r="C32" s="47"/>
      <c r="D32" s="106"/>
      <c r="E32" s="106"/>
      <c r="F32" s="106"/>
      <c r="G32" s="106"/>
      <c r="H32" s="106"/>
      <c r="I32" s="165"/>
      <c r="J32" s="106"/>
      <c r="K32" s="166"/>
    </row>
    <row r="33" s="1" customFormat="1" ht="14.4" customHeight="1">
      <c r="B33" s="46"/>
      <c r="C33" s="47"/>
      <c r="D33" s="47"/>
      <c r="E33" s="47"/>
      <c r="F33" s="52" t="s">
        <v>45</v>
      </c>
      <c r="G33" s="47"/>
      <c r="H33" s="47"/>
      <c r="I33" s="169" t="s">
        <v>44</v>
      </c>
      <c r="J33" s="52" t="s">
        <v>46</v>
      </c>
      <c r="K33" s="51"/>
    </row>
    <row r="34" s="1" customFormat="1" ht="14.4" customHeight="1">
      <c r="B34" s="46"/>
      <c r="C34" s="47"/>
      <c r="D34" s="55" t="s">
        <v>47</v>
      </c>
      <c r="E34" s="55" t="s">
        <v>48</v>
      </c>
      <c r="F34" s="170">
        <f>ROUND(SUM(BE89:BE117), 2)</f>
        <v>0</v>
      </c>
      <c r="G34" s="47"/>
      <c r="H34" s="47"/>
      <c r="I34" s="171">
        <v>0.20999999999999999</v>
      </c>
      <c r="J34" s="170">
        <f>ROUND(ROUND((SUM(BE89:BE117)), 2)*I34, 2)</f>
        <v>0</v>
      </c>
      <c r="K34" s="51"/>
    </row>
    <row r="35" s="1" customFormat="1" ht="14.4" customHeight="1">
      <c r="B35" s="46"/>
      <c r="C35" s="47"/>
      <c r="D35" s="47"/>
      <c r="E35" s="55" t="s">
        <v>49</v>
      </c>
      <c r="F35" s="170">
        <f>ROUND(SUM(BF89:BF117), 2)</f>
        <v>0</v>
      </c>
      <c r="G35" s="47"/>
      <c r="H35" s="47"/>
      <c r="I35" s="171">
        <v>0.14999999999999999</v>
      </c>
      <c r="J35" s="170">
        <f>ROUND(ROUND((SUM(BF89:BF117)), 2)*I35, 2)</f>
        <v>0</v>
      </c>
      <c r="K35" s="51"/>
    </row>
    <row r="36" hidden="1" s="1" customFormat="1" ht="14.4" customHeight="1">
      <c r="B36" s="46"/>
      <c r="C36" s="47"/>
      <c r="D36" s="47"/>
      <c r="E36" s="55" t="s">
        <v>50</v>
      </c>
      <c r="F36" s="170">
        <f>ROUND(SUM(BG89:BG117), 2)</f>
        <v>0</v>
      </c>
      <c r="G36" s="47"/>
      <c r="H36" s="47"/>
      <c r="I36" s="171">
        <v>0.20999999999999999</v>
      </c>
      <c r="J36" s="170">
        <v>0</v>
      </c>
      <c r="K36" s="51"/>
    </row>
    <row r="37" hidden="1" s="1" customFormat="1" ht="14.4" customHeight="1">
      <c r="B37" s="46"/>
      <c r="C37" s="47"/>
      <c r="D37" s="47"/>
      <c r="E37" s="55" t="s">
        <v>51</v>
      </c>
      <c r="F37" s="170">
        <f>ROUND(SUM(BH89:BH117), 2)</f>
        <v>0</v>
      </c>
      <c r="G37" s="47"/>
      <c r="H37" s="47"/>
      <c r="I37" s="171">
        <v>0.14999999999999999</v>
      </c>
      <c r="J37" s="170">
        <v>0</v>
      </c>
      <c r="K37" s="51"/>
    </row>
    <row r="38" hidden="1" s="1" customFormat="1" ht="14.4" customHeight="1">
      <c r="B38" s="46"/>
      <c r="C38" s="47"/>
      <c r="D38" s="47"/>
      <c r="E38" s="55" t="s">
        <v>52</v>
      </c>
      <c r="F38" s="170">
        <f>ROUND(SUM(BI89:BI117), 2)</f>
        <v>0</v>
      </c>
      <c r="G38" s="47"/>
      <c r="H38" s="47"/>
      <c r="I38" s="171">
        <v>0</v>
      </c>
      <c r="J38" s="170">
        <v>0</v>
      </c>
      <c r="K38" s="51"/>
    </row>
    <row r="39" s="1" customFormat="1" ht="6.96" customHeight="1">
      <c r="B39" s="46"/>
      <c r="C39" s="47"/>
      <c r="D39" s="47"/>
      <c r="E39" s="47"/>
      <c r="F39" s="47"/>
      <c r="G39" s="47"/>
      <c r="H39" s="47"/>
      <c r="I39" s="157"/>
      <c r="J39" s="47"/>
      <c r="K39" s="51"/>
    </row>
    <row r="40" s="1" customFormat="1" ht="25.44" customHeight="1">
      <c r="B40" s="46"/>
      <c r="C40" s="172"/>
      <c r="D40" s="173" t="s">
        <v>53</v>
      </c>
      <c r="E40" s="98"/>
      <c r="F40" s="98"/>
      <c r="G40" s="174" t="s">
        <v>54</v>
      </c>
      <c r="H40" s="175" t="s">
        <v>55</v>
      </c>
      <c r="I40" s="176"/>
      <c r="J40" s="177">
        <f>SUM(J31:J38)</f>
        <v>0</v>
      </c>
      <c r="K40" s="178"/>
    </row>
    <row r="41" s="1" customFormat="1" ht="14.4" customHeight="1">
      <c r="B41" s="67"/>
      <c r="C41" s="68"/>
      <c r="D41" s="68"/>
      <c r="E41" s="68"/>
      <c r="F41" s="68"/>
      <c r="G41" s="68"/>
      <c r="H41" s="68"/>
      <c r="I41" s="179"/>
      <c r="J41" s="68"/>
      <c r="K41" s="69"/>
    </row>
    <row r="45" s="1" customFormat="1" ht="6.96" customHeight="1">
      <c r="B45" s="180"/>
      <c r="C45" s="181"/>
      <c r="D45" s="181"/>
      <c r="E45" s="181"/>
      <c r="F45" s="181"/>
      <c r="G45" s="181"/>
      <c r="H45" s="181"/>
      <c r="I45" s="182"/>
      <c r="J45" s="181"/>
      <c r="K45" s="183"/>
    </row>
    <row r="46" s="1" customFormat="1" ht="36.96" customHeight="1">
      <c r="B46" s="46"/>
      <c r="C46" s="30" t="s">
        <v>512</v>
      </c>
      <c r="D46" s="47"/>
      <c r="E46" s="47"/>
      <c r="F46" s="47"/>
      <c r="G46" s="47"/>
      <c r="H46" s="47"/>
      <c r="I46" s="157"/>
      <c r="J46" s="47"/>
      <c r="K46" s="51"/>
    </row>
    <row r="47" s="1" customFormat="1" ht="6.96" customHeight="1">
      <c r="B47" s="46"/>
      <c r="C47" s="47"/>
      <c r="D47" s="47"/>
      <c r="E47" s="47"/>
      <c r="F47" s="47"/>
      <c r="G47" s="47"/>
      <c r="H47" s="47"/>
      <c r="I47" s="157"/>
      <c r="J47" s="47"/>
      <c r="K47" s="51"/>
    </row>
    <row r="48" s="1" customFormat="1" ht="14.4" customHeight="1">
      <c r="B48" s="46"/>
      <c r="C48" s="40" t="s">
        <v>18</v>
      </c>
      <c r="D48" s="47"/>
      <c r="E48" s="47"/>
      <c r="F48" s="47"/>
      <c r="G48" s="47"/>
      <c r="H48" s="47"/>
      <c r="I48" s="157"/>
      <c r="J48" s="47"/>
      <c r="K48" s="51"/>
    </row>
    <row r="49" s="1" customFormat="1" ht="16.5" customHeight="1">
      <c r="B49" s="46"/>
      <c r="C49" s="47"/>
      <c r="D49" s="47"/>
      <c r="E49" s="156" t="str">
        <f>E7</f>
        <v>Celkové opravy zastávek na koridorové trati Vraňany - Děčín - státní hranice_ZMĚNA č. 1</v>
      </c>
      <c r="F49" s="40"/>
      <c r="G49" s="40"/>
      <c r="H49" s="40"/>
      <c r="I49" s="157"/>
      <c r="J49" s="47"/>
      <c r="K49" s="51"/>
    </row>
    <row r="50">
      <c r="B50" s="28"/>
      <c r="C50" s="40" t="s">
        <v>506</v>
      </c>
      <c r="D50" s="29"/>
      <c r="E50" s="29"/>
      <c r="F50" s="29"/>
      <c r="G50" s="29"/>
      <c r="H50" s="29"/>
      <c r="I50" s="155"/>
      <c r="J50" s="29"/>
      <c r="K50" s="31"/>
    </row>
    <row r="51" ht="16.5" customHeight="1">
      <c r="B51" s="28"/>
      <c r="C51" s="29"/>
      <c r="D51" s="29"/>
      <c r="E51" s="156" t="s">
        <v>1977</v>
      </c>
      <c r="F51" s="29"/>
      <c r="G51" s="29"/>
      <c r="H51" s="29"/>
      <c r="I51" s="155"/>
      <c r="J51" s="29"/>
      <c r="K51" s="31"/>
    </row>
    <row r="52">
      <c r="B52" s="28"/>
      <c r="C52" s="40" t="s">
        <v>508</v>
      </c>
      <c r="D52" s="29"/>
      <c r="E52" s="29"/>
      <c r="F52" s="29"/>
      <c r="G52" s="29"/>
      <c r="H52" s="29"/>
      <c r="I52" s="155"/>
      <c r="J52" s="29"/>
      <c r="K52" s="31"/>
    </row>
    <row r="53" s="1" customFormat="1" ht="16.5" customHeight="1">
      <c r="B53" s="46"/>
      <c r="C53" s="47"/>
      <c r="D53" s="47"/>
      <c r="E53" s="55" t="s">
        <v>1994</v>
      </c>
      <c r="F53" s="47"/>
      <c r="G53" s="47"/>
      <c r="H53" s="47"/>
      <c r="I53" s="157"/>
      <c r="J53" s="47"/>
      <c r="K53" s="51"/>
    </row>
    <row r="54" s="1" customFormat="1" ht="14.4" customHeight="1">
      <c r="B54" s="46"/>
      <c r="C54" s="40" t="s">
        <v>510</v>
      </c>
      <c r="D54" s="47"/>
      <c r="E54" s="47"/>
      <c r="F54" s="47"/>
      <c r="G54" s="47"/>
      <c r="H54" s="47"/>
      <c r="I54" s="157"/>
      <c r="J54" s="47"/>
      <c r="K54" s="51"/>
    </row>
    <row r="55" s="1" customFormat="1" ht="17.25" customHeight="1">
      <c r="B55" s="46"/>
      <c r="C55" s="47"/>
      <c r="D55" s="47"/>
      <c r="E55" s="158" t="str">
        <f>E13</f>
        <v>SO-34-04.1 - elektroinstalace</v>
      </c>
      <c r="F55" s="47"/>
      <c r="G55" s="47"/>
      <c r="H55" s="47"/>
      <c r="I55" s="157"/>
      <c r="J55" s="47"/>
      <c r="K55" s="51"/>
    </row>
    <row r="56" s="1" customFormat="1" ht="6.96" customHeight="1">
      <c r="B56" s="46"/>
      <c r="C56" s="47"/>
      <c r="D56" s="47"/>
      <c r="E56" s="47"/>
      <c r="F56" s="47"/>
      <c r="G56" s="47"/>
      <c r="H56" s="47"/>
      <c r="I56" s="157"/>
      <c r="J56" s="47"/>
      <c r="K56" s="51"/>
    </row>
    <row r="57" s="1" customFormat="1" ht="18" customHeight="1">
      <c r="B57" s="46"/>
      <c r="C57" s="40" t="s">
        <v>25</v>
      </c>
      <c r="D57" s="47"/>
      <c r="E57" s="47"/>
      <c r="F57" s="35" t="str">
        <f>F16</f>
        <v xml:space="preserve"> </v>
      </c>
      <c r="G57" s="47"/>
      <c r="H57" s="47"/>
      <c r="I57" s="159" t="s">
        <v>27</v>
      </c>
      <c r="J57" s="160" t="str">
        <f>IF(J16="","",J16)</f>
        <v>19. 9. 2018</v>
      </c>
      <c r="K57" s="51"/>
    </row>
    <row r="58" s="1" customFormat="1" ht="6.96" customHeight="1">
      <c r="B58" s="46"/>
      <c r="C58" s="47"/>
      <c r="D58" s="47"/>
      <c r="E58" s="47"/>
      <c r="F58" s="47"/>
      <c r="G58" s="47"/>
      <c r="H58" s="47"/>
      <c r="I58" s="157"/>
      <c r="J58" s="47"/>
      <c r="K58" s="51"/>
    </row>
    <row r="59" s="1" customFormat="1">
      <c r="B59" s="46"/>
      <c r="C59" s="40" t="s">
        <v>31</v>
      </c>
      <c r="D59" s="47"/>
      <c r="E59" s="47"/>
      <c r="F59" s="35" t="str">
        <f>E19</f>
        <v>SŽDC s.o., OŘ Ústí n.L., ST Ústí n.L.</v>
      </c>
      <c r="G59" s="47"/>
      <c r="H59" s="47"/>
      <c r="I59" s="159" t="s">
        <v>39</v>
      </c>
      <c r="J59" s="44" t="str">
        <f>E25</f>
        <v xml:space="preserve"> </v>
      </c>
      <c r="K59" s="51"/>
    </row>
    <row r="60" s="1" customFormat="1" ht="14.4" customHeight="1">
      <c r="B60" s="46"/>
      <c r="C60" s="40" t="s">
        <v>37</v>
      </c>
      <c r="D60" s="47"/>
      <c r="E60" s="47"/>
      <c r="F60" s="35" t="str">
        <f>IF(E22="","",E22)</f>
        <v/>
      </c>
      <c r="G60" s="47"/>
      <c r="H60" s="47"/>
      <c r="I60" s="157"/>
      <c r="J60" s="184"/>
      <c r="K60" s="51"/>
    </row>
    <row r="61" s="1" customFormat="1" ht="10.32" customHeight="1">
      <c r="B61" s="46"/>
      <c r="C61" s="47"/>
      <c r="D61" s="47"/>
      <c r="E61" s="47"/>
      <c r="F61" s="47"/>
      <c r="G61" s="47"/>
      <c r="H61" s="47"/>
      <c r="I61" s="157"/>
      <c r="J61" s="47"/>
      <c r="K61" s="51"/>
    </row>
    <row r="62" s="1" customFormat="1" ht="29.28" customHeight="1">
      <c r="B62" s="46"/>
      <c r="C62" s="185" t="s">
        <v>513</v>
      </c>
      <c r="D62" s="172"/>
      <c r="E62" s="172"/>
      <c r="F62" s="172"/>
      <c r="G62" s="172"/>
      <c r="H62" s="172"/>
      <c r="I62" s="186"/>
      <c r="J62" s="187" t="s">
        <v>514</v>
      </c>
      <c r="K62" s="188"/>
    </row>
    <row r="63" s="1" customFormat="1" ht="10.32" customHeight="1">
      <c r="B63" s="46"/>
      <c r="C63" s="47"/>
      <c r="D63" s="47"/>
      <c r="E63" s="47"/>
      <c r="F63" s="47"/>
      <c r="G63" s="47"/>
      <c r="H63" s="47"/>
      <c r="I63" s="157"/>
      <c r="J63" s="47"/>
      <c r="K63" s="51"/>
    </row>
    <row r="64" s="1" customFormat="1" ht="29.28" customHeight="1">
      <c r="B64" s="46"/>
      <c r="C64" s="189" t="s">
        <v>515</v>
      </c>
      <c r="D64" s="47"/>
      <c r="E64" s="47"/>
      <c r="F64" s="47"/>
      <c r="G64" s="47"/>
      <c r="H64" s="47"/>
      <c r="I64" s="157"/>
      <c r="J64" s="168">
        <f>J89</f>
        <v>0</v>
      </c>
      <c r="K64" s="51"/>
      <c r="AU64" s="24" t="s">
        <v>516</v>
      </c>
    </row>
    <row r="65" s="8" customFormat="1" ht="24.96" customHeight="1">
      <c r="B65" s="190"/>
      <c r="C65" s="191"/>
      <c r="D65" s="192" t="s">
        <v>611</v>
      </c>
      <c r="E65" s="193"/>
      <c r="F65" s="193"/>
      <c r="G65" s="193"/>
      <c r="H65" s="193"/>
      <c r="I65" s="194"/>
      <c r="J65" s="195">
        <f>J90</f>
        <v>0</v>
      </c>
      <c r="K65" s="196"/>
    </row>
    <row r="66" s="1" customFormat="1" ht="21.84" customHeight="1">
      <c r="B66" s="46"/>
      <c r="C66" s="47"/>
      <c r="D66" s="47"/>
      <c r="E66" s="47"/>
      <c r="F66" s="47"/>
      <c r="G66" s="47"/>
      <c r="H66" s="47"/>
      <c r="I66" s="157"/>
      <c r="J66" s="47"/>
      <c r="K66" s="51"/>
    </row>
    <row r="67" s="1" customFormat="1" ht="6.96" customHeight="1">
      <c r="B67" s="67"/>
      <c r="C67" s="68"/>
      <c r="D67" s="68"/>
      <c r="E67" s="68"/>
      <c r="F67" s="68"/>
      <c r="G67" s="68"/>
      <c r="H67" s="68"/>
      <c r="I67" s="179"/>
      <c r="J67" s="68"/>
      <c r="K67" s="69"/>
    </row>
    <row r="71" s="1" customFormat="1" ht="6.96" customHeight="1">
      <c r="B71" s="70"/>
      <c r="C71" s="71"/>
      <c r="D71" s="71"/>
      <c r="E71" s="71"/>
      <c r="F71" s="71"/>
      <c r="G71" s="71"/>
      <c r="H71" s="71"/>
      <c r="I71" s="182"/>
      <c r="J71" s="71"/>
      <c r="K71" s="71"/>
      <c r="L71" s="72"/>
    </row>
    <row r="72" s="1" customFormat="1" ht="36.96" customHeight="1">
      <c r="B72" s="46"/>
      <c r="C72" s="73" t="s">
        <v>525</v>
      </c>
      <c r="D72" s="74"/>
      <c r="E72" s="74"/>
      <c r="F72" s="74"/>
      <c r="G72" s="74"/>
      <c r="H72" s="74"/>
      <c r="I72" s="204"/>
      <c r="J72" s="74"/>
      <c r="K72" s="74"/>
      <c r="L72" s="72"/>
    </row>
    <row r="73" s="1" customFormat="1" ht="6.96" customHeight="1">
      <c r="B73" s="46"/>
      <c r="C73" s="74"/>
      <c r="D73" s="74"/>
      <c r="E73" s="74"/>
      <c r="F73" s="74"/>
      <c r="G73" s="74"/>
      <c r="H73" s="74"/>
      <c r="I73" s="204"/>
      <c r="J73" s="74"/>
      <c r="K73" s="74"/>
      <c r="L73" s="72"/>
    </row>
    <row r="74" s="1" customFormat="1" ht="14.4" customHeight="1">
      <c r="B74" s="46"/>
      <c r="C74" s="76" t="s">
        <v>18</v>
      </c>
      <c r="D74" s="74"/>
      <c r="E74" s="74"/>
      <c r="F74" s="74"/>
      <c r="G74" s="74"/>
      <c r="H74" s="74"/>
      <c r="I74" s="204"/>
      <c r="J74" s="74"/>
      <c r="K74" s="74"/>
      <c r="L74" s="72"/>
    </row>
    <row r="75" s="1" customFormat="1" ht="16.5" customHeight="1">
      <c r="B75" s="46"/>
      <c r="C75" s="74"/>
      <c r="D75" s="74"/>
      <c r="E75" s="205" t="str">
        <f>E7</f>
        <v>Celkové opravy zastávek na koridorové trati Vraňany - Děčín - státní hranice_ZMĚNA č. 1</v>
      </c>
      <c r="F75" s="76"/>
      <c r="G75" s="76"/>
      <c r="H75" s="76"/>
      <c r="I75" s="204"/>
      <c r="J75" s="74"/>
      <c r="K75" s="74"/>
      <c r="L75" s="72"/>
    </row>
    <row r="76">
      <c r="B76" s="28"/>
      <c r="C76" s="76" t="s">
        <v>506</v>
      </c>
      <c r="D76" s="206"/>
      <c r="E76" s="206"/>
      <c r="F76" s="206"/>
      <c r="G76" s="206"/>
      <c r="H76" s="206"/>
      <c r="I76" s="149"/>
      <c r="J76" s="206"/>
      <c r="K76" s="206"/>
      <c r="L76" s="207"/>
    </row>
    <row r="77" ht="16.5" customHeight="1">
      <c r="B77" s="28"/>
      <c r="C77" s="206"/>
      <c r="D77" s="206"/>
      <c r="E77" s="205" t="s">
        <v>1977</v>
      </c>
      <c r="F77" s="206"/>
      <c r="G77" s="206"/>
      <c r="H77" s="206"/>
      <c r="I77" s="149"/>
      <c r="J77" s="206"/>
      <c r="K77" s="206"/>
      <c r="L77" s="207"/>
    </row>
    <row r="78">
      <c r="B78" s="28"/>
      <c r="C78" s="76" t="s">
        <v>508</v>
      </c>
      <c r="D78" s="206"/>
      <c r="E78" s="206"/>
      <c r="F78" s="206"/>
      <c r="G78" s="206"/>
      <c r="H78" s="206"/>
      <c r="I78" s="149"/>
      <c r="J78" s="206"/>
      <c r="K78" s="206"/>
      <c r="L78" s="207"/>
    </row>
    <row r="79" s="1" customFormat="1" ht="16.5" customHeight="1">
      <c r="B79" s="46"/>
      <c r="C79" s="74"/>
      <c r="D79" s="74"/>
      <c r="E79" s="208" t="s">
        <v>1994</v>
      </c>
      <c r="F79" s="74"/>
      <c r="G79" s="74"/>
      <c r="H79" s="74"/>
      <c r="I79" s="204"/>
      <c r="J79" s="74"/>
      <c r="K79" s="74"/>
      <c r="L79" s="72"/>
    </row>
    <row r="80" s="1" customFormat="1" ht="14.4" customHeight="1">
      <c r="B80" s="46"/>
      <c r="C80" s="76" t="s">
        <v>510</v>
      </c>
      <c r="D80" s="74"/>
      <c r="E80" s="74"/>
      <c r="F80" s="74"/>
      <c r="G80" s="74"/>
      <c r="H80" s="74"/>
      <c r="I80" s="204"/>
      <c r="J80" s="74"/>
      <c r="K80" s="74"/>
      <c r="L80" s="72"/>
    </row>
    <row r="81" s="1" customFormat="1" ht="17.25" customHeight="1">
      <c r="B81" s="46"/>
      <c r="C81" s="74"/>
      <c r="D81" s="74"/>
      <c r="E81" s="82" t="str">
        <f>E13</f>
        <v>SO-34-04.1 - elektroinstalace</v>
      </c>
      <c r="F81" s="74"/>
      <c r="G81" s="74"/>
      <c r="H81" s="74"/>
      <c r="I81" s="204"/>
      <c r="J81" s="74"/>
      <c r="K81" s="74"/>
      <c r="L81" s="72"/>
    </row>
    <row r="82" s="1" customFormat="1" ht="6.96" customHeight="1">
      <c r="B82" s="46"/>
      <c r="C82" s="74"/>
      <c r="D82" s="74"/>
      <c r="E82" s="74"/>
      <c r="F82" s="74"/>
      <c r="G82" s="74"/>
      <c r="H82" s="74"/>
      <c r="I82" s="204"/>
      <c r="J82" s="74"/>
      <c r="K82" s="74"/>
      <c r="L82" s="72"/>
    </row>
    <row r="83" s="1" customFormat="1" ht="18" customHeight="1">
      <c r="B83" s="46"/>
      <c r="C83" s="76" t="s">
        <v>25</v>
      </c>
      <c r="D83" s="74"/>
      <c r="E83" s="74"/>
      <c r="F83" s="209" t="str">
        <f>F16</f>
        <v xml:space="preserve"> </v>
      </c>
      <c r="G83" s="74"/>
      <c r="H83" s="74"/>
      <c r="I83" s="210" t="s">
        <v>27</v>
      </c>
      <c r="J83" s="85" t="str">
        <f>IF(J16="","",J16)</f>
        <v>19. 9. 2018</v>
      </c>
      <c r="K83" s="74"/>
      <c r="L83" s="72"/>
    </row>
    <row r="84" s="1" customFormat="1" ht="6.96" customHeight="1">
      <c r="B84" s="46"/>
      <c r="C84" s="74"/>
      <c r="D84" s="74"/>
      <c r="E84" s="74"/>
      <c r="F84" s="74"/>
      <c r="G84" s="74"/>
      <c r="H84" s="74"/>
      <c r="I84" s="204"/>
      <c r="J84" s="74"/>
      <c r="K84" s="74"/>
      <c r="L84" s="72"/>
    </row>
    <row r="85" s="1" customFormat="1">
      <c r="B85" s="46"/>
      <c r="C85" s="76" t="s">
        <v>31</v>
      </c>
      <c r="D85" s="74"/>
      <c r="E85" s="74"/>
      <c r="F85" s="209" t="str">
        <f>E19</f>
        <v>SŽDC s.o., OŘ Ústí n.L., ST Ústí n.L.</v>
      </c>
      <c r="G85" s="74"/>
      <c r="H85" s="74"/>
      <c r="I85" s="210" t="s">
        <v>39</v>
      </c>
      <c r="J85" s="209" t="str">
        <f>E25</f>
        <v xml:space="preserve"> </v>
      </c>
      <c r="K85" s="74"/>
      <c r="L85" s="72"/>
    </row>
    <row r="86" s="1" customFormat="1" ht="14.4" customHeight="1">
      <c r="B86" s="46"/>
      <c r="C86" s="76" t="s">
        <v>37</v>
      </c>
      <c r="D86" s="74"/>
      <c r="E86" s="74"/>
      <c r="F86" s="209" t="str">
        <f>IF(E22="","",E22)</f>
        <v/>
      </c>
      <c r="G86" s="74"/>
      <c r="H86" s="74"/>
      <c r="I86" s="204"/>
      <c r="J86" s="74"/>
      <c r="K86" s="74"/>
      <c r="L86" s="72"/>
    </row>
    <row r="87" s="1" customFormat="1" ht="10.32" customHeight="1">
      <c r="B87" s="46"/>
      <c r="C87" s="74"/>
      <c r="D87" s="74"/>
      <c r="E87" s="74"/>
      <c r="F87" s="74"/>
      <c r="G87" s="74"/>
      <c r="H87" s="74"/>
      <c r="I87" s="204"/>
      <c r="J87" s="74"/>
      <c r="K87" s="74"/>
      <c r="L87" s="72"/>
    </row>
    <row r="88" s="10" customFormat="1" ht="29.28" customHeight="1">
      <c r="B88" s="211"/>
      <c r="C88" s="212" t="s">
        <v>526</v>
      </c>
      <c r="D88" s="213" t="s">
        <v>62</v>
      </c>
      <c r="E88" s="213" t="s">
        <v>58</v>
      </c>
      <c r="F88" s="213" t="s">
        <v>527</v>
      </c>
      <c r="G88" s="213" t="s">
        <v>528</v>
      </c>
      <c r="H88" s="213" t="s">
        <v>529</v>
      </c>
      <c r="I88" s="214" t="s">
        <v>530</v>
      </c>
      <c r="J88" s="213" t="s">
        <v>514</v>
      </c>
      <c r="K88" s="215" t="s">
        <v>531</v>
      </c>
      <c r="L88" s="216"/>
      <c r="M88" s="102" t="s">
        <v>532</v>
      </c>
      <c r="N88" s="103" t="s">
        <v>47</v>
      </c>
      <c r="O88" s="103" t="s">
        <v>533</v>
      </c>
      <c r="P88" s="103" t="s">
        <v>534</v>
      </c>
      <c r="Q88" s="103" t="s">
        <v>535</v>
      </c>
      <c r="R88" s="103" t="s">
        <v>536</v>
      </c>
      <c r="S88" s="103" t="s">
        <v>537</v>
      </c>
      <c r="T88" s="104" t="s">
        <v>538</v>
      </c>
    </row>
    <row r="89" s="1" customFormat="1" ht="29.28" customHeight="1">
      <c r="B89" s="46"/>
      <c r="C89" s="108" t="s">
        <v>515</v>
      </c>
      <c r="D89" s="74"/>
      <c r="E89" s="74"/>
      <c r="F89" s="74"/>
      <c r="G89" s="74"/>
      <c r="H89" s="74"/>
      <c r="I89" s="204"/>
      <c r="J89" s="217">
        <f>BK89</f>
        <v>0</v>
      </c>
      <c r="K89" s="74"/>
      <c r="L89" s="72"/>
      <c r="M89" s="105"/>
      <c r="N89" s="106"/>
      <c r="O89" s="106"/>
      <c r="P89" s="218">
        <f>P90</f>
        <v>0</v>
      </c>
      <c r="Q89" s="106"/>
      <c r="R89" s="218">
        <f>R90</f>
        <v>0</v>
      </c>
      <c r="S89" s="106"/>
      <c r="T89" s="219">
        <f>T90</f>
        <v>0</v>
      </c>
      <c r="AT89" s="24" t="s">
        <v>76</v>
      </c>
      <c r="AU89" s="24" t="s">
        <v>516</v>
      </c>
      <c r="BK89" s="220">
        <f>BK90</f>
        <v>0</v>
      </c>
    </row>
    <row r="90" s="11" customFormat="1" ht="37.44" customHeight="1">
      <c r="B90" s="221"/>
      <c r="C90" s="222"/>
      <c r="D90" s="223" t="s">
        <v>76</v>
      </c>
      <c r="E90" s="224" t="s">
        <v>612</v>
      </c>
      <c r="F90" s="224" t="s">
        <v>613</v>
      </c>
      <c r="G90" s="222"/>
      <c r="H90" s="222"/>
      <c r="I90" s="225"/>
      <c r="J90" s="226">
        <f>BK90</f>
        <v>0</v>
      </c>
      <c r="K90" s="222"/>
      <c r="L90" s="227"/>
      <c r="M90" s="228"/>
      <c r="N90" s="229"/>
      <c r="O90" s="229"/>
      <c r="P90" s="230">
        <f>SUM(P91:P117)</f>
        <v>0</v>
      </c>
      <c r="Q90" s="229"/>
      <c r="R90" s="230">
        <f>SUM(R91:R117)</f>
        <v>0</v>
      </c>
      <c r="S90" s="229"/>
      <c r="T90" s="231">
        <f>SUM(T91:T117)</f>
        <v>0</v>
      </c>
      <c r="AR90" s="232" t="s">
        <v>542</v>
      </c>
      <c r="AT90" s="233" t="s">
        <v>76</v>
      </c>
      <c r="AU90" s="233" t="s">
        <v>77</v>
      </c>
      <c r="AY90" s="232" t="s">
        <v>541</v>
      </c>
      <c r="BK90" s="234">
        <f>SUM(BK91:BK117)</f>
        <v>0</v>
      </c>
    </row>
    <row r="91" s="1" customFormat="1" ht="51" customHeight="1">
      <c r="B91" s="46"/>
      <c r="C91" s="237" t="s">
        <v>24</v>
      </c>
      <c r="D91" s="237" t="s">
        <v>544</v>
      </c>
      <c r="E91" s="238" t="s">
        <v>1447</v>
      </c>
      <c r="F91" s="239" t="s">
        <v>1448</v>
      </c>
      <c r="G91" s="240" t="s">
        <v>616</v>
      </c>
      <c r="H91" s="241">
        <v>4</v>
      </c>
      <c r="I91" s="242"/>
      <c r="J91" s="243">
        <f>ROUND(I91*H91,2)</f>
        <v>0</v>
      </c>
      <c r="K91" s="239" t="s">
        <v>603</v>
      </c>
      <c r="L91" s="72"/>
      <c r="M91" s="244" t="s">
        <v>22</v>
      </c>
      <c r="N91" s="245" t="s">
        <v>48</v>
      </c>
      <c r="O91" s="47"/>
      <c r="P91" s="246">
        <f>O91*H91</f>
        <v>0</v>
      </c>
      <c r="Q91" s="246">
        <v>0</v>
      </c>
      <c r="R91" s="246">
        <f>Q91*H91</f>
        <v>0</v>
      </c>
      <c r="S91" s="246">
        <v>0</v>
      </c>
      <c r="T91" s="247">
        <f>S91*H91</f>
        <v>0</v>
      </c>
      <c r="AR91" s="24" t="s">
        <v>617</v>
      </c>
      <c r="AT91" s="24" t="s">
        <v>544</v>
      </c>
      <c r="AU91" s="24" t="s">
        <v>24</v>
      </c>
      <c r="AY91" s="24" t="s">
        <v>541</v>
      </c>
      <c r="BE91" s="248">
        <f>IF(N91="základní",J91,0)</f>
        <v>0</v>
      </c>
      <c r="BF91" s="248">
        <f>IF(N91="snížená",J91,0)</f>
        <v>0</v>
      </c>
      <c r="BG91" s="248">
        <f>IF(N91="zákl. přenesená",J91,0)</f>
        <v>0</v>
      </c>
      <c r="BH91" s="248">
        <f>IF(N91="sníž. přenesená",J91,0)</f>
        <v>0</v>
      </c>
      <c r="BI91" s="248">
        <f>IF(N91="nulová",J91,0)</f>
        <v>0</v>
      </c>
      <c r="BJ91" s="24" t="s">
        <v>24</v>
      </c>
      <c r="BK91" s="248">
        <f>ROUND(I91*H91,2)</f>
        <v>0</v>
      </c>
      <c r="BL91" s="24" t="s">
        <v>617</v>
      </c>
      <c r="BM91" s="24" t="s">
        <v>1996</v>
      </c>
    </row>
    <row r="92" s="1" customFormat="1" ht="38.25" customHeight="1">
      <c r="B92" s="46"/>
      <c r="C92" s="237" t="s">
        <v>85</v>
      </c>
      <c r="D92" s="237" t="s">
        <v>544</v>
      </c>
      <c r="E92" s="238" t="s">
        <v>619</v>
      </c>
      <c r="F92" s="239" t="s">
        <v>620</v>
      </c>
      <c r="G92" s="240" t="s">
        <v>616</v>
      </c>
      <c r="H92" s="241">
        <v>8</v>
      </c>
      <c r="I92" s="242"/>
      <c r="J92" s="243">
        <f>ROUND(I92*H92,2)</f>
        <v>0</v>
      </c>
      <c r="K92" s="239" t="s">
        <v>603</v>
      </c>
      <c r="L92" s="72"/>
      <c r="M92" s="244" t="s">
        <v>22</v>
      </c>
      <c r="N92" s="245" t="s">
        <v>48</v>
      </c>
      <c r="O92" s="47"/>
      <c r="P92" s="246">
        <f>O92*H92</f>
        <v>0</v>
      </c>
      <c r="Q92" s="246">
        <v>0</v>
      </c>
      <c r="R92" s="246">
        <f>Q92*H92</f>
        <v>0</v>
      </c>
      <c r="S92" s="246">
        <v>0</v>
      </c>
      <c r="T92" s="247">
        <f>S92*H92</f>
        <v>0</v>
      </c>
      <c r="AR92" s="24" t="s">
        <v>617</v>
      </c>
      <c r="AT92" s="24" t="s">
        <v>544</v>
      </c>
      <c r="AU92" s="24" t="s">
        <v>24</v>
      </c>
      <c r="AY92" s="24" t="s">
        <v>541</v>
      </c>
      <c r="BE92" s="248">
        <f>IF(N92="základní",J92,0)</f>
        <v>0</v>
      </c>
      <c r="BF92" s="248">
        <f>IF(N92="snížená",J92,0)</f>
        <v>0</v>
      </c>
      <c r="BG92" s="248">
        <f>IF(N92="zákl. přenesená",J92,0)</f>
        <v>0</v>
      </c>
      <c r="BH92" s="248">
        <f>IF(N92="sníž. přenesená",J92,0)</f>
        <v>0</v>
      </c>
      <c r="BI92" s="248">
        <f>IF(N92="nulová",J92,0)</f>
        <v>0</v>
      </c>
      <c r="BJ92" s="24" t="s">
        <v>24</v>
      </c>
      <c r="BK92" s="248">
        <f>ROUND(I92*H92,2)</f>
        <v>0</v>
      </c>
      <c r="BL92" s="24" t="s">
        <v>617</v>
      </c>
      <c r="BM92" s="24" t="s">
        <v>1997</v>
      </c>
    </row>
    <row r="93" s="1" customFormat="1" ht="25.5" customHeight="1">
      <c r="B93" s="46"/>
      <c r="C93" s="237" t="s">
        <v>93</v>
      </c>
      <c r="D93" s="237" t="s">
        <v>544</v>
      </c>
      <c r="E93" s="238" t="s">
        <v>1890</v>
      </c>
      <c r="F93" s="239" t="s">
        <v>1891</v>
      </c>
      <c r="G93" s="240" t="s">
        <v>616</v>
      </c>
      <c r="H93" s="241">
        <v>1</v>
      </c>
      <c r="I93" s="242"/>
      <c r="J93" s="243">
        <f>ROUND(I93*H93,2)</f>
        <v>0</v>
      </c>
      <c r="K93" s="239" t="s">
        <v>603</v>
      </c>
      <c r="L93" s="72"/>
      <c r="M93" s="244" t="s">
        <v>22</v>
      </c>
      <c r="N93" s="245" t="s">
        <v>48</v>
      </c>
      <c r="O93" s="47"/>
      <c r="P93" s="246">
        <f>O93*H93</f>
        <v>0</v>
      </c>
      <c r="Q93" s="246">
        <v>0</v>
      </c>
      <c r="R93" s="246">
        <f>Q93*H93</f>
        <v>0</v>
      </c>
      <c r="S93" s="246">
        <v>0</v>
      </c>
      <c r="T93" s="247">
        <f>S93*H93</f>
        <v>0</v>
      </c>
      <c r="AR93" s="24" t="s">
        <v>617</v>
      </c>
      <c r="AT93" s="24" t="s">
        <v>544</v>
      </c>
      <c r="AU93" s="24" t="s">
        <v>24</v>
      </c>
      <c r="AY93" s="24" t="s">
        <v>541</v>
      </c>
      <c r="BE93" s="248">
        <f>IF(N93="základní",J93,0)</f>
        <v>0</v>
      </c>
      <c r="BF93" s="248">
        <f>IF(N93="snížená",J93,0)</f>
        <v>0</v>
      </c>
      <c r="BG93" s="248">
        <f>IF(N93="zákl. přenesená",J93,0)</f>
        <v>0</v>
      </c>
      <c r="BH93" s="248">
        <f>IF(N93="sníž. přenesená",J93,0)</f>
        <v>0</v>
      </c>
      <c r="BI93" s="248">
        <f>IF(N93="nulová",J93,0)</f>
        <v>0</v>
      </c>
      <c r="BJ93" s="24" t="s">
        <v>24</v>
      </c>
      <c r="BK93" s="248">
        <f>ROUND(I93*H93,2)</f>
        <v>0</v>
      </c>
      <c r="BL93" s="24" t="s">
        <v>617</v>
      </c>
      <c r="BM93" s="24" t="s">
        <v>1998</v>
      </c>
    </row>
    <row r="94" s="1" customFormat="1" ht="63.75" customHeight="1">
      <c r="B94" s="46"/>
      <c r="C94" s="264" t="s">
        <v>542</v>
      </c>
      <c r="D94" s="264" t="s">
        <v>622</v>
      </c>
      <c r="E94" s="265" t="s">
        <v>1652</v>
      </c>
      <c r="F94" s="266" t="s">
        <v>1653</v>
      </c>
      <c r="G94" s="267" t="s">
        <v>616</v>
      </c>
      <c r="H94" s="268">
        <v>4</v>
      </c>
      <c r="I94" s="269"/>
      <c r="J94" s="270">
        <f>ROUND(I94*H94,2)</f>
        <v>0</v>
      </c>
      <c r="K94" s="266" t="s">
        <v>603</v>
      </c>
      <c r="L94" s="271"/>
      <c r="M94" s="272" t="s">
        <v>22</v>
      </c>
      <c r="N94" s="273" t="s">
        <v>48</v>
      </c>
      <c r="O94" s="47"/>
      <c r="P94" s="246">
        <f>O94*H94</f>
        <v>0</v>
      </c>
      <c r="Q94" s="246">
        <v>0</v>
      </c>
      <c r="R94" s="246">
        <f>Q94*H94</f>
        <v>0</v>
      </c>
      <c r="S94" s="246">
        <v>0</v>
      </c>
      <c r="T94" s="247">
        <f>S94*H94</f>
        <v>0</v>
      </c>
      <c r="AR94" s="24" t="s">
        <v>639</v>
      </c>
      <c r="AT94" s="24" t="s">
        <v>622</v>
      </c>
      <c r="AU94" s="24" t="s">
        <v>24</v>
      </c>
      <c r="AY94" s="24" t="s">
        <v>541</v>
      </c>
      <c r="BE94" s="248">
        <f>IF(N94="základní",J94,0)</f>
        <v>0</v>
      </c>
      <c r="BF94" s="248">
        <f>IF(N94="snížená",J94,0)</f>
        <v>0</v>
      </c>
      <c r="BG94" s="248">
        <f>IF(N94="zákl. přenesená",J94,0)</f>
        <v>0</v>
      </c>
      <c r="BH94" s="248">
        <f>IF(N94="sníž. přenesená",J94,0)</f>
        <v>0</v>
      </c>
      <c r="BI94" s="248">
        <f>IF(N94="nulová",J94,0)</f>
        <v>0</v>
      </c>
      <c r="BJ94" s="24" t="s">
        <v>24</v>
      </c>
      <c r="BK94" s="248">
        <f>ROUND(I94*H94,2)</f>
        <v>0</v>
      </c>
      <c r="BL94" s="24" t="s">
        <v>639</v>
      </c>
      <c r="BM94" s="24" t="s">
        <v>1999</v>
      </c>
    </row>
    <row r="95" s="1" customFormat="1">
      <c r="B95" s="46"/>
      <c r="C95" s="74"/>
      <c r="D95" s="251" t="s">
        <v>626</v>
      </c>
      <c r="E95" s="74"/>
      <c r="F95" s="274" t="s">
        <v>1655</v>
      </c>
      <c r="G95" s="74"/>
      <c r="H95" s="74"/>
      <c r="I95" s="204"/>
      <c r="J95" s="74"/>
      <c r="K95" s="74"/>
      <c r="L95" s="72"/>
      <c r="M95" s="275"/>
      <c r="N95" s="47"/>
      <c r="O95" s="47"/>
      <c r="P95" s="47"/>
      <c r="Q95" s="47"/>
      <c r="R95" s="47"/>
      <c r="S95" s="47"/>
      <c r="T95" s="95"/>
      <c r="AT95" s="24" t="s">
        <v>626</v>
      </c>
      <c r="AU95" s="24" t="s">
        <v>24</v>
      </c>
    </row>
    <row r="96" s="1" customFormat="1" ht="38.25" customHeight="1">
      <c r="B96" s="46"/>
      <c r="C96" s="264" t="s">
        <v>562</v>
      </c>
      <c r="D96" s="264" t="s">
        <v>622</v>
      </c>
      <c r="E96" s="265" t="s">
        <v>1656</v>
      </c>
      <c r="F96" s="266" t="s">
        <v>1657</v>
      </c>
      <c r="G96" s="267" t="s">
        <v>616</v>
      </c>
      <c r="H96" s="268">
        <v>8</v>
      </c>
      <c r="I96" s="269"/>
      <c r="J96" s="270">
        <f>ROUND(I96*H96,2)</f>
        <v>0</v>
      </c>
      <c r="K96" s="266" t="s">
        <v>603</v>
      </c>
      <c r="L96" s="271"/>
      <c r="M96" s="272" t="s">
        <v>22</v>
      </c>
      <c r="N96" s="273" t="s">
        <v>48</v>
      </c>
      <c r="O96" s="47"/>
      <c r="P96" s="246">
        <f>O96*H96</f>
        <v>0</v>
      </c>
      <c r="Q96" s="246">
        <v>0</v>
      </c>
      <c r="R96" s="246">
        <f>Q96*H96</f>
        <v>0</v>
      </c>
      <c r="S96" s="246">
        <v>0</v>
      </c>
      <c r="T96" s="247">
        <f>S96*H96</f>
        <v>0</v>
      </c>
      <c r="AR96" s="24" t="s">
        <v>639</v>
      </c>
      <c r="AT96" s="24" t="s">
        <v>622</v>
      </c>
      <c r="AU96" s="24" t="s">
        <v>24</v>
      </c>
      <c r="AY96" s="24" t="s">
        <v>541</v>
      </c>
      <c r="BE96" s="248">
        <f>IF(N96="základní",J96,0)</f>
        <v>0</v>
      </c>
      <c r="BF96" s="248">
        <f>IF(N96="snížená",J96,0)</f>
        <v>0</v>
      </c>
      <c r="BG96" s="248">
        <f>IF(N96="zákl. přenesená",J96,0)</f>
        <v>0</v>
      </c>
      <c r="BH96" s="248">
        <f>IF(N96="sníž. přenesená",J96,0)</f>
        <v>0</v>
      </c>
      <c r="BI96" s="248">
        <f>IF(N96="nulová",J96,0)</f>
        <v>0</v>
      </c>
      <c r="BJ96" s="24" t="s">
        <v>24</v>
      </c>
      <c r="BK96" s="248">
        <f>ROUND(I96*H96,2)</f>
        <v>0</v>
      </c>
      <c r="BL96" s="24" t="s">
        <v>639</v>
      </c>
      <c r="BM96" s="24" t="s">
        <v>2000</v>
      </c>
    </row>
    <row r="97" s="1" customFormat="1">
      <c r="B97" s="46"/>
      <c r="C97" s="74"/>
      <c r="D97" s="251" t="s">
        <v>626</v>
      </c>
      <c r="E97" s="74"/>
      <c r="F97" s="274" t="s">
        <v>627</v>
      </c>
      <c r="G97" s="74"/>
      <c r="H97" s="74"/>
      <c r="I97" s="204"/>
      <c r="J97" s="74"/>
      <c r="K97" s="74"/>
      <c r="L97" s="72"/>
      <c r="M97" s="275"/>
      <c r="N97" s="47"/>
      <c r="O97" s="47"/>
      <c r="P97" s="47"/>
      <c r="Q97" s="47"/>
      <c r="R97" s="47"/>
      <c r="S97" s="47"/>
      <c r="T97" s="95"/>
      <c r="AT97" s="24" t="s">
        <v>626</v>
      </c>
      <c r="AU97" s="24" t="s">
        <v>24</v>
      </c>
    </row>
    <row r="98" s="1" customFormat="1" ht="25.5" customHeight="1">
      <c r="B98" s="46"/>
      <c r="C98" s="264" t="s">
        <v>552</v>
      </c>
      <c r="D98" s="264" t="s">
        <v>622</v>
      </c>
      <c r="E98" s="265" t="s">
        <v>1895</v>
      </c>
      <c r="F98" s="266" t="s">
        <v>1896</v>
      </c>
      <c r="G98" s="267" t="s">
        <v>616</v>
      </c>
      <c r="H98" s="268">
        <v>1</v>
      </c>
      <c r="I98" s="269"/>
      <c r="J98" s="270">
        <f>ROUND(I98*H98,2)</f>
        <v>0</v>
      </c>
      <c r="K98" s="266" t="s">
        <v>603</v>
      </c>
      <c r="L98" s="271"/>
      <c r="M98" s="272" t="s">
        <v>22</v>
      </c>
      <c r="N98" s="273" t="s">
        <v>48</v>
      </c>
      <c r="O98" s="47"/>
      <c r="P98" s="246">
        <f>O98*H98</f>
        <v>0</v>
      </c>
      <c r="Q98" s="246">
        <v>0</v>
      </c>
      <c r="R98" s="246">
        <f>Q98*H98</f>
        <v>0</v>
      </c>
      <c r="S98" s="246">
        <v>0</v>
      </c>
      <c r="T98" s="247">
        <f>S98*H98</f>
        <v>0</v>
      </c>
      <c r="AR98" s="24" t="s">
        <v>639</v>
      </c>
      <c r="AT98" s="24" t="s">
        <v>622</v>
      </c>
      <c r="AU98" s="24" t="s">
        <v>24</v>
      </c>
      <c r="AY98" s="24" t="s">
        <v>541</v>
      </c>
      <c r="BE98" s="248">
        <f>IF(N98="základní",J98,0)</f>
        <v>0</v>
      </c>
      <c r="BF98" s="248">
        <f>IF(N98="snížená",J98,0)</f>
        <v>0</v>
      </c>
      <c r="BG98" s="248">
        <f>IF(N98="zákl. přenesená",J98,0)</f>
        <v>0</v>
      </c>
      <c r="BH98" s="248">
        <f>IF(N98="sníž. přenesená",J98,0)</f>
        <v>0</v>
      </c>
      <c r="BI98" s="248">
        <f>IF(N98="nulová",J98,0)</f>
        <v>0</v>
      </c>
      <c r="BJ98" s="24" t="s">
        <v>24</v>
      </c>
      <c r="BK98" s="248">
        <f>ROUND(I98*H98,2)</f>
        <v>0</v>
      </c>
      <c r="BL98" s="24" t="s">
        <v>639</v>
      </c>
      <c r="BM98" s="24" t="s">
        <v>2001</v>
      </c>
    </row>
    <row r="99" s="1" customFormat="1" ht="25.5" customHeight="1">
      <c r="B99" s="46"/>
      <c r="C99" s="237" t="s">
        <v>571</v>
      </c>
      <c r="D99" s="237" t="s">
        <v>544</v>
      </c>
      <c r="E99" s="238" t="s">
        <v>1659</v>
      </c>
      <c r="F99" s="239" t="s">
        <v>1660</v>
      </c>
      <c r="G99" s="240" t="s">
        <v>651</v>
      </c>
      <c r="H99" s="241">
        <v>85</v>
      </c>
      <c r="I99" s="242"/>
      <c r="J99" s="243">
        <f>ROUND(I99*H99,2)</f>
        <v>0</v>
      </c>
      <c r="K99" s="239" t="s">
        <v>603</v>
      </c>
      <c r="L99" s="72"/>
      <c r="M99" s="244" t="s">
        <v>22</v>
      </c>
      <c r="N99" s="245" t="s">
        <v>48</v>
      </c>
      <c r="O99" s="47"/>
      <c r="P99" s="246">
        <f>O99*H99</f>
        <v>0</v>
      </c>
      <c r="Q99" s="246">
        <v>0</v>
      </c>
      <c r="R99" s="246">
        <f>Q99*H99</f>
        <v>0</v>
      </c>
      <c r="S99" s="246">
        <v>0</v>
      </c>
      <c r="T99" s="247">
        <f>S99*H99</f>
        <v>0</v>
      </c>
      <c r="AR99" s="24" t="s">
        <v>617</v>
      </c>
      <c r="AT99" s="24" t="s">
        <v>544</v>
      </c>
      <c r="AU99" s="24" t="s">
        <v>24</v>
      </c>
      <c r="AY99" s="24" t="s">
        <v>541</v>
      </c>
      <c r="BE99" s="248">
        <f>IF(N99="základní",J99,0)</f>
        <v>0</v>
      </c>
      <c r="BF99" s="248">
        <f>IF(N99="snížená",J99,0)</f>
        <v>0</v>
      </c>
      <c r="BG99" s="248">
        <f>IF(N99="zákl. přenesená",J99,0)</f>
        <v>0</v>
      </c>
      <c r="BH99" s="248">
        <f>IF(N99="sníž. přenesená",J99,0)</f>
        <v>0</v>
      </c>
      <c r="BI99" s="248">
        <f>IF(N99="nulová",J99,0)</f>
        <v>0</v>
      </c>
      <c r="BJ99" s="24" t="s">
        <v>24</v>
      </c>
      <c r="BK99" s="248">
        <f>ROUND(I99*H99,2)</f>
        <v>0</v>
      </c>
      <c r="BL99" s="24" t="s">
        <v>617</v>
      </c>
      <c r="BM99" s="24" t="s">
        <v>2002</v>
      </c>
    </row>
    <row r="100" s="1" customFormat="1" ht="51" customHeight="1">
      <c r="B100" s="46"/>
      <c r="C100" s="237" t="s">
        <v>561</v>
      </c>
      <c r="D100" s="237" t="s">
        <v>544</v>
      </c>
      <c r="E100" s="238" t="s">
        <v>1458</v>
      </c>
      <c r="F100" s="239" t="s">
        <v>1459</v>
      </c>
      <c r="G100" s="240" t="s">
        <v>616</v>
      </c>
      <c r="H100" s="241">
        <v>8</v>
      </c>
      <c r="I100" s="242"/>
      <c r="J100" s="243">
        <f>ROUND(I100*H100,2)</f>
        <v>0</v>
      </c>
      <c r="K100" s="239" t="s">
        <v>603</v>
      </c>
      <c r="L100" s="72"/>
      <c r="M100" s="244" t="s">
        <v>22</v>
      </c>
      <c r="N100" s="245" t="s">
        <v>48</v>
      </c>
      <c r="O100" s="47"/>
      <c r="P100" s="246">
        <f>O100*H100</f>
        <v>0</v>
      </c>
      <c r="Q100" s="246">
        <v>0</v>
      </c>
      <c r="R100" s="246">
        <f>Q100*H100</f>
        <v>0</v>
      </c>
      <c r="S100" s="246">
        <v>0</v>
      </c>
      <c r="T100" s="247">
        <f>S100*H100</f>
        <v>0</v>
      </c>
      <c r="AR100" s="24" t="s">
        <v>617</v>
      </c>
      <c r="AT100" s="24" t="s">
        <v>544</v>
      </c>
      <c r="AU100" s="24" t="s">
        <v>24</v>
      </c>
      <c r="AY100" s="24" t="s">
        <v>541</v>
      </c>
      <c r="BE100" s="248">
        <f>IF(N100="základní",J100,0)</f>
        <v>0</v>
      </c>
      <c r="BF100" s="248">
        <f>IF(N100="snížená",J100,0)</f>
        <v>0</v>
      </c>
      <c r="BG100" s="248">
        <f>IF(N100="zákl. přenesená",J100,0)</f>
        <v>0</v>
      </c>
      <c r="BH100" s="248">
        <f>IF(N100="sníž. přenesená",J100,0)</f>
        <v>0</v>
      </c>
      <c r="BI100" s="248">
        <f>IF(N100="nulová",J100,0)</f>
        <v>0</v>
      </c>
      <c r="BJ100" s="24" t="s">
        <v>24</v>
      </c>
      <c r="BK100" s="248">
        <f>ROUND(I100*H100,2)</f>
        <v>0</v>
      </c>
      <c r="BL100" s="24" t="s">
        <v>617</v>
      </c>
      <c r="BM100" s="24" t="s">
        <v>2003</v>
      </c>
    </row>
    <row r="101" s="1" customFormat="1" ht="25.5" customHeight="1">
      <c r="B101" s="46"/>
      <c r="C101" s="264" t="s">
        <v>557</v>
      </c>
      <c r="D101" s="264" t="s">
        <v>622</v>
      </c>
      <c r="E101" s="265" t="s">
        <v>1663</v>
      </c>
      <c r="F101" s="266" t="s">
        <v>1664</v>
      </c>
      <c r="G101" s="267" t="s">
        <v>651</v>
      </c>
      <c r="H101" s="268">
        <v>85</v>
      </c>
      <c r="I101" s="269"/>
      <c r="J101" s="270">
        <f>ROUND(I101*H101,2)</f>
        <v>0</v>
      </c>
      <c r="K101" s="266" t="s">
        <v>603</v>
      </c>
      <c r="L101" s="271"/>
      <c r="M101" s="272" t="s">
        <v>22</v>
      </c>
      <c r="N101" s="273" t="s">
        <v>48</v>
      </c>
      <c r="O101" s="47"/>
      <c r="P101" s="246">
        <f>O101*H101</f>
        <v>0</v>
      </c>
      <c r="Q101" s="246">
        <v>0</v>
      </c>
      <c r="R101" s="246">
        <f>Q101*H101</f>
        <v>0</v>
      </c>
      <c r="S101" s="246">
        <v>0</v>
      </c>
      <c r="T101" s="247">
        <f>S101*H101</f>
        <v>0</v>
      </c>
      <c r="AR101" s="24" t="s">
        <v>617</v>
      </c>
      <c r="AT101" s="24" t="s">
        <v>622</v>
      </c>
      <c r="AU101" s="24" t="s">
        <v>24</v>
      </c>
      <c r="AY101" s="24" t="s">
        <v>541</v>
      </c>
      <c r="BE101" s="248">
        <f>IF(N101="základní",J101,0)</f>
        <v>0</v>
      </c>
      <c r="BF101" s="248">
        <f>IF(N101="snížená",J101,0)</f>
        <v>0</v>
      </c>
      <c r="BG101" s="248">
        <f>IF(N101="zákl. přenesená",J101,0)</f>
        <v>0</v>
      </c>
      <c r="BH101" s="248">
        <f>IF(N101="sníž. přenesená",J101,0)</f>
        <v>0</v>
      </c>
      <c r="BI101" s="248">
        <f>IF(N101="nulová",J101,0)</f>
        <v>0</v>
      </c>
      <c r="BJ101" s="24" t="s">
        <v>24</v>
      </c>
      <c r="BK101" s="248">
        <f>ROUND(I101*H101,2)</f>
        <v>0</v>
      </c>
      <c r="BL101" s="24" t="s">
        <v>617</v>
      </c>
      <c r="BM101" s="24" t="s">
        <v>2004</v>
      </c>
    </row>
    <row r="102" s="1" customFormat="1" ht="25.5" customHeight="1">
      <c r="B102" s="46"/>
      <c r="C102" s="264" t="s">
        <v>29</v>
      </c>
      <c r="D102" s="264" t="s">
        <v>622</v>
      </c>
      <c r="E102" s="265" t="s">
        <v>1669</v>
      </c>
      <c r="F102" s="266" t="s">
        <v>1670</v>
      </c>
      <c r="G102" s="267" t="s">
        <v>651</v>
      </c>
      <c r="H102" s="268">
        <v>75</v>
      </c>
      <c r="I102" s="269"/>
      <c r="J102" s="270">
        <f>ROUND(I102*H102,2)</f>
        <v>0</v>
      </c>
      <c r="K102" s="266" t="s">
        <v>603</v>
      </c>
      <c r="L102" s="271"/>
      <c r="M102" s="272" t="s">
        <v>22</v>
      </c>
      <c r="N102" s="273" t="s">
        <v>48</v>
      </c>
      <c r="O102" s="47"/>
      <c r="P102" s="246">
        <f>O102*H102</f>
        <v>0</v>
      </c>
      <c r="Q102" s="246">
        <v>0</v>
      </c>
      <c r="R102" s="246">
        <f>Q102*H102</f>
        <v>0</v>
      </c>
      <c r="S102" s="246">
        <v>0</v>
      </c>
      <c r="T102" s="247">
        <f>S102*H102</f>
        <v>0</v>
      </c>
      <c r="AR102" s="24" t="s">
        <v>617</v>
      </c>
      <c r="AT102" s="24" t="s">
        <v>622</v>
      </c>
      <c r="AU102" s="24" t="s">
        <v>24</v>
      </c>
      <c r="AY102" s="24" t="s">
        <v>541</v>
      </c>
      <c r="BE102" s="248">
        <f>IF(N102="základní",J102,0)</f>
        <v>0</v>
      </c>
      <c r="BF102" s="248">
        <f>IF(N102="snížená",J102,0)</f>
        <v>0</v>
      </c>
      <c r="BG102" s="248">
        <f>IF(N102="zákl. přenesená",J102,0)</f>
        <v>0</v>
      </c>
      <c r="BH102" s="248">
        <f>IF(N102="sníž. přenesená",J102,0)</f>
        <v>0</v>
      </c>
      <c r="BI102" s="248">
        <f>IF(N102="nulová",J102,0)</f>
        <v>0</v>
      </c>
      <c r="BJ102" s="24" t="s">
        <v>24</v>
      </c>
      <c r="BK102" s="248">
        <f>ROUND(I102*H102,2)</f>
        <v>0</v>
      </c>
      <c r="BL102" s="24" t="s">
        <v>617</v>
      </c>
      <c r="BM102" s="24" t="s">
        <v>2005</v>
      </c>
    </row>
    <row r="103" s="1" customFormat="1" ht="16.5" customHeight="1">
      <c r="B103" s="46"/>
      <c r="C103" s="237" t="s">
        <v>590</v>
      </c>
      <c r="D103" s="237" t="s">
        <v>544</v>
      </c>
      <c r="E103" s="238" t="s">
        <v>628</v>
      </c>
      <c r="F103" s="239" t="s">
        <v>629</v>
      </c>
      <c r="G103" s="240" t="s">
        <v>616</v>
      </c>
      <c r="H103" s="241">
        <v>2</v>
      </c>
      <c r="I103" s="242"/>
      <c r="J103" s="243">
        <f>ROUND(I103*H103,2)</f>
        <v>0</v>
      </c>
      <c r="K103" s="239" t="s">
        <v>603</v>
      </c>
      <c r="L103" s="72"/>
      <c r="M103" s="244" t="s">
        <v>22</v>
      </c>
      <c r="N103" s="245" t="s">
        <v>48</v>
      </c>
      <c r="O103" s="47"/>
      <c r="P103" s="246">
        <f>O103*H103</f>
        <v>0</v>
      </c>
      <c r="Q103" s="246">
        <v>0</v>
      </c>
      <c r="R103" s="246">
        <f>Q103*H103</f>
        <v>0</v>
      </c>
      <c r="S103" s="246">
        <v>0</v>
      </c>
      <c r="T103" s="247">
        <f>S103*H103</f>
        <v>0</v>
      </c>
      <c r="AR103" s="24" t="s">
        <v>617</v>
      </c>
      <c r="AT103" s="24" t="s">
        <v>544</v>
      </c>
      <c r="AU103" s="24" t="s">
        <v>24</v>
      </c>
      <c r="AY103" s="24" t="s">
        <v>541</v>
      </c>
      <c r="BE103" s="248">
        <f>IF(N103="základní",J103,0)</f>
        <v>0</v>
      </c>
      <c r="BF103" s="248">
        <f>IF(N103="snížená",J103,0)</f>
        <v>0</v>
      </c>
      <c r="BG103" s="248">
        <f>IF(N103="zákl. přenesená",J103,0)</f>
        <v>0</v>
      </c>
      <c r="BH103" s="248">
        <f>IF(N103="sníž. přenesená",J103,0)</f>
        <v>0</v>
      </c>
      <c r="BI103" s="248">
        <f>IF(N103="nulová",J103,0)</f>
        <v>0</v>
      </c>
      <c r="BJ103" s="24" t="s">
        <v>24</v>
      </c>
      <c r="BK103" s="248">
        <f>ROUND(I103*H103,2)</f>
        <v>0</v>
      </c>
      <c r="BL103" s="24" t="s">
        <v>617</v>
      </c>
      <c r="BM103" s="24" t="s">
        <v>2006</v>
      </c>
    </row>
    <row r="104" s="1" customFormat="1" ht="38.25" customHeight="1">
      <c r="B104" s="46"/>
      <c r="C104" s="237" t="s">
        <v>570</v>
      </c>
      <c r="D104" s="237" t="s">
        <v>544</v>
      </c>
      <c r="E104" s="238" t="s">
        <v>631</v>
      </c>
      <c r="F104" s="239" t="s">
        <v>632</v>
      </c>
      <c r="G104" s="240" t="s">
        <v>616</v>
      </c>
      <c r="H104" s="241">
        <v>1</v>
      </c>
      <c r="I104" s="242"/>
      <c r="J104" s="243">
        <f>ROUND(I104*H104,2)</f>
        <v>0</v>
      </c>
      <c r="K104" s="239" t="s">
        <v>603</v>
      </c>
      <c r="L104" s="72"/>
      <c r="M104" s="244" t="s">
        <v>22</v>
      </c>
      <c r="N104" s="245" t="s">
        <v>48</v>
      </c>
      <c r="O104" s="47"/>
      <c r="P104" s="246">
        <f>O104*H104</f>
        <v>0</v>
      </c>
      <c r="Q104" s="246">
        <v>0</v>
      </c>
      <c r="R104" s="246">
        <f>Q104*H104</f>
        <v>0</v>
      </c>
      <c r="S104" s="246">
        <v>0</v>
      </c>
      <c r="T104" s="247">
        <f>S104*H104</f>
        <v>0</v>
      </c>
      <c r="AR104" s="24" t="s">
        <v>617</v>
      </c>
      <c r="AT104" s="24" t="s">
        <v>544</v>
      </c>
      <c r="AU104" s="24" t="s">
        <v>24</v>
      </c>
      <c r="AY104" s="24" t="s">
        <v>541</v>
      </c>
      <c r="BE104" s="248">
        <f>IF(N104="základní",J104,0)</f>
        <v>0</v>
      </c>
      <c r="BF104" s="248">
        <f>IF(N104="snížená",J104,0)</f>
        <v>0</v>
      </c>
      <c r="BG104" s="248">
        <f>IF(N104="zákl. přenesená",J104,0)</f>
        <v>0</v>
      </c>
      <c r="BH104" s="248">
        <f>IF(N104="sníž. přenesená",J104,0)</f>
        <v>0</v>
      </c>
      <c r="BI104" s="248">
        <f>IF(N104="nulová",J104,0)</f>
        <v>0</v>
      </c>
      <c r="BJ104" s="24" t="s">
        <v>24</v>
      </c>
      <c r="BK104" s="248">
        <f>ROUND(I104*H104,2)</f>
        <v>0</v>
      </c>
      <c r="BL104" s="24" t="s">
        <v>617</v>
      </c>
      <c r="BM104" s="24" t="s">
        <v>2007</v>
      </c>
    </row>
    <row r="105" s="1" customFormat="1" ht="25.5" customHeight="1">
      <c r="B105" s="46"/>
      <c r="C105" s="264" t="s">
        <v>653</v>
      </c>
      <c r="D105" s="264" t="s">
        <v>622</v>
      </c>
      <c r="E105" s="265" t="s">
        <v>641</v>
      </c>
      <c r="F105" s="266" t="s">
        <v>642</v>
      </c>
      <c r="G105" s="267" t="s">
        <v>616</v>
      </c>
      <c r="H105" s="268">
        <v>1</v>
      </c>
      <c r="I105" s="269"/>
      <c r="J105" s="270">
        <f>ROUND(I105*H105,2)</f>
        <v>0</v>
      </c>
      <c r="K105" s="266" t="s">
        <v>603</v>
      </c>
      <c r="L105" s="271"/>
      <c r="M105" s="272" t="s">
        <v>22</v>
      </c>
      <c r="N105" s="273" t="s">
        <v>48</v>
      </c>
      <c r="O105" s="47"/>
      <c r="P105" s="246">
        <f>O105*H105</f>
        <v>0</v>
      </c>
      <c r="Q105" s="246">
        <v>0</v>
      </c>
      <c r="R105" s="246">
        <f>Q105*H105</f>
        <v>0</v>
      </c>
      <c r="S105" s="246">
        <v>0</v>
      </c>
      <c r="T105" s="247">
        <f>S105*H105</f>
        <v>0</v>
      </c>
      <c r="AR105" s="24" t="s">
        <v>639</v>
      </c>
      <c r="AT105" s="24" t="s">
        <v>622</v>
      </c>
      <c r="AU105" s="24" t="s">
        <v>24</v>
      </c>
      <c r="AY105" s="24" t="s">
        <v>541</v>
      </c>
      <c r="BE105" s="248">
        <f>IF(N105="základní",J105,0)</f>
        <v>0</v>
      </c>
      <c r="BF105" s="248">
        <f>IF(N105="snížená",J105,0)</f>
        <v>0</v>
      </c>
      <c r="BG105" s="248">
        <f>IF(N105="zákl. přenesená",J105,0)</f>
        <v>0</v>
      </c>
      <c r="BH105" s="248">
        <f>IF(N105="sníž. přenesená",J105,0)</f>
        <v>0</v>
      </c>
      <c r="BI105" s="248">
        <f>IF(N105="nulová",J105,0)</f>
        <v>0</v>
      </c>
      <c r="BJ105" s="24" t="s">
        <v>24</v>
      </c>
      <c r="BK105" s="248">
        <f>ROUND(I105*H105,2)</f>
        <v>0</v>
      </c>
      <c r="BL105" s="24" t="s">
        <v>639</v>
      </c>
      <c r="BM105" s="24" t="s">
        <v>2008</v>
      </c>
    </row>
    <row r="106" s="1" customFormat="1">
      <c r="B106" s="46"/>
      <c r="C106" s="74"/>
      <c r="D106" s="251" t="s">
        <v>626</v>
      </c>
      <c r="E106" s="74"/>
      <c r="F106" s="274" t="s">
        <v>644</v>
      </c>
      <c r="G106" s="74"/>
      <c r="H106" s="74"/>
      <c r="I106" s="204"/>
      <c r="J106" s="74"/>
      <c r="K106" s="74"/>
      <c r="L106" s="72"/>
      <c r="M106" s="275"/>
      <c r="N106" s="47"/>
      <c r="O106" s="47"/>
      <c r="P106" s="47"/>
      <c r="Q106" s="47"/>
      <c r="R106" s="47"/>
      <c r="S106" s="47"/>
      <c r="T106" s="95"/>
      <c r="AT106" s="24" t="s">
        <v>626</v>
      </c>
      <c r="AU106" s="24" t="s">
        <v>24</v>
      </c>
    </row>
    <row r="107" s="1" customFormat="1" ht="38.25" customHeight="1">
      <c r="B107" s="46"/>
      <c r="C107" s="237" t="s">
        <v>574</v>
      </c>
      <c r="D107" s="237" t="s">
        <v>544</v>
      </c>
      <c r="E107" s="238" t="s">
        <v>649</v>
      </c>
      <c r="F107" s="239" t="s">
        <v>650</v>
      </c>
      <c r="G107" s="240" t="s">
        <v>651</v>
      </c>
      <c r="H107" s="241">
        <v>30</v>
      </c>
      <c r="I107" s="242"/>
      <c r="J107" s="243">
        <f>ROUND(I107*H107,2)</f>
        <v>0</v>
      </c>
      <c r="K107" s="239" t="s">
        <v>603</v>
      </c>
      <c r="L107" s="72"/>
      <c r="M107" s="244" t="s">
        <v>22</v>
      </c>
      <c r="N107" s="245" t="s">
        <v>48</v>
      </c>
      <c r="O107" s="47"/>
      <c r="P107" s="246">
        <f>O107*H107</f>
        <v>0</v>
      </c>
      <c r="Q107" s="246">
        <v>0</v>
      </c>
      <c r="R107" s="246">
        <f>Q107*H107</f>
        <v>0</v>
      </c>
      <c r="S107" s="246">
        <v>0</v>
      </c>
      <c r="T107" s="247">
        <f>S107*H107</f>
        <v>0</v>
      </c>
      <c r="AR107" s="24" t="s">
        <v>617</v>
      </c>
      <c r="AT107" s="24" t="s">
        <v>544</v>
      </c>
      <c r="AU107" s="24" t="s">
        <v>24</v>
      </c>
      <c r="AY107" s="24" t="s">
        <v>541</v>
      </c>
      <c r="BE107" s="248">
        <f>IF(N107="základní",J107,0)</f>
        <v>0</v>
      </c>
      <c r="BF107" s="248">
        <f>IF(N107="snížená",J107,0)</f>
        <v>0</v>
      </c>
      <c r="BG107" s="248">
        <f>IF(N107="zákl. přenesená",J107,0)</f>
        <v>0</v>
      </c>
      <c r="BH107" s="248">
        <f>IF(N107="sníž. přenesená",J107,0)</f>
        <v>0</v>
      </c>
      <c r="BI107" s="248">
        <f>IF(N107="nulová",J107,0)</f>
        <v>0</v>
      </c>
      <c r="BJ107" s="24" t="s">
        <v>24</v>
      </c>
      <c r="BK107" s="248">
        <f>ROUND(I107*H107,2)</f>
        <v>0</v>
      </c>
      <c r="BL107" s="24" t="s">
        <v>617</v>
      </c>
      <c r="BM107" s="24" t="s">
        <v>2009</v>
      </c>
    </row>
    <row r="108" s="1" customFormat="1" ht="25.5" customHeight="1">
      <c r="B108" s="46"/>
      <c r="C108" s="264" t="s">
        <v>10</v>
      </c>
      <c r="D108" s="264" t="s">
        <v>622</v>
      </c>
      <c r="E108" s="265" t="s">
        <v>2010</v>
      </c>
      <c r="F108" s="266" t="s">
        <v>2011</v>
      </c>
      <c r="G108" s="267" t="s">
        <v>651</v>
      </c>
      <c r="H108" s="268">
        <v>30</v>
      </c>
      <c r="I108" s="269"/>
      <c r="J108" s="270">
        <f>ROUND(I108*H108,2)</f>
        <v>0</v>
      </c>
      <c r="K108" s="266" t="s">
        <v>603</v>
      </c>
      <c r="L108" s="271"/>
      <c r="M108" s="272" t="s">
        <v>22</v>
      </c>
      <c r="N108" s="273" t="s">
        <v>48</v>
      </c>
      <c r="O108" s="47"/>
      <c r="P108" s="246">
        <f>O108*H108</f>
        <v>0</v>
      </c>
      <c r="Q108" s="246">
        <v>0</v>
      </c>
      <c r="R108" s="246">
        <f>Q108*H108</f>
        <v>0</v>
      </c>
      <c r="S108" s="246">
        <v>0</v>
      </c>
      <c r="T108" s="247">
        <f>S108*H108</f>
        <v>0</v>
      </c>
      <c r="AR108" s="24" t="s">
        <v>617</v>
      </c>
      <c r="AT108" s="24" t="s">
        <v>622</v>
      </c>
      <c r="AU108" s="24" t="s">
        <v>24</v>
      </c>
      <c r="AY108" s="24" t="s">
        <v>541</v>
      </c>
      <c r="BE108" s="248">
        <f>IF(N108="základní",J108,0)</f>
        <v>0</v>
      </c>
      <c r="BF108" s="248">
        <f>IF(N108="snížená",J108,0)</f>
        <v>0</v>
      </c>
      <c r="BG108" s="248">
        <f>IF(N108="zákl. přenesená",J108,0)</f>
        <v>0</v>
      </c>
      <c r="BH108" s="248">
        <f>IF(N108="sníž. přenesená",J108,0)</f>
        <v>0</v>
      </c>
      <c r="BI108" s="248">
        <f>IF(N108="nulová",J108,0)</f>
        <v>0</v>
      </c>
      <c r="BJ108" s="24" t="s">
        <v>24</v>
      </c>
      <c r="BK108" s="248">
        <f>ROUND(I108*H108,2)</f>
        <v>0</v>
      </c>
      <c r="BL108" s="24" t="s">
        <v>617</v>
      </c>
      <c r="BM108" s="24" t="s">
        <v>2012</v>
      </c>
    </row>
    <row r="109" s="1" customFormat="1">
      <c r="B109" s="46"/>
      <c r="C109" s="74"/>
      <c r="D109" s="251" t="s">
        <v>626</v>
      </c>
      <c r="E109" s="74"/>
      <c r="F109" s="274" t="s">
        <v>657</v>
      </c>
      <c r="G109" s="74"/>
      <c r="H109" s="74"/>
      <c r="I109" s="204"/>
      <c r="J109" s="74"/>
      <c r="K109" s="74"/>
      <c r="L109" s="72"/>
      <c r="M109" s="275"/>
      <c r="N109" s="47"/>
      <c r="O109" s="47"/>
      <c r="P109" s="47"/>
      <c r="Q109" s="47"/>
      <c r="R109" s="47"/>
      <c r="S109" s="47"/>
      <c r="T109" s="95"/>
      <c r="AT109" s="24" t="s">
        <v>626</v>
      </c>
      <c r="AU109" s="24" t="s">
        <v>24</v>
      </c>
    </row>
    <row r="110" s="1" customFormat="1" ht="25.5" customHeight="1">
      <c r="B110" s="46"/>
      <c r="C110" s="237" t="s">
        <v>577</v>
      </c>
      <c r="D110" s="237" t="s">
        <v>544</v>
      </c>
      <c r="E110" s="238" t="s">
        <v>658</v>
      </c>
      <c r="F110" s="239" t="s">
        <v>659</v>
      </c>
      <c r="G110" s="240" t="s">
        <v>651</v>
      </c>
      <c r="H110" s="241">
        <v>40</v>
      </c>
      <c r="I110" s="242"/>
      <c r="J110" s="243">
        <f>ROUND(I110*H110,2)</f>
        <v>0</v>
      </c>
      <c r="K110" s="239" t="s">
        <v>603</v>
      </c>
      <c r="L110" s="72"/>
      <c r="M110" s="244" t="s">
        <v>22</v>
      </c>
      <c r="N110" s="245" t="s">
        <v>48</v>
      </c>
      <c r="O110" s="47"/>
      <c r="P110" s="246">
        <f>O110*H110</f>
        <v>0</v>
      </c>
      <c r="Q110" s="246">
        <v>0</v>
      </c>
      <c r="R110" s="246">
        <f>Q110*H110</f>
        <v>0</v>
      </c>
      <c r="S110" s="246">
        <v>0</v>
      </c>
      <c r="T110" s="247">
        <f>S110*H110</f>
        <v>0</v>
      </c>
      <c r="AR110" s="24" t="s">
        <v>617</v>
      </c>
      <c r="AT110" s="24" t="s">
        <v>544</v>
      </c>
      <c r="AU110" s="24" t="s">
        <v>24</v>
      </c>
      <c r="AY110" s="24" t="s">
        <v>541</v>
      </c>
      <c r="BE110" s="248">
        <f>IF(N110="základní",J110,0)</f>
        <v>0</v>
      </c>
      <c r="BF110" s="248">
        <f>IF(N110="snížená",J110,0)</f>
        <v>0</v>
      </c>
      <c r="BG110" s="248">
        <f>IF(N110="zákl. přenesená",J110,0)</f>
        <v>0</v>
      </c>
      <c r="BH110" s="248">
        <f>IF(N110="sníž. přenesená",J110,0)</f>
        <v>0</v>
      </c>
      <c r="BI110" s="248">
        <f>IF(N110="nulová",J110,0)</f>
        <v>0</v>
      </c>
      <c r="BJ110" s="24" t="s">
        <v>24</v>
      </c>
      <c r="BK110" s="248">
        <f>ROUND(I110*H110,2)</f>
        <v>0</v>
      </c>
      <c r="BL110" s="24" t="s">
        <v>617</v>
      </c>
      <c r="BM110" s="24" t="s">
        <v>2013</v>
      </c>
    </row>
    <row r="111" s="1" customFormat="1" ht="51" customHeight="1">
      <c r="B111" s="46"/>
      <c r="C111" s="237" t="s">
        <v>750</v>
      </c>
      <c r="D111" s="237" t="s">
        <v>544</v>
      </c>
      <c r="E111" s="238" t="s">
        <v>2014</v>
      </c>
      <c r="F111" s="239" t="s">
        <v>2015</v>
      </c>
      <c r="G111" s="240" t="s">
        <v>616</v>
      </c>
      <c r="H111" s="241">
        <v>2</v>
      </c>
      <c r="I111" s="242"/>
      <c r="J111" s="243">
        <f>ROUND(I111*H111,2)</f>
        <v>0</v>
      </c>
      <c r="K111" s="239" t="s">
        <v>603</v>
      </c>
      <c r="L111" s="72"/>
      <c r="M111" s="244" t="s">
        <v>22</v>
      </c>
      <c r="N111" s="245" t="s">
        <v>48</v>
      </c>
      <c r="O111" s="47"/>
      <c r="P111" s="246">
        <f>O111*H111</f>
        <v>0</v>
      </c>
      <c r="Q111" s="246">
        <v>0</v>
      </c>
      <c r="R111" s="246">
        <f>Q111*H111</f>
        <v>0</v>
      </c>
      <c r="S111" s="246">
        <v>0</v>
      </c>
      <c r="T111" s="247">
        <f>S111*H111</f>
        <v>0</v>
      </c>
      <c r="AR111" s="24" t="s">
        <v>617</v>
      </c>
      <c r="AT111" s="24" t="s">
        <v>544</v>
      </c>
      <c r="AU111" s="24" t="s">
        <v>24</v>
      </c>
      <c r="AY111" s="24" t="s">
        <v>541</v>
      </c>
      <c r="BE111" s="248">
        <f>IF(N111="základní",J111,0)</f>
        <v>0</v>
      </c>
      <c r="BF111" s="248">
        <f>IF(N111="snížená",J111,0)</f>
        <v>0</v>
      </c>
      <c r="BG111" s="248">
        <f>IF(N111="zákl. přenesená",J111,0)</f>
        <v>0</v>
      </c>
      <c r="BH111" s="248">
        <f>IF(N111="sníž. přenesená",J111,0)</f>
        <v>0</v>
      </c>
      <c r="BI111" s="248">
        <f>IF(N111="nulová",J111,0)</f>
        <v>0</v>
      </c>
      <c r="BJ111" s="24" t="s">
        <v>24</v>
      </c>
      <c r="BK111" s="248">
        <f>ROUND(I111*H111,2)</f>
        <v>0</v>
      </c>
      <c r="BL111" s="24" t="s">
        <v>617</v>
      </c>
      <c r="BM111" s="24" t="s">
        <v>2016</v>
      </c>
    </row>
    <row r="112" s="1" customFormat="1" ht="25.5" customHeight="1">
      <c r="B112" s="46"/>
      <c r="C112" s="264" t="s">
        <v>580</v>
      </c>
      <c r="D112" s="264" t="s">
        <v>622</v>
      </c>
      <c r="E112" s="265" t="s">
        <v>661</v>
      </c>
      <c r="F112" s="266" t="s">
        <v>662</v>
      </c>
      <c r="G112" s="267" t="s">
        <v>651</v>
      </c>
      <c r="H112" s="268">
        <v>40</v>
      </c>
      <c r="I112" s="269"/>
      <c r="J112" s="270">
        <f>ROUND(I112*H112,2)</f>
        <v>0</v>
      </c>
      <c r="K112" s="266" t="s">
        <v>603</v>
      </c>
      <c r="L112" s="271"/>
      <c r="M112" s="272" t="s">
        <v>22</v>
      </c>
      <c r="N112" s="273" t="s">
        <v>48</v>
      </c>
      <c r="O112" s="47"/>
      <c r="P112" s="246">
        <f>O112*H112</f>
        <v>0</v>
      </c>
      <c r="Q112" s="246">
        <v>0</v>
      </c>
      <c r="R112" s="246">
        <f>Q112*H112</f>
        <v>0</v>
      </c>
      <c r="S112" s="246">
        <v>0</v>
      </c>
      <c r="T112" s="247">
        <f>S112*H112</f>
        <v>0</v>
      </c>
      <c r="AR112" s="24" t="s">
        <v>639</v>
      </c>
      <c r="AT112" s="24" t="s">
        <v>622</v>
      </c>
      <c r="AU112" s="24" t="s">
        <v>24</v>
      </c>
      <c r="AY112" s="24" t="s">
        <v>541</v>
      </c>
      <c r="BE112" s="248">
        <f>IF(N112="základní",J112,0)</f>
        <v>0</v>
      </c>
      <c r="BF112" s="248">
        <f>IF(N112="snížená",J112,0)</f>
        <v>0</v>
      </c>
      <c r="BG112" s="248">
        <f>IF(N112="zákl. přenesená",J112,0)</f>
        <v>0</v>
      </c>
      <c r="BH112" s="248">
        <f>IF(N112="sníž. přenesená",J112,0)</f>
        <v>0</v>
      </c>
      <c r="BI112" s="248">
        <f>IF(N112="nulová",J112,0)</f>
        <v>0</v>
      </c>
      <c r="BJ112" s="24" t="s">
        <v>24</v>
      </c>
      <c r="BK112" s="248">
        <f>ROUND(I112*H112,2)</f>
        <v>0</v>
      </c>
      <c r="BL112" s="24" t="s">
        <v>639</v>
      </c>
      <c r="BM112" s="24" t="s">
        <v>2017</v>
      </c>
    </row>
    <row r="113" s="1" customFormat="1" ht="51" customHeight="1">
      <c r="B113" s="46"/>
      <c r="C113" s="237" t="s">
        <v>759</v>
      </c>
      <c r="D113" s="237" t="s">
        <v>544</v>
      </c>
      <c r="E113" s="238" t="s">
        <v>1679</v>
      </c>
      <c r="F113" s="239" t="s">
        <v>1680</v>
      </c>
      <c r="G113" s="240" t="s">
        <v>651</v>
      </c>
      <c r="H113" s="241">
        <v>50</v>
      </c>
      <c r="I113" s="242"/>
      <c r="J113" s="243">
        <f>ROUND(I113*H113,2)</f>
        <v>0</v>
      </c>
      <c r="K113" s="239" t="s">
        <v>603</v>
      </c>
      <c r="L113" s="72"/>
      <c r="M113" s="244" t="s">
        <v>22</v>
      </c>
      <c r="N113" s="245" t="s">
        <v>48</v>
      </c>
      <c r="O113" s="47"/>
      <c r="P113" s="246">
        <f>O113*H113</f>
        <v>0</v>
      </c>
      <c r="Q113" s="246">
        <v>0</v>
      </c>
      <c r="R113" s="246">
        <f>Q113*H113</f>
        <v>0</v>
      </c>
      <c r="S113" s="246">
        <v>0</v>
      </c>
      <c r="T113" s="247">
        <f>S113*H113</f>
        <v>0</v>
      </c>
      <c r="AR113" s="24" t="s">
        <v>617</v>
      </c>
      <c r="AT113" s="24" t="s">
        <v>544</v>
      </c>
      <c r="AU113" s="24" t="s">
        <v>24</v>
      </c>
      <c r="AY113" s="24" t="s">
        <v>541</v>
      </c>
      <c r="BE113" s="248">
        <f>IF(N113="základní",J113,0)</f>
        <v>0</v>
      </c>
      <c r="BF113" s="248">
        <f>IF(N113="snížená",J113,0)</f>
        <v>0</v>
      </c>
      <c r="BG113" s="248">
        <f>IF(N113="zákl. přenesená",J113,0)</f>
        <v>0</v>
      </c>
      <c r="BH113" s="248">
        <f>IF(N113="sníž. přenesená",J113,0)</f>
        <v>0</v>
      </c>
      <c r="BI113" s="248">
        <f>IF(N113="nulová",J113,0)</f>
        <v>0</v>
      </c>
      <c r="BJ113" s="24" t="s">
        <v>24</v>
      </c>
      <c r="BK113" s="248">
        <f>ROUND(I113*H113,2)</f>
        <v>0</v>
      </c>
      <c r="BL113" s="24" t="s">
        <v>617</v>
      </c>
      <c r="BM113" s="24" t="s">
        <v>2018</v>
      </c>
    </row>
    <row r="114" s="1" customFormat="1" ht="25.5" customHeight="1">
      <c r="B114" s="46"/>
      <c r="C114" s="264" t="s">
        <v>585</v>
      </c>
      <c r="D114" s="264" t="s">
        <v>622</v>
      </c>
      <c r="E114" s="265" t="s">
        <v>1682</v>
      </c>
      <c r="F114" s="266" t="s">
        <v>1683</v>
      </c>
      <c r="G114" s="267" t="s">
        <v>1132</v>
      </c>
      <c r="H114" s="268">
        <v>50</v>
      </c>
      <c r="I114" s="269"/>
      <c r="J114" s="270">
        <f>ROUND(I114*H114,2)</f>
        <v>0</v>
      </c>
      <c r="K114" s="266" t="s">
        <v>603</v>
      </c>
      <c r="L114" s="271"/>
      <c r="M114" s="272" t="s">
        <v>22</v>
      </c>
      <c r="N114" s="273" t="s">
        <v>48</v>
      </c>
      <c r="O114" s="47"/>
      <c r="P114" s="246">
        <f>O114*H114</f>
        <v>0</v>
      </c>
      <c r="Q114" s="246">
        <v>0</v>
      </c>
      <c r="R114" s="246">
        <f>Q114*H114</f>
        <v>0</v>
      </c>
      <c r="S114" s="246">
        <v>0</v>
      </c>
      <c r="T114" s="247">
        <f>S114*H114</f>
        <v>0</v>
      </c>
      <c r="AR114" s="24" t="s">
        <v>639</v>
      </c>
      <c r="AT114" s="24" t="s">
        <v>622</v>
      </c>
      <c r="AU114" s="24" t="s">
        <v>24</v>
      </c>
      <c r="AY114" s="24" t="s">
        <v>541</v>
      </c>
      <c r="BE114" s="248">
        <f>IF(N114="základní",J114,0)</f>
        <v>0</v>
      </c>
      <c r="BF114" s="248">
        <f>IF(N114="snížená",J114,0)</f>
        <v>0</v>
      </c>
      <c r="BG114" s="248">
        <f>IF(N114="zákl. přenesená",J114,0)</f>
        <v>0</v>
      </c>
      <c r="BH114" s="248">
        <f>IF(N114="sníž. přenesená",J114,0)</f>
        <v>0</v>
      </c>
      <c r="BI114" s="248">
        <f>IF(N114="nulová",J114,0)</f>
        <v>0</v>
      </c>
      <c r="BJ114" s="24" t="s">
        <v>24</v>
      </c>
      <c r="BK114" s="248">
        <f>ROUND(I114*H114,2)</f>
        <v>0</v>
      </c>
      <c r="BL114" s="24" t="s">
        <v>639</v>
      </c>
      <c r="BM114" s="24" t="s">
        <v>2019</v>
      </c>
    </row>
    <row r="115" s="1" customFormat="1" ht="25.5" customHeight="1">
      <c r="B115" s="46"/>
      <c r="C115" s="237" t="s">
        <v>9</v>
      </c>
      <c r="D115" s="237" t="s">
        <v>544</v>
      </c>
      <c r="E115" s="238" t="s">
        <v>1467</v>
      </c>
      <c r="F115" s="239" t="s">
        <v>1468</v>
      </c>
      <c r="G115" s="240" t="s">
        <v>616</v>
      </c>
      <c r="H115" s="241">
        <v>2</v>
      </c>
      <c r="I115" s="242"/>
      <c r="J115" s="243">
        <f>ROUND(I115*H115,2)</f>
        <v>0</v>
      </c>
      <c r="K115" s="239" t="s">
        <v>603</v>
      </c>
      <c r="L115" s="72"/>
      <c r="M115" s="244" t="s">
        <v>22</v>
      </c>
      <c r="N115" s="245" t="s">
        <v>48</v>
      </c>
      <c r="O115" s="47"/>
      <c r="P115" s="246">
        <f>O115*H115</f>
        <v>0</v>
      </c>
      <c r="Q115" s="246">
        <v>0</v>
      </c>
      <c r="R115" s="246">
        <f>Q115*H115</f>
        <v>0</v>
      </c>
      <c r="S115" s="246">
        <v>0</v>
      </c>
      <c r="T115" s="247">
        <f>S115*H115</f>
        <v>0</v>
      </c>
      <c r="AR115" s="24" t="s">
        <v>617</v>
      </c>
      <c r="AT115" s="24" t="s">
        <v>544</v>
      </c>
      <c r="AU115" s="24" t="s">
        <v>24</v>
      </c>
      <c r="AY115" s="24" t="s">
        <v>541</v>
      </c>
      <c r="BE115" s="248">
        <f>IF(N115="základní",J115,0)</f>
        <v>0</v>
      </c>
      <c r="BF115" s="248">
        <f>IF(N115="snížená",J115,0)</f>
        <v>0</v>
      </c>
      <c r="BG115" s="248">
        <f>IF(N115="zákl. přenesená",J115,0)</f>
        <v>0</v>
      </c>
      <c r="BH115" s="248">
        <f>IF(N115="sníž. přenesená",J115,0)</f>
        <v>0</v>
      </c>
      <c r="BI115" s="248">
        <f>IF(N115="nulová",J115,0)</f>
        <v>0</v>
      </c>
      <c r="BJ115" s="24" t="s">
        <v>24</v>
      </c>
      <c r="BK115" s="248">
        <f>ROUND(I115*H115,2)</f>
        <v>0</v>
      </c>
      <c r="BL115" s="24" t="s">
        <v>617</v>
      </c>
      <c r="BM115" s="24" t="s">
        <v>2020</v>
      </c>
    </row>
    <row r="116" s="1" customFormat="1" ht="76.5" customHeight="1">
      <c r="B116" s="46"/>
      <c r="C116" s="237" t="s">
        <v>593</v>
      </c>
      <c r="D116" s="237" t="s">
        <v>544</v>
      </c>
      <c r="E116" s="238" t="s">
        <v>1686</v>
      </c>
      <c r="F116" s="239" t="s">
        <v>1687</v>
      </c>
      <c r="G116" s="240" t="s">
        <v>616</v>
      </c>
      <c r="H116" s="241">
        <v>1</v>
      </c>
      <c r="I116" s="242"/>
      <c r="J116" s="243">
        <f>ROUND(I116*H116,2)</f>
        <v>0</v>
      </c>
      <c r="K116" s="239" t="s">
        <v>603</v>
      </c>
      <c r="L116" s="72"/>
      <c r="M116" s="244" t="s">
        <v>22</v>
      </c>
      <c r="N116" s="245" t="s">
        <v>48</v>
      </c>
      <c r="O116" s="47"/>
      <c r="P116" s="246">
        <f>O116*H116</f>
        <v>0</v>
      </c>
      <c r="Q116" s="246">
        <v>0</v>
      </c>
      <c r="R116" s="246">
        <f>Q116*H116</f>
        <v>0</v>
      </c>
      <c r="S116" s="246">
        <v>0</v>
      </c>
      <c r="T116" s="247">
        <f>S116*H116</f>
        <v>0</v>
      </c>
      <c r="AR116" s="24" t="s">
        <v>617</v>
      </c>
      <c r="AT116" s="24" t="s">
        <v>544</v>
      </c>
      <c r="AU116" s="24" t="s">
        <v>24</v>
      </c>
      <c r="AY116" s="24" t="s">
        <v>541</v>
      </c>
      <c r="BE116" s="248">
        <f>IF(N116="základní",J116,0)</f>
        <v>0</v>
      </c>
      <c r="BF116" s="248">
        <f>IF(N116="snížená",J116,0)</f>
        <v>0</v>
      </c>
      <c r="BG116" s="248">
        <f>IF(N116="zákl. přenesená",J116,0)</f>
        <v>0</v>
      </c>
      <c r="BH116" s="248">
        <f>IF(N116="sníž. přenesená",J116,0)</f>
        <v>0</v>
      </c>
      <c r="BI116" s="248">
        <f>IF(N116="nulová",J116,0)</f>
        <v>0</v>
      </c>
      <c r="BJ116" s="24" t="s">
        <v>24</v>
      </c>
      <c r="BK116" s="248">
        <f>ROUND(I116*H116,2)</f>
        <v>0</v>
      </c>
      <c r="BL116" s="24" t="s">
        <v>617</v>
      </c>
      <c r="BM116" s="24" t="s">
        <v>2021</v>
      </c>
    </row>
    <row r="117" s="1" customFormat="1" ht="25.5" customHeight="1">
      <c r="B117" s="46"/>
      <c r="C117" s="237" t="s">
        <v>942</v>
      </c>
      <c r="D117" s="237" t="s">
        <v>544</v>
      </c>
      <c r="E117" s="238" t="s">
        <v>1689</v>
      </c>
      <c r="F117" s="239" t="s">
        <v>1690</v>
      </c>
      <c r="G117" s="240" t="s">
        <v>616</v>
      </c>
      <c r="H117" s="241">
        <v>1</v>
      </c>
      <c r="I117" s="242"/>
      <c r="J117" s="243">
        <f>ROUND(I117*H117,2)</f>
        <v>0</v>
      </c>
      <c r="K117" s="239" t="s">
        <v>603</v>
      </c>
      <c r="L117" s="72"/>
      <c r="M117" s="244" t="s">
        <v>22</v>
      </c>
      <c r="N117" s="281" t="s">
        <v>48</v>
      </c>
      <c r="O117" s="277"/>
      <c r="P117" s="278">
        <f>O117*H117</f>
        <v>0</v>
      </c>
      <c r="Q117" s="278">
        <v>0</v>
      </c>
      <c r="R117" s="278">
        <f>Q117*H117</f>
        <v>0</v>
      </c>
      <c r="S117" s="278">
        <v>0</v>
      </c>
      <c r="T117" s="279">
        <f>S117*H117</f>
        <v>0</v>
      </c>
      <c r="AR117" s="24" t="s">
        <v>617</v>
      </c>
      <c r="AT117" s="24" t="s">
        <v>544</v>
      </c>
      <c r="AU117" s="24" t="s">
        <v>24</v>
      </c>
      <c r="AY117" s="24" t="s">
        <v>541</v>
      </c>
      <c r="BE117" s="248">
        <f>IF(N117="základní",J117,0)</f>
        <v>0</v>
      </c>
      <c r="BF117" s="248">
        <f>IF(N117="snížená",J117,0)</f>
        <v>0</v>
      </c>
      <c r="BG117" s="248">
        <f>IF(N117="zákl. přenesená",J117,0)</f>
        <v>0</v>
      </c>
      <c r="BH117" s="248">
        <f>IF(N117="sníž. přenesená",J117,0)</f>
        <v>0</v>
      </c>
      <c r="BI117" s="248">
        <f>IF(N117="nulová",J117,0)</f>
        <v>0</v>
      </c>
      <c r="BJ117" s="24" t="s">
        <v>24</v>
      </c>
      <c r="BK117" s="248">
        <f>ROUND(I117*H117,2)</f>
        <v>0</v>
      </c>
      <c r="BL117" s="24" t="s">
        <v>617</v>
      </c>
      <c r="BM117" s="24" t="s">
        <v>2022</v>
      </c>
    </row>
    <row r="118" s="1" customFormat="1" ht="6.96" customHeight="1">
      <c r="B118" s="67"/>
      <c r="C118" s="68"/>
      <c r="D118" s="68"/>
      <c r="E118" s="68"/>
      <c r="F118" s="68"/>
      <c r="G118" s="68"/>
      <c r="H118" s="68"/>
      <c r="I118" s="179"/>
      <c r="J118" s="68"/>
      <c r="K118" s="68"/>
      <c r="L118" s="72"/>
    </row>
  </sheetData>
  <sheetProtection sheet="1" autoFilter="0" formatColumns="0" formatRows="0" objects="1" scenarios="1" spinCount="100000" saltValue="5m342USbQJof2l/YdvvNkh/fVCcFiWeJ+EaFRc+8SivBDU5/H+O2VoGdXBRQBJcSQxrSNd1vKH3NqIDYbUO0Bg==" hashValue="tGC1wRb58sGANtji/uWo/hatu1UKO/tOn/eHaLdD3yIDLtEwnAtvKmz9+AxYydRDZv1ptJ2+NbKdb3AJ+/Sjnw==" algorithmName="SHA-512" password="CC35"/>
  <autoFilter ref="C88:K117"/>
  <mergeCells count="16">
    <mergeCell ref="E7:H7"/>
    <mergeCell ref="E11:H11"/>
    <mergeCell ref="E9:H9"/>
    <mergeCell ref="E13:H13"/>
    <mergeCell ref="E28:H28"/>
    <mergeCell ref="E49:H49"/>
    <mergeCell ref="E53:H53"/>
    <mergeCell ref="E51:H51"/>
    <mergeCell ref="E55:H55"/>
    <mergeCell ref="J59:J60"/>
    <mergeCell ref="E75:H75"/>
    <mergeCell ref="E79:H79"/>
    <mergeCell ref="E77:H77"/>
    <mergeCell ref="E81:H81"/>
    <mergeCell ref="G1:H1"/>
    <mergeCell ref="L2:V2"/>
  </mergeCells>
  <hyperlinks>
    <hyperlink ref="F1:G1" location="C2" display="1) Krycí list soupisu"/>
    <hyperlink ref="G1:H1" location="C62" display="2) Rekapitulace"/>
    <hyperlink ref="J1" location="C88"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87.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453</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ht="16.5" customHeight="1">
      <c r="B9" s="28"/>
      <c r="C9" s="29"/>
      <c r="D9" s="29"/>
      <c r="E9" s="156" t="s">
        <v>1977</v>
      </c>
      <c r="F9" s="29"/>
      <c r="G9" s="29"/>
      <c r="H9" s="29"/>
      <c r="I9" s="155"/>
      <c r="J9" s="29"/>
      <c r="K9" s="31"/>
    </row>
    <row r="10">
      <c r="B10" s="28"/>
      <c r="C10" s="29"/>
      <c r="D10" s="40" t="s">
        <v>508</v>
      </c>
      <c r="E10" s="29"/>
      <c r="F10" s="29"/>
      <c r="G10" s="29"/>
      <c r="H10" s="29"/>
      <c r="I10" s="155"/>
      <c r="J10" s="29"/>
      <c r="K10" s="31"/>
    </row>
    <row r="11" s="1" customFormat="1" ht="16.5" customHeight="1">
      <c r="B11" s="46"/>
      <c r="C11" s="47"/>
      <c r="D11" s="47"/>
      <c r="E11" s="55" t="s">
        <v>1994</v>
      </c>
      <c r="F11" s="47"/>
      <c r="G11" s="47"/>
      <c r="H11" s="47"/>
      <c r="I11" s="157"/>
      <c r="J11" s="47"/>
      <c r="K11" s="51"/>
    </row>
    <row r="12" s="1" customFormat="1">
      <c r="B12" s="46"/>
      <c r="C12" s="47"/>
      <c r="D12" s="40" t="s">
        <v>510</v>
      </c>
      <c r="E12" s="47"/>
      <c r="F12" s="47"/>
      <c r="G12" s="47"/>
      <c r="H12" s="47"/>
      <c r="I12" s="157"/>
      <c r="J12" s="47"/>
      <c r="K12" s="51"/>
    </row>
    <row r="13" s="1" customFormat="1" ht="36.96" customHeight="1">
      <c r="B13" s="46"/>
      <c r="C13" s="47"/>
      <c r="D13" s="47"/>
      <c r="E13" s="158" t="s">
        <v>2023</v>
      </c>
      <c r="F13" s="47"/>
      <c r="G13" s="47"/>
      <c r="H13" s="47"/>
      <c r="I13" s="157"/>
      <c r="J13" s="47"/>
      <c r="K13" s="51"/>
    </row>
    <row r="14" s="1" customFormat="1">
      <c r="B14" s="46"/>
      <c r="C14" s="47"/>
      <c r="D14" s="47"/>
      <c r="E14" s="47"/>
      <c r="F14" s="47"/>
      <c r="G14" s="47"/>
      <c r="H14" s="47"/>
      <c r="I14" s="157"/>
      <c r="J14" s="47"/>
      <c r="K14" s="51"/>
    </row>
    <row r="15" s="1" customFormat="1" ht="14.4" customHeight="1">
      <c r="B15" s="46"/>
      <c r="C15" s="47"/>
      <c r="D15" s="40" t="s">
        <v>21</v>
      </c>
      <c r="E15" s="47"/>
      <c r="F15" s="35" t="s">
        <v>22</v>
      </c>
      <c r="G15" s="47"/>
      <c r="H15" s="47"/>
      <c r="I15" s="159" t="s">
        <v>23</v>
      </c>
      <c r="J15" s="35" t="s">
        <v>22</v>
      </c>
      <c r="K15" s="51"/>
    </row>
    <row r="16" s="1" customFormat="1" ht="14.4" customHeight="1">
      <c r="B16" s="46"/>
      <c r="C16" s="47"/>
      <c r="D16" s="40" t="s">
        <v>25</v>
      </c>
      <c r="E16" s="47"/>
      <c r="F16" s="35" t="s">
        <v>40</v>
      </c>
      <c r="G16" s="47"/>
      <c r="H16" s="47"/>
      <c r="I16" s="159" t="s">
        <v>27</v>
      </c>
      <c r="J16" s="160" t="str">
        <f>'Rekapitulace stavby'!AN8</f>
        <v>19. 9. 2018</v>
      </c>
      <c r="K16" s="51"/>
    </row>
    <row r="17" s="1" customFormat="1" ht="10.8" customHeight="1">
      <c r="B17" s="46"/>
      <c r="C17" s="47"/>
      <c r="D17" s="47"/>
      <c r="E17" s="47"/>
      <c r="F17" s="47"/>
      <c r="G17" s="47"/>
      <c r="H17" s="47"/>
      <c r="I17" s="157"/>
      <c r="J17" s="47"/>
      <c r="K17" s="51"/>
    </row>
    <row r="18" s="1" customFormat="1" ht="14.4" customHeight="1">
      <c r="B18" s="46"/>
      <c r="C18" s="47"/>
      <c r="D18" s="40" t="s">
        <v>31</v>
      </c>
      <c r="E18" s="47"/>
      <c r="F18" s="47"/>
      <c r="G18" s="47"/>
      <c r="H18" s="47"/>
      <c r="I18" s="159" t="s">
        <v>32</v>
      </c>
      <c r="J18" s="35" t="str">
        <f>IF('Rekapitulace stavby'!AN10="","",'Rekapitulace stavby'!AN10)</f>
        <v>70994234</v>
      </c>
      <c r="K18" s="51"/>
    </row>
    <row r="19" s="1" customFormat="1" ht="18" customHeight="1">
      <c r="B19" s="46"/>
      <c r="C19" s="47"/>
      <c r="D19" s="47"/>
      <c r="E19" s="35" t="str">
        <f>IF('Rekapitulace stavby'!E11="","",'Rekapitulace stavby'!E11)</f>
        <v>SŽDC s.o., OŘ Ústí n.L., ST Ústí n.L.</v>
      </c>
      <c r="F19" s="47"/>
      <c r="G19" s="47"/>
      <c r="H19" s="47"/>
      <c r="I19" s="159" t="s">
        <v>35</v>
      </c>
      <c r="J19" s="35" t="str">
        <f>IF('Rekapitulace stavby'!AN11="","",'Rekapitulace stavby'!AN11)</f>
        <v>CZ70994234</v>
      </c>
      <c r="K19" s="51"/>
    </row>
    <row r="20" s="1" customFormat="1" ht="6.96" customHeight="1">
      <c r="B20" s="46"/>
      <c r="C20" s="47"/>
      <c r="D20" s="47"/>
      <c r="E20" s="47"/>
      <c r="F20" s="47"/>
      <c r="G20" s="47"/>
      <c r="H20" s="47"/>
      <c r="I20" s="157"/>
      <c r="J20" s="47"/>
      <c r="K20" s="51"/>
    </row>
    <row r="21" s="1" customFormat="1" ht="14.4" customHeight="1">
      <c r="B21" s="46"/>
      <c r="C21" s="47"/>
      <c r="D21" s="40" t="s">
        <v>37</v>
      </c>
      <c r="E21" s="47"/>
      <c r="F21" s="47"/>
      <c r="G21" s="47"/>
      <c r="H21" s="47"/>
      <c r="I21" s="159" t="s">
        <v>32</v>
      </c>
      <c r="J21" s="35" t="str">
        <f>IF('Rekapitulace stavby'!AN13="Vyplň údaj","",IF('Rekapitulace stavby'!AN13="","",'Rekapitulace stavby'!AN13))</f>
        <v/>
      </c>
      <c r="K21" s="51"/>
    </row>
    <row r="22" s="1" customFormat="1" ht="18" customHeight="1">
      <c r="B22" s="46"/>
      <c r="C22" s="47"/>
      <c r="D22" s="47"/>
      <c r="E22" s="35" t="str">
        <f>IF('Rekapitulace stavby'!E14="Vyplň údaj","",IF('Rekapitulace stavby'!E14="","",'Rekapitulace stavby'!E14))</f>
        <v/>
      </c>
      <c r="F22" s="47"/>
      <c r="G22" s="47"/>
      <c r="H22" s="47"/>
      <c r="I22" s="159" t="s">
        <v>35</v>
      </c>
      <c r="J22" s="35" t="str">
        <f>IF('Rekapitulace stavby'!AN14="Vyplň údaj","",IF('Rekapitulace stavby'!AN14="","",'Rekapitulace stavby'!AN14))</f>
        <v/>
      </c>
      <c r="K22" s="51"/>
    </row>
    <row r="23" s="1" customFormat="1" ht="6.96" customHeight="1">
      <c r="B23" s="46"/>
      <c r="C23" s="47"/>
      <c r="D23" s="47"/>
      <c r="E23" s="47"/>
      <c r="F23" s="47"/>
      <c r="G23" s="47"/>
      <c r="H23" s="47"/>
      <c r="I23" s="157"/>
      <c r="J23" s="47"/>
      <c r="K23" s="51"/>
    </row>
    <row r="24" s="1" customFormat="1" ht="14.4" customHeight="1">
      <c r="B24" s="46"/>
      <c r="C24" s="47"/>
      <c r="D24" s="40" t="s">
        <v>39</v>
      </c>
      <c r="E24" s="47"/>
      <c r="F24" s="47"/>
      <c r="G24" s="47"/>
      <c r="H24" s="47"/>
      <c r="I24" s="159" t="s">
        <v>32</v>
      </c>
      <c r="J24" s="35" t="str">
        <f>IF('Rekapitulace stavby'!AN16="","",'Rekapitulace stavby'!AN16)</f>
        <v/>
      </c>
      <c r="K24" s="51"/>
    </row>
    <row r="25" s="1" customFormat="1" ht="18" customHeight="1">
      <c r="B25" s="46"/>
      <c r="C25" s="47"/>
      <c r="D25" s="47"/>
      <c r="E25" s="35" t="str">
        <f>IF('Rekapitulace stavby'!E17="","",'Rekapitulace stavby'!E17)</f>
        <v xml:space="preserve"> </v>
      </c>
      <c r="F25" s="47"/>
      <c r="G25" s="47"/>
      <c r="H25" s="47"/>
      <c r="I25" s="159" t="s">
        <v>35</v>
      </c>
      <c r="J25" s="35" t="str">
        <f>IF('Rekapitulace stavby'!AN17="","",'Rekapitulace stavby'!AN17)</f>
        <v/>
      </c>
      <c r="K25" s="51"/>
    </row>
    <row r="26" s="1" customFormat="1" ht="6.96" customHeight="1">
      <c r="B26" s="46"/>
      <c r="C26" s="47"/>
      <c r="D26" s="47"/>
      <c r="E26" s="47"/>
      <c r="F26" s="47"/>
      <c r="G26" s="47"/>
      <c r="H26" s="47"/>
      <c r="I26" s="157"/>
      <c r="J26" s="47"/>
      <c r="K26" s="51"/>
    </row>
    <row r="27" s="1" customFormat="1" ht="14.4" customHeight="1">
      <c r="B27" s="46"/>
      <c r="C27" s="47"/>
      <c r="D27" s="40" t="s">
        <v>42</v>
      </c>
      <c r="E27" s="47"/>
      <c r="F27" s="47"/>
      <c r="G27" s="47"/>
      <c r="H27" s="47"/>
      <c r="I27" s="157"/>
      <c r="J27" s="47"/>
      <c r="K27" s="51"/>
    </row>
    <row r="28" s="7" customFormat="1" ht="16.5" customHeight="1">
      <c r="B28" s="161"/>
      <c r="C28" s="162"/>
      <c r="D28" s="162"/>
      <c r="E28" s="44" t="s">
        <v>22</v>
      </c>
      <c r="F28" s="44"/>
      <c r="G28" s="44"/>
      <c r="H28" s="44"/>
      <c r="I28" s="163"/>
      <c r="J28" s="162"/>
      <c r="K28" s="164"/>
    </row>
    <row r="29" s="1" customFormat="1" ht="6.96" customHeight="1">
      <c r="B29" s="46"/>
      <c r="C29" s="47"/>
      <c r="D29" s="47"/>
      <c r="E29" s="47"/>
      <c r="F29" s="47"/>
      <c r="G29" s="47"/>
      <c r="H29" s="47"/>
      <c r="I29" s="157"/>
      <c r="J29" s="47"/>
      <c r="K29" s="51"/>
    </row>
    <row r="30" s="1" customFormat="1" ht="6.96" customHeight="1">
      <c r="B30" s="46"/>
      <c r="C30" s="47"/>
      <c r="D30" s="106"/>
      <c r="E30" s="106"/>
      <c r="F30" s="106"/>
      <c r="G30" s="106"/>
      <c r="H30" s="106"/>
      <c r="I30" s="165"/>
      <c r="J30" s="106"/>
      <c r="K30" s="166"/>
    </row>
    <row r="31" s="1" customFormat="1" ht="25.44" customHeight="1">
      <c r="B31" s="46"/>
      <c r="C31" s="47"/>
      <c r="D31" s="167" t="s">
        <v>43</v>
      </c>
      <c r="E31" s="47"/>
      <c r="F31" s="47"/>
      <c r="G31" s="47"/>
      <c r="H31" s="47"/>
      <c r="I31" s="157"/>
      <c r="J31" s="168">
        <f>ROUND(J93,2)</f>
        <v>0</v>
      </c>
      <c r="K31" s="51"/>
    </row>
    <row r="32" s="1" customFormat="1" ht="6.96" customHeight="1">
      <c r="B32" s="46"/>
      <c r="C32" s="47"/>
      <c r="D32" s="106"/>
      <c r="E32" s="106"/>
      <c r="F32" s="106"/>
      <c r="G32" s="106"/>
      <c r="H32" s="106"/>
      <c r="I32" s="165"/>
      <c r="J32" s="106"/>
      <c r="K32" s="166"/>
    </row>
    <row r="33" s="1" customFormat="1" ht="14.4" customHeight="1">
      <c r="B33" s="46"/>
      <c r="C33" s="47"/>
      <c r="D33" s="47"/>
      <c r="E33" s="47"/>
      <c r="F33" s="52" t="s">
        <v>45</v>
      </c>
      <c r="G33" s="47"/>
      <c r="H33" s="47"/>
      <c r="I33" s="169" t="s">
        <v>44</v>
      </c>
      <c r="J33" s="52" t="s">
        <v>46</v>
      </c>
      <c r="K33" s="51"/>
    </row>
    <row r="34" s="1" customFormat="1" ht="14.4" customHeight="1">
      <c r="B34" s="46"/>
      <c r="C34" s="47"/>
      <c r="D34" s="55" t="s">
        <v>47</v>
      </c>
      <c r="E34" s="55" t="s">
        <v>48</v>
      </c>
      <c r="F34" s="170">
        <f>ROUND(SUM(BE93:BE110), 2)</f>
        <v>0</v>
      </c>
      <c r="G34" s="47"/>
      <c r="H34" s="47"/>
      <c r="I34" s="171">
        <v>0.20999999999999999</v>
      </c>
      <c r="J34" s="170">
        <f>ROUND(ROUND((SUM(BE93:BE110)), 2)*I34, 2)</f>
        <v>0</v>
      </c>
      <c r="K34" s="51"/>
    </row>
    <row r="35" s="1" customFormat="1" ht="14.4" customHeight="1">
      <c r="B35" s="46"/>
      <c r="C35" s="47"/>
      <c r="D35" s="47"/>
      <c r="E35" s="55" t="s">
        <v>49</v>
      </c>
      <c r="F35" s="170">
        <f>ROUND(SUM(BF93:BF110), 2)</f>
        <v>0</v>
      </c>
      <c r="G35" s="47"/>
      <c r="H35" s="47"/>
      <c r="I35" s="171">
        <v>0.14999999999999999</v>
      </c>
      <c r="J35" s="170">
        <f>ROUND(ROUND((SUM(BF93:BF110)), 2)*I35, 2)</f>
        <v>0</v>
      </c>
      <c r="K35" s="51"/>
    </row>
    <row r="36" hidden="1" s="1" customFormat="1" ht="14.4" customHeight="1">
      <c r="B36" s="46"/>
      <c r="C36" s="47"/>
      <c r="D36" s="47"/>
      <c r="E36" s="55" t="s">
        <v>50</v>
      </c>
      <c r="F36" s="170">
        <f>ROUND(SUM(BG93:BG110), 2)</f>
        <v>0</v>
      </c>
      <c r="G36" s="47"/>
      <c r="H36" s="47"/>
      <c r="I36" s="171">
        <v>0.20999999999999999</v>
      </c>
      <c r="J36" s="170">
        <v>0</v>
      </c>
      <c r="K36" s="51"/>
    </row>
    <row r="37" hidden="1" s="1" customFormat="1" ht="14.4" customHeight="1">
      <c r="B37" s="46"/>
      <c r="C37" s="47"/>
      <c r="D37" s="47"/>
      <c r="E37" s="55" t="s">
        <v>51</v>
      </c>
      <c r="F37" s="170">
        <f>ROUND(SUM(BH93:BH110), 2)</f>
        <v>0</v>
      </c>
      <c r="G37" s="47"/>
      <c r="H37" s="47"/>
      <c r="I37" s="171">
        <v>0.14999999999999999</v>
      </c>
      <c r="J37" s="170">
        <v>0</v>
      </c>
      <c r="K37" s="51"/>
    </row>
    <row r="38" hidden="1" s="1" customFormat="1" ht="14.4" customHeight="1">
      <c r="B38" s="46"/>
      <c r="C38" s="47"/>
      <c r="D38" s="47"/>
      <c r="E38" s="55" t="s">
        <v>52</v>
      </c>
      <c r="F38" s="170">
        <f>ROUND(SUM(BI93:BI110), 2)</f>
        <v>0</v>
      </c>
      <c r="G38" s="47"/>
      <c r="H38" s="47"/>
      <c r="I38" s="171">
        <v>0</v>
      </c>
      <c r="J38" s="170">
        <v>0</v>
      </c>
      <c r="K38" s="51"/>
    </row>
    <row r="39" s="1" customFormat="1" ht="6.96" customHeight="1">
      <c r="B39" s="46"/>
      <c r="C39" s="47"/>
      <c r="D39" s="47"/>
      <c r="E39" s="47"/>
      <c r="F39" s="47"/>
      <c r="G39" s="47"/>
      <c r="H39" s="47"/>
      <c r="I39" s="157"/>
      <c r="J39" s="47"/>
      <c r="K39" s="51"/>
    </row>
    <row r="40" s="1" customFormat="1" ht="25.44" customHeight="1">
      <c r="B40" s="46"/>
      <c r="C40" s="172"/>
      <c r="D40" s="173" t="s">
        <v>53</v>
      </c>
      <c r="E40" s="98"/>
      <c r="F40" s="98"/>
      <c r="G40" s="174" t="s">
        <v>54</v>
      </c>
      <c r="H40" s="175" t="s">
        <v>55</v>
      </c>
      <c r="I40" s="176"/>
      <c r="J40" s="177">
        <f>SUM(J31:J38)</f>
        <v>0</v>
      </c>
      <c r="K40" s="178"/>
    </row>
    <row r="41" s="1" customFormat="1" ht="14.4" customHeight="1">
      <c r="B41" s="67"/>
      <c r="C41" s="68"/>
      <c r="D41" s="68"/>
      <c r="E41" s="68"/>
      <c r="F41" s="68"/>
      <c r="G41" s="68"/>
      <c r="H41" s="68"/>
      <c r="I41" s="179"/>
      <c r="J41" s="68"/>
      <c r="K41" s="69"/>
    </row>
    <row r="45" s="1" customFormat="1" ht="6.96" customHeight="1">
      <c r="B45" s="180"/>
      <c r="C45" s="181"/>
      <c r="D45" s="181"/>
      <c r="E45" s="181"/>
      <c r="F45" s="181"/>
      <c r="G45" s="181"/>
      <c r="H45" s="181"/>
      <c r="I45" s="182"/>
      <c r="J45" s="181"/>
      <c r="K45" s="183"/>
    </row>
    <row r="46" s="1" customFormat="1" ht="36.96" customHeight="1">
      <c r="B46" s="46"/>
      <c r="C46" s="30" t="s">
        <v>512</v>
      </c>
      <c r="D46" s="47"/>
      <c r="E46" s="47"/>
      <c r="F46" s="47"/>
      <c r="G46" s="47"/>
      <c r="H46" s="47"/>
      <c r="I46" s="157"/>
      <c r="J46" s="47"/>
      <c r="K46" s="51"/>
    </row>
    <row r="47" s="1" customFormat="1" ht="6.96" customHeight="1">
      <c r="B47" s="46"/>
      <c r="C47" s="47"/>
      <c r="D47" s="47"/>
      <c r="E47" s="47"/>
      <c r="F47" s="47"/>
      <c r="G47" s="47"/>
      <c r="H47" s="47"/>
      <c r="I47" s="157"/>
      <c r="J47" s="47"/>
      <c r="K47" s="51"/>
    </row>
    <row r="48" s="1" customFormat="1" ht="14.4" customHeight="1">
      <c r="B48" s="46"/>
      <c r="C48" s="40" t="s">
        <v>18</v>
      </c>
      <c r="D48" s="47"/>
      <c r="E48" s="47"/>
      <c r="F48" s="47"/>
      <c r="G48" s="47"/>
      <c r="H48" s="47"/>
      <c r="I48" s="157"/>
      <c r="J48" s="47"/>
      <c r="K48" s="51"/>
    </row>
    <row r="49" s="1" customFormat="1" ht="16.5" customHeight="1">
      <c r="B49" s="46"/>
      <c r="C49" s="47"/>
      <c r="D49" s="47"/>
      <c r="E49" s="156" t="str">
        <f>E7</f>
        <v>Celkové opravy zastávek na koridorové trati Vraňany - Děčín - státní hranice_ZMĚNA č. 1</v>
      </c>
      <c r="F49" s="40"/>
      <c r="G49" s="40"/>
      <c r="H49" s="40"/>
      <c r="I49" s="157"/>
      <c r="J49" s="47"/>
      <c r="K49" s="51"/>
    </row>
    <row r="50">
      <c r="B50" s="28"/>
      <c r="C50" s="40" t="s">
        <v>506</v>
      </c>
      <c r="D50" s="29"/>
      <c r="E50" s="29"/>
      <c r="F50" s="29"/>
      <c r="G50" s="29"/>
      <c r="H50" s="29"/>
      <c r="I50" s="155"/>
      <c r="J50" s="29"/>
      <c r="K50" s="31"/>
    </row>
    <row r="51" ht="16.5" customHeight="1">
      <c r="B51" s="28"/>
      <c r="C51" s="29"/>
      <c r="D51" s="29"/>
      <c r="E51" s="156" t="s">
        <v>1977</v>
      </c>
      <c r="F51" s="29"/>
      <c r="G51" s="29"/>
      <c r="H51" s="29"/>
      <c r="I51" s="155"/>
      <c r="J51" s="29"/>
      <c r="K51" s="31"/>
    </row>
    <row r="52">
      <c r="B52" s="28"/>
      <c r="C52" s="40" t="s">
        <v>508</v>
      </c>
      <c r="D52" s="29"/>
      <c r="E52" s="29"/>
      <c r="F52" s="29"/>
      <c r="G52" s="29"/>
      <c r="H52" s="29"/>
      <c r="I52" s="155"/>
      <c r="J52" s="29"/>
      <c r="K52" s="31"/>
    </row>
    <row r="53" s="1" customFormat="1" ht="16.5" customHeight="1">
      <c r="B53" s="46"/>
      <c r="C53" s="47"/>
      <c r="D53" s="47"/>
      <c r="E53" s="55" t="s">
        <v>1994</v>
      </c>
      <c r="F53" s="47"/>
      <c r="G53" s="47"/>
      <c r="H53" s="47"/>
      <c r="I53" s="157"/>
      <c r="J53" s="47"/>
      <c r="K53" s="51"/>
    </row>
    <row r="54" s="1" customFormat="1" ht="14.4" customHeight="1">
      <c r="B54" s="46"/>
      <c r="C54" s="40" t="s">
        <v>510</v>
      </c>
      <c r="D54" s="47"/>
      <c r="E54" s="47"/>
      <c r="F54" s="47"/>
      <c r="G54" s="47"/>
      <c r="H54" s="47"/>
      <c r="I54" s="157"/>
      <c r="J54" s="47"/>
      <c r="K54" s="51"/>
    </row>
    <row r="55" s="1" customFormat="1" ht="17.25" customHeight="1">
      <c r="B55" s="46"/>
      <c r="C55" s="47"/>
      <c r="D55" s="47"/>
      <c r="E55" s="158" t="str">
        <f>E13</f>
        <v>SO-34-04.2 - zemní práce</v>
      </c>
      <c r="F55" s="47"/>
      <c r="G55" s="47"/>
      <c r="H55" s="47"/>
      <c r="I55" s="157"/>
      <c r="J55" s="47"/>
      <c r="K55" s="51"/>
    </row>
    <row r="56" s="1" customFormat="1" ht="6.96" customHeight="1">
      <c r="B56" s="46"/>
      <c r="C56" s="47"/>
      <c r="D56" s="47"/>
      <c r="E56" s="47"/>
      <c r="F56" s="47"/>
      <c r="G56" s="47"/>
      <c r="H56" s="47"/>
      <c r="I56" s="157"/>
      <c r="J56" s="47"/>
      <c r="K56" s="51"/>
    </row>
    <row r="57" s="1" customFormat="1" ht="18" customHeight="1">
      <c r="B57" s="46"/>
      <c r="C57" s="40" t="s">
        <v>25</v>
      </c>
      <c r="D57" s="47"/>
      <c r="E57" s="47"/>
      <c r="F57" s="35" t="str">
        <f>F16</f>
        <v xml:space="preserve"> </v>
      </c>
      <c r="G57" s="47"/>
      <c r="H57" s="47"/>
      <c r="I57" s="159" t="s">
        <v>27</v>
      </c>
      <c r="J57" s="160" t="str">
        <f>IF(J16="","",J16)</f>
        <v>19. 9. 2018</v>
      </c>
      <c r="K57" s="51"/>
    </row>
    <row r="58" s="1" customFormat="1" ht="6.96" customHeight="1">
      <c r="B58" s="46"/>
      <c r="C58" s="47"/>
      <c r="D58" s="47"/>
      <c r="E58" s="47"/>
      <c r="F58" s="47"/>
      <c r="G58" s="47"/>
      <c r="H58" s="47"/>
      <c r="I58" s="157"/>
      <c r="J58" s="47"/>
      <c r="K58" s="51"/>
    </row>
    <row r="59" s="1" customFormat="1">
      <c r="B59" s="46"/>
      <c r="C59" s="40" t="s">
        <v>31</v>
      </c>
      <c r="D59" s="47"/>
      <c r="E59" s="47"/>
      <c r="F59" s="35" t="str">
        <f>E19</f>
        <v>SŽDC s.o., OŘ Ústí n.L., ST Ústí n.L.</v>
      </c>
      <c r="G59" s="47"/>
      <c r="H59" s="47"/>
      <c r="I59" s="159" t="s">
        <v>39</v>
      </c>
      <c r="J59" s="44" t="str">
        <f>E25</f>
        <v xml:space="preserve"> </v>
      </c>
      <c r="K59" s="51"/>
    </row>
    <row r="60" s="1" customFormat="1" ht="14.4" customHeight="1">
      <c r="B60" s="46"/>
      <c r="C60" s="40" t="s">
        <v>37</v>
      </c>
      <c r="D60" s="47"/>
      <c r="E60" s="47"/>
      <c r="F60" s="35" t="str">
        <f>IF(E22="","",E22)</f>
        <v/>
      </c>
      <c r="G60" s="47"/>
      <c r="H60" s="47"/>
      <c r="I60" s="157"/>
      <c r="J60" s="184"/>
      <c r="K60" s="51"/>
    </row>
    <row r="61" s="1" customFormat="1" ht="10.32" customHeight="1">
      <c r="B61" s="46"/>
      <c r="C61" s="47"/>
      <c r="D61" s="47"/>
      <c r="E61" s="47"/>
      <c r="F61" s="47"/>
      <c r="G61" s="47"/>
      <c r="H61" s="47"/>
      <c r="I61" s="157"/>
      <c r="J61" s="47"/>
      <c r="K61" s="51"/>
    </row>
    <row r="62" s="1" customFormat="1" ht="29.28" customHeight="1">
      <c r="B62" s="46"/>
      <c r="C62" s="185" t="s">
        <v>513</v>
      </c>
      <c r="D62" s="172"/>
      <c r="E62" s="172"/>
      <c r="F62" s="172"/>
      <c r="G62" s="172"/>
      <c r="H62" s="172"/>
      <c r="I62" s="186"/>
      <c r="J62" s="187" t="s">
        <v>514</v>
      </c>
      <c r="K62" s="188"/>
    </row>
    <row r="63" s="1" customFormat="1" ht="10.32" customHeight="1">
      <c r="B63" s="46"/>
      <c r="C63" s="47"/>
      <c r="D63" s="47"/>
      <c r="E63" s="47"/>
      <c r="F63" s="47"/>
      <c r="G63" s="47"/>
      <c r="H63" s="47"/>
      <c r="I63" s="157"/>
      <c r="J63" s="47"/>
      <c r="K63" s="51"/>
    </row>
    <row r="64" s="1" customFormat="1" ht="29.28" customHeight="1">
      <c r="B64" s="46"/>
      <c r="C64" s="189" t="s">
        <v>515</v>
      </c>
      <c r="D64" s="47"/>
      <c r="E64" s="47"/>
      <c r="F64" s="47"/>
      <c r="G64" s="47"/>
      <c r="H64" s="47"/>
      <c r="I64" s="157"/>
      <c r="J64" s="168">
        <f>J93</f>
        <v>0</v>
      </c>
      <c r="K64" s="51"/>
      <c r="AU64" s="24" t="s">
        <v>516</v>
      </c>
    </row>
    <row r="65" s="8" customFormat="1" ht="24.96" customHeight="1">
      <c r="B65" s="190"/>
      <c r="C65" s="191"/>
      <c r="D65" s="192" t="s">
        <v>517</v>
      </c>
      <c r="E65" s="193"/>
      <c r="F65" s="193"/>
      <c r="G65" s="193"/>
      <c r="H65" s="193"/>
      <c r="I65" s="194"/>
      <c r="J65" s="195">
        <f>J94</f>
        <v>0</v>
      </c>
      <c r="K65" s="196"/>
    </row>
    <row r="66" s="9" customFormat="1" ht="19.92" customHeight="1">
      <c r="B66" s="197"/>
      <c r="C66" s="198"/>
      <c r="D66" s="199" t="s">
        <v>1087</v>
      </c>
      <c r="E66" s="200"/>
      <c r="F66" s="200"/>
      <c r="G66" s="200"/>
      <c r="H66" s="200"/>
      <c r="I66" s="201"/>
      <c r="J66" s="202">
        <f>J95</f>
        <v>0</v>
      </c>
      <c r="K66" s="203"/>
    </row>
    <row r="67" s="9" customFormat="1" ht="19.92" customHeight="1">
      <c r="B67" s="197"/>
      <c r="C67" s="198"/>
      <c r="D67" s="199" t="s">
        <v>1693</v>
      </c>
      <c r="E67" s="200"/>
      <c r="F67" s="200"/>
      <c r="G67" s="200"/>
      <c r="H67" s="200"/>
      <c r="I67" s="201"/>
      <c r="J67" s="202">
        <f>J101</f>
        <v>0</v>
      </c>
      <c r="K67" s="203"/>
    </row>
    <row r="68" s="8" customFormat="1" ht="24.96" customHeight="1">
      <c r="B68" s="190"/>
      <c r="C68" s="191"/>
      <c r="D68" s="192" t="s">
        <v>1471</v>
      </c>
      <c r="E68" s="193"/>
      <c r="F68" s="193"/>
      <c r="G68" s="193"/>
      <c r="H68" s="193"/>
      <c r="I68" s="194"/>
      <c r="J68" s="195">
        <f>J103</f>
        <v>0</v>
      </c>
      <c r="K68" s="196"/>
    </row>
    <row r="69" s="9" customFormat="1" ht="19.92" customHeight="1">
      <c r="B69" s="197"/>
      <c r="C69" s="198"/>
      <c r="D69" s="199" t="s">
        <v>1472</v>
      </c>
      <c r="E69" s="200"/>
      <c r="F69" s="200"/>
      <c r="G69" s="200"/>
      <c r="H69" s="200"/>
      <c r="I69" s="201"/>
      <c r="J69" s="202">
        <f>J104</f>
        <v>0</v>
      </c>
      <c r="K69" s="203"/>
    </row>
    <row r="70" s="1" customFormat="1" ht="21.84" customHeight="1">
      <c r="B70" s="46"/>
      <c r="C70" s="47"/>
      <c r="D70" s="47"/>
      <c r="E70" s="47"/>
      <c r="F70" s="47"/>
      <c r="G70" s="47"/>
      <c r="H70" s="47"/>
      <c r="I70" s="157"/>
      <c r="J70" s="47"/>
      <c r="K70" s="51"/>
    </row>
    <row r="71" s="1" customFormat="1" ht="6.96" customHeight="1">
      <c r="B71" s="67"/>
      <c r="C71" s="68"/>
      <c r="D71" s="68"/>
      <c r="E71" s="68"/>
      <c r="F71" s="68"/>
      <c r="G71" s="68"/>
      <c r="H71" s="68"/>
      <c r="I71" s="179"/>
      <c r="J71" s="68"/>
      <c r="K71" s="69"/>
    </row>
    <row r="75" s="1" customFormat="1" ht="6.96" customHeight="1">
      <c r="B75" s="70"/>
      <c r="C75" s="71"/>
      <c r="D75" s="71"/>
      <c r="E75" s="71"/>
      <c r="F75" s="71"/>
      <c r="G75" s="71"/>
      <c r="H75" s="71"/>
      <c r="I75" s="182"/>
      <c r="J75" s="71"/>
      <c r="K75" s="71"/>
      <c r="L75" s="72"/>
    </row>
    <row r="76" s="1" customFormat="1" ht="36.96" customHeight="1">
      <c r="B76" s="46"/>
      <c r="C76" s="73" t="s">
        <v>525</v>
      </c>
      <c r="D76" s="74"/>
      <c r="E76" s="74"/>
      <c r="F76" s="74"/>
      <c r="G76" s="74"/>
      <c r="H76" s="74"/>
      <c r="I76" s="204"/>
      <c r="J76" s="74"/>
      <c r="K76" s="74"/>
      <c r="L76" s="72"/>
    </row>
    <row r="77" s="1" customFormat="1" ht="6.96" customHeight="1">
      <c r="B77" s="46"/>
      <c r="C77" s="74"/>
      <c r="D77" s="74"/>
      <c r="E77" s="74"/>
      <c r="F77" s="74"/>
      <c r="G77" s="74"/>
      <c r="H77" s="74"/>
      <c r="I77" s="204"/>
      <c r="J77" s="74"/>
      <c r="K77" s="74"/>
      <c r="L77" s="72"/>
    </row>
    <row r="78" s="1" customFormat="1" ht="14.4" customHeight="1">
      <c r="B78" s="46"/>
      <c r="C78" s="76" t="s">
        <v>18</v>
      </c>
      <c r="D78" s="74"/>
      <c r="E78" s="74"/>
      <c r="F78" s="74"/>
      <c r="G78" s="74"/>
      <c r="H78" s="74"/>
      <c r="I78" s="204"/>
      <c r="J78" s="74"/>
      <c r="K78" s="74"/>
      <c r="L78" s="72"/>
    </row>
    <row r="79" s="1" customFormat="1" ht="16.5" customHeight="1">
      <c r="B79" s="46"/>
      <c r="C79" s="74"/>
      <c r="D79" s="74"/>
      <c r="E79" s="205" t="str">
        <f>E7</f>
        <v>Celkové opravy zastávek na koridorové trati Vraňany - Děčín - státní hranice_ZMĚNA č. 1</v>
      </c>
      <c r="F79" s="76"/>
      <c r="G79" s="76"/>
      <c r="H79" s="76"/>
      <c r="I79" s="204"/>
      <c r="J79" s="74"/>
      <c r="K79" s="74"/>
      <c r="L79" s="72"/>
    </row>
    <row r="80">
      <c r="B80" s="28"/>
      <c r="C80" s="76" t="s">
        <v>506</v>
      </c>
      <c r="D80" s="206"/>
      <c r="E80" s="206"/>
      <c r="F80" s="206"/>
      <c r="G80" s="206"/>
      <c r="H80" s="206"/>
      <c r="I80" s="149"/>
      <c r="J80" s="206"/>
      <c r="K80" s="206"/>
      <c r="L80" s="207"/>
    </row>
    <row r="81" ht="16.5" customHeight="1">
      <c r="B81" s="28"/>
      <c r="C81" s="206"/>
      <c r="D81" s="206"/>
      <c r="E81" s="205" t="s">
        <v>1977</v>
      </c>
      <c r="F81" s="206"/>
      <c r="G81" s="206"/>
      <c r="H81" s="206"/>
      <c r="I81" s="149"/>
      <c r="J81" s="206"/>
      <c r="K81" s="206"/>
      <c r="L81" s="207"/>
    </row>
    <row r="82">
      <c r="B82" s="28"/>
      <c r="C82" s="76" t="s">
        <v>508</v>
      </c>
      <c r="D82" s="206"/>
      <c r="E82" s="206"/>
      <c r="F82" s="206"/>
      <c r="G82" s="206"/>
      <c r="H82" s="206"/>
      <c r="I82" s="149"/>
      <c r="J82" s="206"/>
      <c r="K82" s="206"/>
      <c r="L82" s="207"/>
    </row>
    <row r="83" s="1" customFormat="1" ht="16.5" customHeight="1">
      <c r="B83" s="46"/>
      <c r="C83" s="74"/>
      <c r="D83" s="74"/>
      <c r="E83" s="208" t="s">
        <v>1994</v>
      </c>
      <c r="F83" s="74"/>
      <c r="G83" s="74"/>
      <c r="H83" s="74"/>
      <c r="I83" s="204"/>
      <c r="J83" s="74"/>
      <c r="K83" s="74"/>
      <c r="L83" s="72"/>
    </row>
    <row r="84" s="1" customFormat="1" ht="14.4" customHeight="1">
      <c r="B84" s="46"/>
      <c r="C84" s="76" t="s">
        <v>510</v>
      </c>
      <c r="D84" s="74"/>
      <c r="E84" s="74"/>
      <c r="F84" s="74"/>
      <c r="G84" s="74"/>
      <c r="H84" s="74"/>
      <c r="I84" s="204"/>
      <c r="J84" s="74"/>
      <c r="K84" s="74"/>
      <c r="L84" s="72"/>
    </row>
    <row r="85" s="1" customFormat="1" ht="17.25" customHeight="1">
      <c r="B85" s="46"/>
      <c r="C85" s="74"/>
      <c r="D85" s="74"/>
      <c r="E85" s="82" t="str">
        <f>E13</f>
        <v>SO-34-04.2 - zemní práce</v>
      </c>
      <c r="F85" s="74"/>
      <c r="G85" s="74"/>
      <c r="H85" s="74"/>
      <c r="I85" s="204"/>
      <c r="J85" s="74"/>
      <c r="K85" s="74"/>
      <c r="L85" s="72"/>
    </row>
    <row r="86" s="1" customFormat="1" ht="6.96" customHeight="1">
      <c r="B86" s="46"/>
      <c r="C86" s="74"/>
      <c r="D86" s="74"/>
      <c r="E86" s="74"/>
      <c r="F86" s="74"/>
      <c r="G86" s="74"/>
      <c r="H86" s="74"/>
      <c r="I86" s="204"/>
      <c r="J86" s="74"/>
      <c r="K86" s="74"/>
      <c r="L86" s="72"/>
    </row>
    <row r="87" s="1" customFormat="1" ht="18" customHeight="1">
      <c r="B87" s="46"/>
      <c r="C87" s="76" t="s">
        <v>25</v>
      </c>
      <c r="D87" s="74"/>
      <c r="E87" s="74"/>
      <c r="F87" s="209" t="str">
        <f>F16</f>
        <v xml:space="preserve"> </v>
      </c>
      <c r="G87" s="74"/>
      <c r="H87" s="74"/>
      <c r="I87" s="210" t="s">
        <v>27</v>
      </c>
      <c r="J87" s="85" t="str">
        <f>IF(J16="","",J16)</f>
        <v>19. 9. 2018</v>
      </c>
      <c r="K87" s="74"/>
      <c r="L87" s="72"/>
    </row>
    <row r="88" s="1" customFormat="1" ht="6.96" customHeight="1">
      <c r="B88" s="46"/>
      <c r="C88" s="74"/>
      <c r="D88" s="74"/>
      <c r="E88" s="74"/>
      <c r="F88" s="74"/>
      <c r="G88" s="74"/>
      <c r="H88" s="74"/>
      <c r="I88" s="204"/>
      <c r="J88" s="74"/>
      <c r="K88" s="74"/>
      <c r="L88" s="72"/>
    </row>
    <row r="89" s="1" customFormat="1">
      <c r="B89" s="46"/>
      <c r="C89" s="76" t="s">
        <v>31</v>
      </c>
      <c r="D89" s="74"/>
      <c r="E89" s="74"/>
      <c r="F89" s="209" t="str">
        <f>E19</f>
        <v>SŽDC s.o., OŘ Ústí n.L., ST Ústí n.L.</v>
      </c>
      <c r="G89" s="74"/>
      <c r="H89" s="74"/>
      <c r="I89" s="210" t="s">
        <v>39</v>
      </c>
      <c r="J89" s="209" t="str">
        <f>E25</f>
        <v xml:space="preserve"> </v>
      </c>
      <c r="K89" s="74"/>
      <c r="L89" s="72"/>
    </row>
    <row r="90" s="1" customFormat="1" ht="14.4" customHeight="1">
      <c r="B90" s="46"/>
      <c r="C90" s="76" t="s">
        <v>37</v>
      </c>
      <c r="D90" s="74"/>
      <c r="E90" s="74"/>
      <c r="F90" s="209" t="str">
        <f>IF(E22="","",E22)</f>
        <v/>
      </c>
      <c r="G90" s="74"/>
      <c r="H90" s="74"/>
      <c r="I90" s="204"/>
      <c r="J90" s="74"/>
      <c r="K90" s="74"/>
      <c r="L90" s="72"/>
    </row>
    <row r="91" s="1" customFormat="1" ht="10.32" customHeight="1">
      <c r="B91" s="46"/>
      <c r="C91" s="74"/>
      <c r="D91" s="74"/>
      <c r="E91" s="74"/>
      <c r="F91" s="74"/>
      <c r="G91" s="74"/>
      <c r="H91" s="74"/>
      <c r="I91" s="204"/>
      <c r="J91" s="74"/>
      <c r="K91" s="74"/>
      <c r="L91" s="72"/>
    </row>
    <row r="92" s="10" customFormat="1" ht="29.28" customHeight="1">
      <c r="B92" s="211"/>
      <c r="C92" s="212" t="s">
        <v>526</v>
      </c>
      <c r="D92" s="213" t="s">
        <v>62</v>
      </c>
      <c r="E92" s="213" t="s">
        <v>58</v>
      </c>
      <c r="F92" s="213" t="s">
        <v>527</v>
      </c>
      <c r="G92" s="213" t="s">
        <v>528</v>
      </c>
      <c r="H92" s="213" t="s">
        <v>529</v>
      </c>
      <c r="I92" s="214" t="s">
        <v>530</v>
      </c>
      <c r="J92" s="213" t="s">
        <v>514</v>
      </c>
      <c r="K92" s="215" t="s">
        <v>531</v>
      </c>
      <c r="L92" s="216"/>
      <c r="M92" s="102" t="s">
        <v>532</v>
      </c>
      <c r="N92" s="103" t="s">
        <v>47</v>
      </c>
      <c r="O92" s="103" t="s">
        <v>533</v>
      </c>
      <c r="P92" s="103" t="s">
        <v>534</v>
      </c>
      <c r="Q92" s="103" t="s">
        <v>535</v>
      </c>
      <c r="R92" s="103" t="s">
        <v>536</v>
      </c>
      <c r="S92" s="103" t="s">
        <v>537</v>
      </c>
      <c r="T92" s="104" t="s">
        <v>538</v>
      </c>
    </row>
    <row r="93" s="1" customFormat="1" ht="29.28" customHeight="1">
      <c r="B93" s="46"/>
      <c r="C93" s="108" t="s">
        <v>515</v>
      </c>
      <c r="D93" s="74"/>
      <c r="E93" s="74"/>
      <c r="F93" s="74"/>
      <c r="G93" s="74"/>
      <c r="H93" s="74"/>
      <c r="I93" s="204"/>
      <c r="J93" s="217">
        <f>BK93</f>
        <v>0</v>
      </c>
      <c r="K93" s="74"/>
      <c r="L93" s="72"/>
      <c r="M93" s="105"/>
      <c r="N93" s="106"/>
      <c r="O93" s="106"/>
      <c r="P93" s="218">
        <f>P94+P103</f>
        <v>0</v>
      </c>
      <c r="Q93" s="106"/>
      <c r="R93" s="218">
        <f>R94+R103</f>
        <v>4.3082305999999999</v>
      </c>
      <c r="S93" s="106"/>
      <c r="T93" s="219">
        <f>T94+T103</f>
        <v>0</v>
      </c>
      <c r="AT93" s="24" t="s">
        <v>76</v>
      </c>
      <c r="AU93" s="24" t="s">
        <v>516</v>
      </c>
      <c r="BK93" s="220">
        <f>BK94+BK103</f>
        <v>0</v>
      </c>
    </row>
    <row r="94" s="11" customFormat="1" ht="37.44" customHeight="1">
      <c r="B94" s="221"/>
      <c r="C94" s="222"/>
      <c r="D94" s="223" t="s">
        <v>76</v>
      </c>
      <c r="E94" s="224" t="s">
        <v>539</v>
      </c>
      <c r="F94" s="224" t="s">
        <v>540</v>
      </c>
      <c r="G94" s="222"/>
      <c r="H94" s="222"/>
      <c r="I94" s="225"/>
      <c r="J94" s="226">
        <f>BK94</f>
        <v>0</v>
      </c>
      <c r="K94" s="222"/>
      <c r="L94" s="227"/>
      <c r="M94" s="228"/>
      <c r="N94" s="229"/>
      <c r="O94" s="229"/>
      <c r="P94" s="230">
        <f>P95+P101</f>
        <v>0</v>
      </c>
      <c r="Q94" s="229"/>
      <c r="R94" s="230">
        <f>R95+R101</f>
        <v>1.5701056</v>
      </c>
      <c r="S94" s="229"/>
      <c r="T94" s="231">
        <f>T95+T101</f>
        <v>0</v>
      </c>
      <c r="AR94" s="232" t="s">
        <v>24</v>
      </c>
      <c r="AT94" s="233" t="s">
        <v>76</v>
      </c>
      <c r="AU94" s="233" t="s">
        <v>77</v>
      </c>
      <c r="AY94" s="232" t="s">
        <v>541</v>
      </c>
      <c r="BK94" s="234">
        <f>BK95+BK101</f>
        <v>0</v>
      </c>
    </row>
    <row r="95" s="11" customFormat="1" ht="19.92" customHeight="1">
      <c r="B95" s="221"/>
      <c r="C95" s="222"/>
      <c r="D95" s="223" t="s">
        <v>76</v>
      </c>
      <c r="E95" s="235" t="s">
        <v>24</v>
      </c>
      <c r="F95" s="235" t="s">
        <v>1090</v>
      </c>
      <c r="G95" s="222"/>
      <c r="H95" s="222"/>
      <c r="I95" s="225"/>
      <c r="J95" s="236">
        <f>BK95</f>
        <v>0</v>
      </c>
      <c r="K95" s="222"/>
      <c r="L95" s="227"/>
      <c r="M95" s="228"/>
      <c r="N95" s="229"/>
      <c r="O95" s="229"/>
      <c r="P95" s="230">
        <f>SUM(P96:P100)</f>
        <v>0</v>
      </c>
      <c r="Q95" s="229"/>
      <c r="R95" s="230">
        <f>SUM(R96:R100)</f>
        <v>0</v>
      </c>
      <c r="S95" s="229"/>
      <c r="T95" s="231">
        <f>SUM(T96:T100)</f>
        <v>0</v>
      </c>
      <c r="AR95" s="232" t="s">
        <v>24</v>
      </c>
      <c r="AT95" s="233" t="s">
        <v>76</v>
      </c>
      <c r="AU95" s="233" t="s">
        <v>24</v>
      </c>
      <c r="AY95" s="232" t="s">
        <v>541</v>
      </c>
      <c r="BK95" s="234">
        <f>SUM(BK96:BK100)</f>
        <v>0</v>
      </c>
    </row>
    <row r="96" s="1" customFormat="1" ht="38.25" customHeight="1">
      <c r="B96" s="46"/>
      <c r="C96" s="237" t="s">
        <v>24</v>
      </c>
      <c r="D96" s="237" t="s">
        <v>544</v>
      </c>
      <c r="E96" s="238" t="s">
        <v>1473</v>
      </c>
      <c r="F96" s="239" t="s">
        <v>1474</v>
      </c>
      <c r="G96" s="240" t="s">
        <v>1093</v>
      </c>
      <c r="H96" s="241">
        <v>0.64000000000000001</v>
      </c>
      <c r="I96" s="242"/>
      <c r="J96" s="243">
        <f>ROUND(I96*H96,2)</f>
        <v>0</v>
      </c>
      <c r="K96" s="239" t="s">
        <v>684</v>
      </c>
      <c r="L96" s="72"/>
      <c r="M96" s="244" t="s">
        <v>22</v>
      </c>
      <c r="N96" s="245" t="s">
        <v>48</v>
      </c>
      <c r="O96" s="47"/>
      <c r="P96" s="246">
        <f>O96*H96</f>
        <v>0</v>
      </c>
      <c r="Q96" s="246">
        <v>0</v>
      </c>
      <c r="R96" s="246">
        <f>Q96*H96</f>
        <v>0</v>
      </c>
      <c r="S96" s="246">
        <v>0</v>
      </c>
      <c r="T96" s="247">
        <f>S96*H96</f>
        <v>0</v>
      </c>
      <c r="AR96" s="24" t="s">
        <v>542</v>
      </c>
      <c r="AT96" s="24" t="s">
        <v>544</v>
      </c>
      <c r="AU96" s="24" t="s">
        <v>85</v>
      </c>
      <c r="AY96" s="24" t="s">
        <v>541</v>
      </c>
      <c r="BE96" s="248">
        <f>IF(N96="základní",J96,0)</f>
        <v>0</v>
      </c>
      <c r="BF96" s="248">
        <f>IF(N96="snížená",J96,0)</f>
        <v>0</v>
      </c>
      <c r="BG96" s="248">
        <f>IF(N96="zákl. přenesená",J96,0)</f>
        <v>0</v>
      </c>
      <c r="BH96" s="248">
        <f>IF(N96="sníž. přenesená",J96,0)</f>
        <v>0</v>
      </c>
      <c r="BI96" s="248">
        <f>IF(N96="nulová",J96,0)</f>
        <v>0</v>
      </c>
      <c r="BJ96" s="24" t="s">
        <v>24</v>
      </c>
      <c r="BK96" s="248">
        <f>ROUND(I96*H96,2)</f>
        <v>0</v>
      </c>
      <c r="BL96" s="24" t="s">
        <v>542</v>
      </c>
      <c r="BM96" s="24" t="s">
        <v>2024</v>
      </c>
    </row>
    <row r="97" s="12" customFormat="1">
      <c r="B97" s="249"/>
      <c r="C97" s="250"/>
      <c r="D97" s="251" t="s">
        <v>549</v>
      </c>
      <c r="E97" s="252" t="s">
        <v>22</v>
      </c>
      <c r="F97" s="253" t="s">
        <v>1695</v>
      </c>
      <c r="G97" s="250"/>
      <c r="H97" s="254">
        <v>0.64000000000000001</v>
      </c>
      <c r="I97" s="255"/>
      <c r="J97" s="250"/>
      <c r="K97" s="250"/>
      <c r="L97" s="256"/>
      <c r="M97" s="257"/>
      <c r="N97" s="258"/>
      <c r="O97" s="258"/>
      <c r="P97" s="258"/>
      <c r="Q97" s="258"/>
      <c r="R97" s="258"/>
      <c r="S97" s="258"/>
      <c r="T97" s="259"/>
      <c r="AT97" s="260" t="s">
        <v>549</v>
      </c>
      <c r="AU97" s="260" t="s">
        <v>85</v>
      </c>
      <c r="AV97" s="12" t="s">
        <v>85</v>
      </c>
      <c r="AW97" s="12" t="s">
        <v>41</v>
      </c>
      <c r="AX97" s="12" t="s">
        <v>24</v>
      </c>
      <c r="AY97" s="260" t="s">
        <v>541</v>
      </c>
    </row>
    <row r="98" s="1" customFormat="1" ht="38.25" customHeight="1">
      <c r="B98" s="46"/>
      <c r="C98" s="237" t="s">
        <v>85</v>
      </c>
      <c r="D98" s="237" t="s">
        <v>544</v>
      </c>
      <c r="E98" s="238" t="s">
        <v>1477</v>
      </c>
      <c r="F98" s="239" t="s">
        <v>1478</v>
      </c>
      <c r="G98" s="240" t="s">
        <v>1093</v>
      </c>
      <c r="H98" s="241">
        <v>18.199999999999999</v>
      </c>
      <c r="I98" s="242"/>
      <c r="J98" s="243">
        <f>ROUND(I98*H98,2)</f>
        <v>0</v>
      </c>
      <c r="K98" s="239" t="s">
        <v>684</v>
      </c>
      <c r="L98" s="72"/>
      <c r="M98" s="244" t="s">
        <v>22</v>
      </c>
      <c r="N98" s="245" t="s">
        <v>48</v>
      </c>
      <c r="O98" s="47"/>
      <c r="P98" s="246">
        <f>O98*H98</f>
        <v>0</v>
      </c>
      <c r="Q98" s="246">
        <v>0</v>
      </c>
      <c r="R98" s="246">
        <f>Q98*H98</f>
        <v>0</v>
      </c>
      <c r="S98" s="246">
        <v>0</v>
      </c>
      <c r="T98" s="247">
        <f>S98*H98</f>
        <v>0</v>
      </c>
      <c r="AR98" s="24" t="s">
        <v>542</v>
      </c>
      <c r="AT98" s="24" t="s">
        <v>544</v>
      </c>
      <c r="AU98" s="24" t="s">
        <v>85</v>
      </c>
      <c r="AY98" s="24" t="s">
        <v>541</v>
      </c>
      <c r="BE98" s="248">
        <f>IF(N98="základní",J98,0)</f>
        <v>0</v>
      </c>
      <c r="BF98" s="248">
        <f>IF(N98="snížená",J98,0)</f>
        <v>0</v>
      </c>
      <c r="BG98" s="248">
        <f>IF(N98="zákl. přenesená",J98,0)</f>
        <v>0</v>
      </c>
      <c r="BH98" s="248">
        <f>IF(N98="sníž. přenesená",J98,0)</f>
        <v>0</v>
      </c>
      <c r="BI98" s="248">
        <f>IF(N98="nulová",J98,0)</f>
        <v>0</v>
      </c>
      <c r="BJ98" s="24" t="s">
        <v>24</v>
      </c>
      <c r="BK98" s="248">
        <f>ROUND(I98*H98,2)</f>
        <v>0</v>
      </c>
      <c r="BL98" s="24" t="s">
        <v>542</v>
      </c>
      <c r="BM98" s="24" t="s">
        <v>2025</v>
      </c>
    </row>
    <row r="99" s="12" customFormat="1">
      <c r="B99" s="249"/>
      <c r="C99" s="250"/>
      <c r="D99" s="251" t="s">
        <v>549</v>
      </c>
      <c r="E99" s="252" t="s">
        <v>22</v>
      </c>
      <c r="F99" s="253" t="s">
        <v>2026</v>
      </c>
      <c r="G99" s="250"/>
      <c r="H99" s="254">
        <v>18.199999999999999</v>
      </c>
      <c r="I99" s="255"/>
      <c r="J99" s="250"/>
      <c r="K99" s="250"/>
      <c r="L99" s="256"/>
      <c r="M99" s="257"/>
      <c r="N99" s="258"/>
      <c r="O99" s="258"/>
      <c r="P99" s="258"/>
      <c r="Q99" s="258"/>
      <c r="R99" s="258"/>
      <c r="S99" s="258"/>
      <c r="T99" s="259"/>
      <c r="AT99" s="260" t="s">
        <v>549</v>
      </c>
      <c r="AU99" s="260" t="s">
        <v>85</v>
      </c>
      <c r="AV99" s="12" t="s">
        <v>85</v>
      </c>
      <c r="AW99" s="12" t="s">
        <v>41</v>
      </c>
      <c r="AX99" s="12" t="s">
        <v>24</v>
      </c>
      <c r="AY99" s="260" t="s">
        <v>541</v>
      </c>
    </row>
    <row r="100" s="1" customFormat="1" ht="25.5" customHeight="1">
      <c r="B100" s="46"/>
      <c r="C100" s="237" t="s">
        <v>93</v>
      </c>
      <c r="D100" s="237" t="s">
        <v>544</v>
      </c>
      <c r="E100" s="238" t="s">
        <v>1481</v>
      </c>
      <c r="F100" s="239" t="s">
        <v>1482</v>
      </c>
      <c r="G100" s="240" t="s">
        <v>1093</v>
      </c>
      <c r="H100" s="241">
        <v>18.199999999999999</v>
      </c>
      <c r="I100" s="242"/>
      <c r="J100" s="243">
        <f>ROUND(I100*H100,2)</f>
        <v>0</v>
      </c>
      <c r="K100" s="239" t="s">
        <v>684</v>
      </c>
      <c r="L100" s="72"/>
      <c r="M100" s="244" t="s">
        <v>22</v>
      </c>
      <c r="N100" s="245" t="s">
        <v>48</v>
      </c>
      <c r="O100" s="47"/>
      <c r="P100" s="246">
        <f>O100*H100</f>
        <v>0</v>
      </c>
      <c r="Q100" s="246">
        <v>0</v>
      </c>
      <c r="R100" s="246">
        <f>Q100*H100</f>
        <v>0</v>
      </c>
      <c r="S100" s="246">
        <v>0</v>
      </c>
      <c r="T100" s="247">
        <f>S100*H100</f>
        <v>0</v>
      </c>
      <c r="AR100" s="24" t="s">
        <v>542</v>
      </c>
      <c r="AT100" s="24" t="s">
        <v>544</v>
      </c>
      <c r="AU100" s="24" t="s">
        <v>85</v>
      </c>
      <c r="AY100" s="24" t="s">
        <v>541</v>
      </c>
      <c r="BE100" s="248">
        <f>IF(N100="základní",J100,0)</f>
        <v>0</v>
      </c>
      <c r="BF100" s="248">
        <f>IF(N100="snížená",J100,0)</f>
        <v>0</v>
      </c>
      <c r="BG100" s="248">
        <f>IF(N100="zákl. přenesená",J100,0)</f>
        <v>0</v>
      </c>
      <c r="BH100" s="248">
        <f>IF(N100="sníž. přenesená",J100,0)</f>
        <v>0</v>
      </c>
      <c r="BI100" s="248">
        <f>IF(N100="nulová",J100,0)</f>
        <v>0</v>
      </c>
      <c r="BJ100" s="24" t="s">
        <v>24</v>
      </c>
      <c r="BK100" s="248">
        <f>ROUND(I100*H100,2)</f>
        <v>0</v>
      </c>
      <c r="BL100" s="24" t="s">
        <v>542</v>
      </c>
      <c r="BM100" s="24" t="s">
        <v>2027</v>
      </c>
    </row>
    <row r="101" s="11" customFormat="1" ht="29.88" customHeight="1">
      <c r="B101" s="221"/>
      <c r="C101" s="222"/>
      <c r="D101" s="223" t="s">
        <v>76</v>
      </c>
      <c r="E101" s="235" t="s">
        <v>85</v>
      </c>
      <c r="F101" s="235" t="s">
        <v>1700</v>
      </c>
      <c r="G101" s="222"/>
      <c r="H101" s="222"/>
      <c r="I101" s="225"/>
      <c r="J101" s="236">
        <f>BK101</f>
        <v>0</v>
      </c>
      <c r="K101" s="222"/>
      <c r="L101" s="227"/>
      <c r="M101" s="228"/>
      <c r="N101" s="229"/>
      <c r="O101" s="229"/>
      <c r="P101" s="230">
        <f>P102</f>
        <v>0</v>
      </c>
      <c r="Q101" s="229"/>
      <c r="R101" s="230">
        <f>R102</f>
        <v>1.5701056</v>
      </c>
      <c r="S101" s="229"/>
      <c r="T101" s="231">
        <f>T102</f>
        <v>0</v>
      </c>
      <c r="AR101" s="232" t="s">
        <v>24</v>
      </c>
      <c r="AT101" s="233" t="s">
        <v>76</v>
      </c>
      <c r="AU101" s="233" t="s">
        <v>24</v>
      </c>
      <c r="AY101" s="232" t="s">
        <v>541</v>
      </c>
      <c r="BK101" s="234">
        <f>BK102</f>
        <v>0</v>
      </c>
    </row>
    <row r="102" s="1" customFormat="1" ht="25.5" customHeight="1">
      <c r="B102" s="46"/>
      <c r="C102" s="237" t="s">
        <v>542</v>
      </c>
      <c r="D102" s="237" t="s">
        <v>544</v>
      </c>
      <c r="E102" s="238" t="s">
        <v>1487</v>
      </c>
      <c r="F102" s="239" t="s">
        <v>1488</v>
      </c>
      <c r="G102" s="240" t="s">
        <v>1093</v>
      </c>
      <c r="H102" s="241">
        <v>0.64000000000000001</v>
      </c>
      <c r="I102" s="242"/>
      <c r="J102" s="243">
        <f>ROUND(I102*H102,2)</f>
        <v>0</v>
      </c>
      <c r="K102" s="239" t="s">
        <v>684</v>
      </c>
      <c r="L102" s="72"/>
      <c r="M102" s="244" t="s">
        <v>22</v>
      </c>
      <c r="N102" s="245" t="s">
        <v>48</v>
      </c>
      <c r="O102" s="47"/>
      <c r="P102" s="246">
        <f>O102*H102</f>
        <v>0</v>
      </c>
      <c r="Q102" s="246">
        <v>2.45329</v>
      </c>
      <c r="R102" s="246">
        <f>Q102*H102</f>
        <v>1.5701056</v>
      </c>
      <c r="S102" s="246">
        <v>0</v>
      </c>
      <c r="T102" s="247">
        <f>S102*H102</f>
        <v>0</v>
      </c>
      <c r="AR102" s="24" t="s">
        <v>542</v>
      </c>
      <c r="AT102" s="24" t="s">
        <v>544</v>
      </c>
      <c r="AU102" s="24" t="s">
        <v>85</v>
      </c>
      <c r="AY102" s="24" t="s">
        <v>541</v>
      </c>
      <c r="BE102" s="248">
        <f>IF(N102="základní",J102,0)</f>
        <v>0</v>
      </c>
      <c r="BF102" s="248">
        <f>IF(N102="snížená",J102,0)</f>
        <v>0</v>
      </c>
      <c r="BG102" s="248">
        <f>IF(N102="zákl. přenesená",J102,0)</f>
        <v>0</v>
      </c>
      <c r="BH102" s="248">
        <f>IF(N102="sníž. přenesená",J102,0)</f>
        <v>0</v>
      </c>
      <c r="BI102" s="248">
        <f>IF(N102="nulová",J102,0)</f>
        <v>0</v>
      </c>
      <c r="BJ102" s="24" t="s">
        <v>24</v>
      </c>
      <c r="BK102" s="248">
        <f>ROUND(I102*H102,2)</f>
        <v>0</v>
      </c>
      <c r="BL102" s="24" t="s">
        <v>542</v>
      </c>
      <c r="BM102" s="24" t="s">
        <v>2028</v>
      </c>
    </row>
    <row r="103" s="11" customFormat="1" ht="37.44" customHeight="1">
      <c r="B103" s="221"/>
      <c r="C103" s="222"/>
      <c r="D103" s="223" t="s">
        <v>76</v>
      </c>
      <c r="E103" s="224" t="s">
        <v>622</v>
      </c>
      <c r="F103" s="224" t="s">
        <v>1490</v>
      </c>
      <c r="G103" s="222"/>
      <c r="H103" s="222"/>
      <c r="I103" s="225"/>
      <c r="J103" s="226">
        <f>BK103</f>
        <v>0</v>
      </c>
      <c r="K103" s="222"/>
      <c r="L103" s="227"/>
      <c r="M103" s="228"/>
      <c r="N103" s="229"/>
      <c r="O103" s="229"/>
      <c r="P103" s="230">
        <f>P104</f>
        <v>0</v>
      </c>
      <c r="Q103" s="229"/>
      <c r="R103" s="230">
        <f>R104</f>
        <v>2.7381250000000001</v>
      </c>
      <c r="S103" s="229"/>
      <c r="T103" s="231">
        <f>T104</f>
        <v>0</v>
      </c>
      <c r="AR103" s="232" t="s">
        <v>93</v>
      </c>
      <c r="AT103" s="233" t="s">
        <v>76</v>
      </c>
      <c r="AU103" s="233" t="s">
        <v>77</v>
      </c>
      <c r="AY103" s="232" t="s">
        <v>541</v>
      </c>
      <c r="BK103" s="234">
        <f>BK104</f>
        <v>0</v>
      </c>
    </row>
    <row r="104" s="11" customFormat="1" ht="19.92" customHeight="1">
      <c r="B104" s="221"/>
      <c r="C104" s="222"/>
      <c r="D104" s="223" t="s">
        <v>76</v>
      </c>
      <c r="E104" s="235" t="s">
        <v>1491</v>
      </c>
      <c r="F104" s="235" t="s">
        <v>1492</v>
      </c>
      <c r="G104" s="222"/>
      <c r="H104" s="222"/>
      <c r="I104" s="225"/>
      <c r="J104" s="236">
        <f>BK104</f>
        <v>0</v>
      </c>
      <c r="K104" s="222"/>
      <c r="L104" s="227"/>
      <c r="M104" s="228"/>
      <c r="N104" s="229"/>
      <c r="O104" s="229"/>
      <c r="P104" s="230">
        <f>SUM(P105:P110)</f>
        <v>0</v>
      </c>
      <c r="Q104" s="229"/>
      <c r="R104" s="230">
        <f>SUM(R105:R110)</f>
        <v>2.7381250000000001</v>
      </c>
      <c r="S104" s="229"/>
      <c r="T104" s="231">
        <f>SUM(T105:T110)</f>
        <v>0</v>
      </c>
      <c r="AR104" s="232" t="s">
        <v>93</v>
      </c>
      <c r="AT104" s="233" t="s">
        <v>76</v>
      </c>
      <c r="AU104" s="233" t="s">
        <v>24</v>
      </c>
      <c r="AY104" s="232" t="s">
        <v>541</v>
      </c>
      <c r="BK104" s="234">
        <f>SUM(BK105:BK110)</f>
        <v>0</v>
      </c>
    </row>
    <row r="105" s="1" customFormat="1" ht="38.25" customHeight="1">
      <c r="B105" s="46"/>
      <c r="C105" s="237" t="s">
        <v>562</v>
      </c>
      <c r="D105" s="237" t="s">
        <v>544</v>
      </c>
      <c r="E105" s="238" t="s">
        <v>1702</v>
      </c>
      <c r="F105" s="239" t="s">
        <v>1703</v>
      </c>
      <c r="G105" s="240" t="s">
        <v>547</v>
      </c>
      <c r="H105" s="241">
        <v>32.5</v>
      </c>
      <c r="I105" s="242"/>
      <c r="J105" s="243">
        <f>ROUND(I105*H105,2)</f>
        <v>0</v>
      </c>
      <c r="K105" s="239" t="s">
        <v>684</v>
      </c>
      <c r="L105" s="72"/>
      <c r="M105" s="244" t="s">
        <v>22</v>
      </c>
      <c r="N105" s="245" t="s">
        <v>48</v>
      </c>
      <c r="O105" s="47"/>
      <c r="P105" s="246">
        <f>O105*H105</f>
        <v>0</v>
      </c>
      <c r="Q105" s="246">
        <v>0</v>
      </c>
      <c r="R105" s="246">
        <f>Q105*H105</f>
        <v>0</v>
      </c>
      <c r="S105" s="246">
        <v>0</v>
      </c>
      <c r="T105" s="247">
        <f>S105*H105</f>
        <v>0</v>
      </c>
      <c r="AR105" s="24" t="s">
        <v>1495</v>
      </c>
      <c r="AT105" s="24" t="s">
        <v>544</v>
      </c>
      <c r="AU105" s="24" t="s">
        <v>85</v>
      </c>
      <c r="AY105" s="24" t="s">
        <v>541</v>
      </c>
      <c r="BE105" s="248">
        <f>IF(N105="základní",J105,0)</f>
        <v>0</v>
      </c>
      <c r="BF105" s="248">
        <f>IF(N105="snížená",J105,0)</f>
        <v>0</v>
      </c>
      <c r="BG105" s="248">
        <f>IF(N105="zákl. přenesená",J105,0)</f>
        <v>0</v>
      </c>
      <c r="BH105" s="248">
        <f>IF(N105="sníž. přenesená",J105,0)</f>
        <v>0</v>
      </c>
      <c r="BI105" s="248">
        <f>IF(N105="nulová",J105,0)</f>
        <v>0</v>
      </c>
      <c r="BJ105" s="24" t="s">
        <v>24</v>
      </c>
      <c r="BK105" s="248">
        <f>ROUND(I105*H105,2)</f>
        <v>0</v>
      </c>
      <c r="BL105" s="24" t="s">
        <v>1495</v>
      </c>
      <c r="BM105" s="24" t="s">
        <v>2029</v>
      </c>
    </row>
    <row r="106" s="12" customFormat="1">
      <c r="B106" s="249"/>
      <c r="C106" s="250"/>
      <c r="D106" s="251" t="s">
        <v>549</v>
      </c>
      <c r="E106" s="252" t="s">
        <v>22</v>
      </c>
      <c r="F106" s="253" t="s">
        <v>2030</v>
      </c>
      <c r="G106" s="250"/>
      <c r="H106" s="254">
        <v>32.5</v>
      </c>
      <c r="I106" s="255"/>
      <c r="J106" s="250"/>
      <c r="K106" s="250"/>
      <c r="L106" s="256"/>
      <c r="M106" s="257"/>
      <c r="N106" s="258"/>
      <c r="O106" s="258"/>
      <c r="P106" s="258"/>
      <c r="Q106" s="258"/>
      <c r="R106" s="258"/>
      <c r="S106" s="258"/>
      <c r="T106" s="259"/>
      <c r="AT106" s="260" t="s">
        <v>549</v>
      </c>
      <c r="AU106" s="260" t="s">
        <v>85</v>
      </c>
      <c r="AV106" s="12" t="s">
        <v>85</v>
      </c>
      <c r="AW106" s="12" t="s">
        <v>41</v>
      </c>
      <c r="AX106" s="12" t="s">
        <v>24</v>
      </c>
      <c r="AY106" s="260" t="s">
        <v>541</v>
      </c>
    </row>
    <row r="107" s="1" customFormat="1" ht="51" customHeight="1">
      <c r="B107" s="46"/>
      <c r="C107" s="237" t="s">
        <v>552</v>
      </c>
      <c r="D107" s="237" t="s">
        <v>544</v>
      </c>
      <c r="E107" s="238" t="s">
        <v>1706</v>
      </c>
      <c r="F107" s="239" t="s">
        <v>1707</v>
      </c>
      <c r="G107" s="240" t="s">
        <v>547</v>
      </c>
      <c r="H107" s="241">
        <v>32.5</v>
      </c>
      <c r="I107" s="242"/>
      <c r="J107" s="243">
        <f>ROUND(I107*H107,2)</f>
        <v>0</v>
      </c>
      <c r="K107" s="239" t="s">
        <v>684</v>
      </c>
      <c r="L107" s="72"/>
      <c r="M107" s="244" t="s">
        <v>22</v>
      </c>
      <c r="N107" s="245" t="s">
        <v>48</v>
      </c>
      <c r="O107" s="47"/>
      <c r="P107" s="246">
        <f>O107*H107</f>
        <v>0</v>
      </c>
      <c r="Q107" s="246">
        <v>0.084250000000000005</v>
      </c>
      <c r="R107" s="246">
        <f>Q107*H107</f>
        <v>2.7381250000000001</v>
      </c>
      <c r="S107" s="246">
        <v>0</v>
      </c>
      <c r="T107" s="247">
        <f>S107*H107</f>
        <v>0</v>
      </c>
      <c r="AR107" s="24" t="s">
        <v>1495</v>
      </c>
      <c r="AT107" s="24" t="s">
        <v>544</v>
      </c>
      <c r="AU107" s="24" t="s">
        <v>85</v>
      </c>
      <c r="AY107" s="24" t="s">
        <v>541</v>
      </c>
      <c r="BE107" s="248">
        <f>IF(N107="základní",J107,0)</f>
        <v>0</v>
      </c>
      <c r="BF107" s="248">
        <f>IF(N107="snížená",J107,0)</f>
        <v>0</v>
      </c>
      <c r="BG107" s="248">
        <f>IF(N107="zákl. přenesená",J107,0)</f>
        <v>0</v>
      </c>
      <c r="BH107" s="248">
        <f>IF(N107="sníž. přenesená",J107,0)</f>
        <v>0</v>
      </c>
      <c r="BI107" s="248">
        <f>IF(N107="nulová",J107,0)</f>
        <v>0</v>
      </c>
      <c r="BJ107" s="24" t="s">
        <v>24</v>
      </c>
      <c r="BK107" s="248">
        <f>ROUND(I107*H107,2)</f>
        <v>0</v>
      </c>
      <c r="BL107" s="24" t="s">
        <v>1495</v>
      </c>
      <c r="BM107" s="24" t="s">
        <v>2031</v>
      </c>
    </row>
    <row r="108" s="1" customFormat="1" ht="25.5" customHeight="1">
      <c r="B108" s="46"/>
      <c r="C108" s="237" t="s">
        <v>571</v>
      </c>
      <c r="D108" s="237" t="s">
        <v>544</v>
      </c>
      <c r="E108" s="238" t="s">
        <v>1493</v>
      </c>
      <c r="F108" s="239" t="s">
        <v>1494</v>
      </c>
      <c r="G108" s="240" t="s">
        <v>1093</v>
      </c>
      <c r="H108" s="241">
        <v>0.10000000000000001</v>
      </c>
      <c r="I108" s="242"/>
      <c r="J108" s="243">
        <f>ROUND(I108*H108,2)</f>
        <v>0</v>
      </c>
      <c r="K108" s="239" t="s">
        <v>684</v>
      </c>
      <c r="L108" s="72"/>
      <c r="M108" s="244" t="s">
        <v>22</v>
      </c>
      <c r="N108" s="245" t="s">
        <v>48</v>
      </c>
      <c r="O108" s="47"/>
      <c r="P108" s="246">
        <f>O108*H108</f>
        <v>0</v>
      </c>
      <c r="Q108" s="246">
        <v>0</v>
      </c>
      <c r="R108" s="246">
        <f>Q108*H108</f>
        <v>0</v>
      </c>
      <c r="S108" s="246">
        <v>0</v>
      </c>
      <c r="T108" s="247">
        <f>S108*H108</f>
        <v>0</v>
      </c>
      <c r="AR108" s="24" t="s">
        <v>1495</v>
      </c>
      <c r="AT108" s="24" t="s">
        <v>544</v>
      </c>
      <c r="AU108" s="24" t="s">
        <v>85</v>
      </c>
      <c r="AY108" s="24" t="s">
        <v>541</v>
      </c>
      <c r="BE108" s="248">
        <f>IF(N108="základní",J108,0)</f>
        <v>0</v>
      </c>
      <c r="BF108" s="248">
        <f>IF(N108="snížená",J108,0)</f>
        <v>0</v>
      </c>
      <c r="BG108" s="248">
        <f>IF(N108="zákl. přenesená",J108,0)</f>
        <v>0</v>
      </c>
      <c r="BH108" s="248">
        <f>IF(N108="sníž. přenesená",J108,0)</f>
        <v>0</v>
      </c>
      <c r="BI108" s="248">
        <f>IF(N108="nulová",J108,0)</f>
        <v>0</v>
      </c>
      <c r="BJ108" s="24" t="s">
        <v>24</v>
      </c>
      <c r="BK108" s="248">
        <f>ROUND(I108*H108,2)</f>
        <v>0</v>
      </c>
      <c r="BL108" s="24" t="s">
        <v>1495</v>
      </c>
      <c r="BM108" s="24" t="s">
        <v>2032</v>
      </c>
    </row>
    <row r="109" s="12" customFormat="1">
      <c r="B109" s="249"/>
      <c r="C109" s="250"/>
      <c r="D109" s="251" t="s">
        <v>549</v>
      </c>
      <c r="E109" s="252" t="s">
        <v>22</v>
      </c>
      <c r="F109" s="253" t="s">
        <v>2033</v>
      </c>
      <c r="G109" s="250"/>
      <c r="H109" s="254">
        <v>0.10000000000000001</v>
      </c>
      <c r="I109" s="255"/>
      <c r="J109" s="250"/>
      <c r="K109" s="250"/>
      <c r="L109" s="256"/>
      <c r="M109" s="257"/>
      <c r="N109" s="258"/>
      <c r="O109" s="258"/>
      <c r="P109" s="258"/>
      <c r="Q109" s="258"/>
      <c r="R109" s="258"/>
      <c r="S109" s="258"/>
      <c r="T109" s="259"/>
      <c r="AT109" s="260" t="s">
        <v>549</v>
      </c>
      <c r="AU109" s="260" t="s">
        <v>85</v>
      </c>
      <c r="AV109" s="12" t="s">
        <v>85</v>
      </c>
      <c r="AW109" s="12" t="s">
        <v>41</v>
      </c>
      <c r="AX109" s="12" t="s">
        <v>24</v>
      </c>
      <c r="AY109" s="260" t="s">
        <v>541</v>
      </c>
    </row>
    <row r="110" s="1" customFormat="1" ht="25.5" customHeight="1">
      <c r="B110" s="46"/>
      <c r="C110" s="237" t="s">
        <v>561</v>
      </c>
      <c r="D110" s="237" t="s">
        <v>544</v>
      </c>
      <c r="E110" s="238" t="s">
        <v>1498</v>
      </c>
      <c r="F110" s="239" t="s">
        <v>1499</v>
      </c>
      <c r="G110" s="240" t="s">
        <v>651</v>
      </c>
      <c r="H110" s="241">
        <v>75</v>
      </c>
      <c r="I110" s="242"/>
      <c r="J110" s="243">
        <f>ROUND(I110*H110,2)</f>
        <v>0</v>
      </c>
      <c r="K110" s="239" t="s">
        <v>684</v>
      </c>
      <c r="L110" s="72"/>
      <c r="M110" s="244" t="s">
        <v>22</v>
      </c>
      <c r="N110" s="281" t="s">
        <v>48</v>
      </c>
      <c r="O110" s="277"/>
      <c r="P110" s="278">
        <f>O110*H110</f>
        <v>0</v>
      </c>
      <c r="Q110" s="278">
        <v>0</v>
      </c>
      <c r="R110" s="278">
        <f>Q110*H110</f>
        <v>0</v>
      </c>
      <c r="S110" s="278">
        <v>0</v>
      </c>
      <c r="T110" s="279">
        <f>S110*H110</f>
        <v>0</v>
      </c>
      <c r="AR110" s="24" t="s">
        <v>1495</v>
      </c>
      <c r="AT110" s="24" t="s">
        <v>544</v>
      </c>
      <c r="AU110" s="24" t="s">
        <v>85</v>
      </c>
      <c r="AY110" s="24" t="s">
        <v>541</v>
      </c>
      <c r="BE110" s="248">
        <f>IF(N110="základní",J110,0)</f>
        <v>0</v>
      </c>
      <c r="BF110" s="248">
        <f>IF(N110="snížená",J110,0)</f>
        <v>0</v>
      </c>
      <c r="BG110" s="248">
        <f>IF(N110="zákl. přenesená",J110,0)</f>
        <v>0</v>
      </c>
      <c r="BH110" s="248">
        <f>IF(N110="sníž. přenesená",J110,0)</f>
        <v>0</v>
      </c>
      <c r="BI110" s="248">
        <f>IF(N110="nulová",J110,0)</f>
        <v>0</v>
      </c>
      <c r="BJ110" s="24" t="s">
        <v>24</v>
      </c>
      <c r="BK110" s="248">
        <f>ROUND(I110*H110,2)</f>
        <v>0</v>
      </c>
      <c r="BL110" s="24" t="s">
        <v>1495</v>
      </c>
      <c r="BM110" s="24" t="s">
        <v>2034</v>
      </c>
    </row>
    <row r="111" s="1" customFormat="1" ht="6.96" customHeight="1">
      <c r="B111" s="67"/>
      <c r="C111" s="68"/>
      <c r="D111" s="68"/>
      <c r="E111" s="68"/>
      <c r="F111" s="68"/>
      <c r="G111" s="68"/>
      <c r="H111" s="68"/>
      <c r="I111" s="179"/>
      <c r="J111" s="68"/>
      <c r="K111" s="68"/>
      <c r="L111" s="72"/>
    </row>
  </sheetData>
  <sheetProtection sheet="1" autoFilter="0" formatColumns="0" formatRows="0" objects="1" scenarios="1" spinCount="100000" saltValue="klngqhlIkVskudElj3yj0cD9eqdJmIrGLyeZm7RNYGr1tDPanuOY9cFCJtlbXgKl/EB0IGulT8wvNXDrIzPgIw==" hashValue="0hY/ONbjPIDSlLU8wgNdXB8E7WNI1qA2ok9cV7VRmIlAvUH8fEFlo2xRMQK2nTfsk6/+gfEF6gEUpPF/0KXgTg==" algorithmName="SHA-512" password="CC35"/>
  <autoFilter ref="C92:K110"/>
  <mergeCells count="16">
    <mergeCell ref="E7:H7"/>
    <mergeCell ref="E11:H11"/>
    <mergeCell ref="E9:H9"/>
    <mergeCell ref="E13:H13"/>
    <mergeCell ref="E28:H28"/>
    <mergeCell ref="E49:H49"/>
    <mergeCell ref="E53:H53"/>
    <mergeCell ref="E51:H51"/>
    <mergeCell ref="E55:H55"/>
    <mergeCell ref="J59:J60"/>
    <mergeCell ref="E79:H79"/>
    <mergeCell ref="E83:H83"/>
    <mergeCell ref="E81:H81"/>
    <mergeCell ref="E85:H85"/>
    <mergeCell ref="G1:H1"/>
    <mergeCell ref="L2:V2"/>
  </mergeCells>
  <hyperlinks>
    <hyperlink ref="F1:G1" location="C2" display="1) Krycí list soupisu"/>
    <hyperlink ref="G1:H1" location="C62" display="2) Rekapitulace"/>
    <hyperlink ref="J1" location="C92"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88.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455</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ht="16.5" customHeight="1">
      <c r="B9" s="28"/>
      <c r="C9" s="29"/>
      <c r="D9" s="29"/>
      <c r="E9" s="156" t="s">
        <v>1977</v>
      </c>
      <c r="F9" s="29"/>
      <c r="G9" s="29"/>
      <c r="H9" s="29"/>
      <c r="I9" s="155"/>
      <c r="J9" s="29"/>
      <c r="K9" s="31"/>
    </row>
    <row r="10">
      <c r="B10" s="28"/>
      <c r="C10" s="29"/>
      <c r="D10" s="40" t="s">
        <v>508</v>
      </c>
      <c r="E10" s="29"/>
      <c r="F10" s="29"/>
      <c r="G10" s="29"/>
      <c r="H10" s="29"/>
      <c r="I10" s="155"/>
      <c r="J10" s="29"/>
      <c r="K10" s="31"/>
    </row>
    <row r="11" s="1" customFormat="1" ht="16.5" customHeight="1">
      <c r="B11" s="46"/>
      <c r="C11" s="47"/>
      <c r="D11" s="47"/>
      <c r="E11" s="55" t="s">
        <v>1994</v>
      </c>
      <c r="F11" s="47"/>
      <c r="G11" s="47"/>
      <c r="H11" s="47"/>
      <c r="I11" s="157"/>
      <c r="J11" s="47"/>
      <c r="K11" s="51"/>
    </row>
    <row r="12" s="1" customFormat="1">
      <c r="B12" s="46"/>
      <c r="C12" s="47"/>
      <c r="D12" s="40" t="s">
        <v>510</v>
      </c>
      <c r="E12" s="47"/>
      <c r="F12" s="47"/>
      <c r="G12" s="47"/>
      <c r="H12" s="47"/>
      <c r="I12" s="157"/>
      <c r="J12" s="47"/>
      <c r="K12" s="51"/>
    </row>
    <row r="13" s="1" customFormat="1" ht="36.96" customHeight="1">
      <c r="B13" s="46"/>
      <c r="C13" s="47"/>
      <c r="D13" s="47"/>
      <c r="E13" s="158" t="s">
        <v>2035</v>
      </c>
      <c r="F13" s="47"/>
      <c r="G13" s="47"/>
      <c r="H13" s="47"/>
      <c r="I13" s="157"/>
      <c r="J13" s="47"/>
      <c r="K13" s="51"/>
    </row>
    <row r="14" s="1" customFormat="1">
      <c r="B14" s="46"/>
      <c r="C14" s="47"/>
      <c r="D14" s="47"/>
      <c r="E14" s="47"/>
      <c r="F14" s="47"/>
      <c r="G14" s="47"/>
      <c r="H14" s="47"/>
      <c r="I14" s="157"/>
      <c r="J14" s="47"/>
      <c r="K14" s="51"/>
    </row>
    <row r="15" s="1" customFormat="1" ht="14.4" customHeight="1">
      <c r="B15" s="46"/>
      <c r="C15" s="47"/>
      <c r="D15" s="40" t="s">
        <v>21</v>
      </c>
      <c r="E15" s="47"/>
      <c r="F15" s="35" t="s">
        <v>22</v>
      </c>
      <c r="G15" s="47"/>
      <c r="H15" s="47"/>
      <c r="I15" s="159" t="s">
        <v>23</v>
      </c>
      <c r="J15" s="35" t="s">
        <v>22</v>
      </c>
      <c r="K15" s="51"/>
    </row>
    <row r="16" s="1" customFormat="1" ht="14.4" customHeight="1">
      <c r="B16" s="46"/>
      <c r="C16" s="47"/>
      <c r="D16" s="40" t="s">
        <v>25</v>
      </c>
      <c r="E16" s="47"/>
      <c r="F16" s="35" t="s">
        <v>40</v>
      </c>
      <c r="G16" s="47"/>
      <c r="H16" s="47"/>
      <c r="I16" s="159" t="s">
        <v>27</v>
      </c>
      <c r="J16" s="160" t="str">
        <f>'Rekapitulace stavby'!AN8</f>
        <v>19. 9. 2018</v>
      </c>
      <c r="K16" s="51"/>
    </row>
    <row r="17" s="1" customFormat="1" ht="10.8" customHeight="1">
      <c r="B17" s="46"/>
      <c r="C17" s="47"/>
      <c r="D17" s="47"/>
      <c r="E17" s="47"/>
      <c r="F17" s="47"/>
      <c r="G17" s="47"/>
      <c r="H17" s="47"/>
      <c r="I17" s="157"/>
      <c r="J17" s="47"/>
      <c r="K17" s="51"/>
    </row>
    <row r="18" s="1" customFormat="1" ht="14.4" customHeight="1">
      <c r="B18" s="46"/>
      <c r="C18" s="47"/>
      <c r="D18" s="40" t="s">
        <v>31</v>
      </c>
      <c r="E18" s="47"/>
      <c r="F18" s="47"/>
      <c r="G18" s="47"/>
      <c r="H18" s="47"/>
      <c r="I18" s="159" t="s">
        <v>32</v>
      </c>
      <c r="J18" s="35" t="str">
        <f>IF('Rekapitulace stavby'!AN10="","",'Rekapitulace stavby'!AN10)</f>
        <v>70994234</v>
      </c>
      <c r="K18" s="51"/>
    </row>
    <row r="19" s="1" customFormat="1" ht="18" customHeight="1">
      <c r="B19" s="46"/>
      <c r="C19" s="47"/>
      <c r="D19" s="47"/>
      <c r="E19" s="35" t="str">
        <f>IF('Rekapitulace stavby'!E11="","",'Rekapitulace stavby'!E11)</f>
        <v>SŽDC s.o., OŘ Ústí n.L., ST Ústí n.L.</v>
      </c>
      <c r="F19" s="47"/>
      <c r="G19" s="47"/>
      <c r="H19" s="47"/>
      <c r="I19" s="159" t="s">
        <v>35</v>
      </c>
      <c r="J19" s="35" t="str">
        <f>IF('Rekapitulace stavby'!AN11="","",'Rekapitulace stavby'!AN11)</f>
        <v>CZ70994234</v>
      </c>
      <c r="K19" s="51"/>
    </row>
    <row r="20" s="1" customFormat="1" ht="6.96" customHeight="1">
      <c r="B20" s="46"/>
      <c r="C20" s="47"/>
      <c r="D20" s="47"/>
      <c r="E20" s="47"/>
      <c r="F20" s="47"/>
      <c r="G20" s="47"/>
      <c r="H20" s="47"/>
      <c r="I20" s="157"/>
      <c r="J20" s="47"/>
      <c r="K20" s="51"/>
    </row>
    <row r="21" s="1" customFormat="1" ht="14.4" customHeight="1">
      <c r="B21" s="46"/>
      <c r="C21" s="47"/>
      <c r="D21" s="40" t="s">
        <v>37</v>
      </c>
      <c r="E21" s="47"/>
      <c r="F21" s="47"/>
      <c r="G21" s="47"/>
      <c r="H21" s="47"/>
      <c r="I21" s="159" t="s">
        <v>32</v>
      </c>
      <c r="J21" s="35" t="str">
        <f>IF('Rekapitulace stavby'!AN13="Vyplň údaj","",IF('Rekapitulace stavby'!AN13="","",'Rekapitulace stavby'!AN13))</f>
        <v/>
      </c>
      <c r="K21" s="51"/>
    </row>
    <row r="22" s="1" customFormat="1" ht="18" customHeight="1">
      <c r="B22" s="46"/>
      <c r="C22" s="47"/>
      <c r="D22" s="47"/>
      <c r="E22" s="35" t="str">
        <f>IF('Rekapitulace stavby'!E14="Vyplň údaj","",IF('Rekapitulace stavby'!E14="","",'Rekapitulace stavby'!E14))</f>
        <v/>
      </c>
      <c r="F22" s="47"/>
      <c r="G22" s="47"/>
      <c r="H22" s="47"/>
      <c r="I22" s="159" t="s">
        <v>35</v>
      </c>
      <c r="J22" s="35" t="str">
        <f>IF('Rekapitulace stavby'!AN14="Vyplň údaj","",IF('Rekapitulace stavby'!AN14="","",'Rekapitulace stavby'!AN14))</f>
        <v/>
      </c>
      <c r="K22" s="51"/>
    </row>
    <row r="23" s="1" customFormat="1" ht="6.96" customHeight="1">
      <c r="B23" s="46"/>
      <c r="C23" s="47"/>
      <c r="D23" s="47"/>
      <c r="E23" s="47"/>
      <c r="F23" s="47"/>
      <c r="G23" s="47"/>
      <c r="H23" s="47"/>
      <c r="I23" s="157"/>
      <c r="J23" s="47"/>
      <c r="K23" s="51"/>
    </row>
    <row r="24" s="1" customFormat="1" ht="14.4" customHeight="1">
      <c r="B24" s="46"/>
      <c r="C24" s="47"/>
      <c r="D24" s="40" t="s">
        <v>39</v>
      </c>
      <c r="E24" s="47"/>
      <c r="F24" s="47"/>
      <c r="G24" s="47"/>
      <c r="H24" s="47"/>
      <c r="I24" s="159" t="s">
        <v>32</v>
      </c>
      <c r="J24" s="35" t="str">
        <f>IF('Rekapitulace stavby'!AN16="","",'Rekapitulace stavby'!AN16)</f>
        <v/>
      </c>
      <c r="K24" s="51"/>
    </row>
    <row r="25" s="1" customFormat="1" ht="18" customHeight="1">
      <c r="B25" s="46"/>
      <c r="C25" s="47"/>
      <c r="D25" s="47"/>
      <c r="E25" s="35" t="str">
        <f>IF('Rekapitulace stavby'!E17="","",'Rekapitulace stavby'!E17)</f>
        <v xml:space="preserve"> </v>
      </c>
      <c r="F25" s="47"/>
      <c r="G25" s="47"/>
      <c r="H25" s="47"/>
      <c r="I25" s="159" t="s">
        <v>35</v>
      </c>
      <c r="J25" s="35" t="str">
        <f>IF('Rekapitulace stavby'!AN17="","",'Rekapitulace stavby'!AN17)</f>
        <v/>
      </c>
      <c r="K25" s="51"/>
    </row>
    <row r="26" s="1" customFormat="1" ht="6.96" customHeight="1">
      <c r="B26" s="46"/>
      <c r="C26" s="47"/>
      <c r="D26" s="47"/>
      <c r="E26" s="47"/>
      <c r="F26" s="47"/>
      <c r="G26" s="47"/>
      <c r="H26" s="47"/>
      <c r="I26" s="157"/>
      <c r="J26" s="47"/>
      <c r="K26" s="51"/>
    </row>
    <row r="27" s="1" customFormat="1" ht="14.4" customHeight="1">
      <c r="B27" s="46"/>
      <c r="C27" s="47"/>
      <c r="D27" s="40" t="s">
        <v>42</v>
      </c>
      <c r="E27" s="47"/>
      <c r="F27" s="47"/>
      <c r="G27" s="47"/>
      <c r="H27" s="47"/>
      <c r="I27" s="157"/>
      <c r="J27" s="47"/>
      <c r="K27" s="51"/>
    </row>
    <row r="28" s="7" customFormat="1" ht="16.5" customHeight="1">
      <c r="B28" s="161"/>
      <c r="C28" s="162"/>
      <c r="D28" s="162"/>
      <c r="E28" s="44" t="s">
        <v>22</v>
      </c>
      <c r="F28" s="44"/>
      <c r="G28" s="44"/>
      <c r="H28" s="44"/>
      <c r="I28" s="163"/>
      <c r="J28" s="162"/>
      <c r="K28" s="164"/>
    </row>
    <row r="29" s="1" customFormat="1" ht="6.96" customHeight="1">
      <c r="B29" s="46"/>
      <c r="C29" s="47"/>
      <c r="D29" s="47"/>
      <c r="E29" s="47"/>
      <c r="F29" s="47"/>
      <c r="G29" s="47"/>
      <c r="H29" s="47"/>
      <c r="I29" s="157"/>
      <c r="J29" s="47"/>
      <c r="K29" s="51"/>
    </row>
    <row r="30" s="1" customFormat="1" ht="6.96" customHeight="1">
      <c r="B30" s="46"/>
      <c r="C30" s="47"/>
      <c r="D30" s="106"/>
      <c r="E30" s="106"/>
      <c r="F30" s="106"/>
      <c r="G30" s="106"/>
      <c r="H30" s="106"/>
      <c r="I30" s="165"/>
      <c r="J30" s="106"/>
      <c r="K30" s="166"/>
    </row>
    <row r="31" s="1" customFormat="1" ht="25.44" customHeight="1">
      <c r="B31" s="46"/>
      <c r="C31" s="47"/>
      <c r="D31" s="167" t="s">
        <v>43</v>
      </c>
      <c r="E31" s="47"/>
      <c r="F31" s="47"/>
      <c r="G31" s="47"/>
      <c r="H31" s="47"/>
      <c r="I31" s="157"/>
      <c r="J31" s="168">
        <f>ROUND(J92,2)</f>
        <v>0</v>
      </c>
      <c r="K31" s="51"/>
    </row>
    <row r="32" s="1" customFormat="1" ht="6.96" customHeight="1">
      <c r="B32" s="46"/>
      <c r="C32" s="47"/>
      <c r="D32" s="106"/>
      <c r="E32" s="106"/>
      <c r="F32" s="106"/>
      <c r="G32" s="106"/>
      <c r="H32" s="106"/>
      <c r="I32" s="165"/>
      <c r="J32" s="106"/>
      <c r="K32" s="166"/>
    </row>
    <row r="33" s="1" customFormat="1" ht="14.4" customHeight="1">
      <c r="B33" s="46"/>
      <c r="C33" s="47"/>
      <c r="D33" s="47"/>
      <c r="E33" s="47"/>
      <c r="F33" s="52" t="s">
        <v>45</v>
      </c>
      <c r="G33" s="47"/>
      <c r="H33" s="47"/>
      <c r="I33" s="169" t="s">
        <v>44</v>
      </c>
      <c r="J33" s="52" t="s">
        <v>46</v>
      </c>
      <c r="K33" s="51"/>
    </row>
    <row r="34" s="1" customFormat="1" ht="14.4" customHeight="1">
      <c r="B34" s="46"/>
      <c r="C34" s="47"/>
      <c r="D34" s="55" t="s">
        <v>47</v>
      </c>
      <c r="E34" s="55" t="s">
        <v>48</v>
      </c>
      <c r="F34" s="170">
        <f>ROUND(SUM(BE92:BE100), 2)</f>
        <v>0</v>
      </c>
      <c r="G34" s="47"/>
      <c r="H34" s="47"/>
      <c r="I34" s="171">
        <v>0.20999999999999999</v>
      </c>
      <c r="J34" s="170">
        <f>ROUND(ROUND((SUM(BE92:BE100)), 2)*I34, 2)</f>
        <v>0</v>
      </c>
      <c r="K34" s="51"/>
    </row>
    <row r="35" s="1" customFormat="1" ht="14.4" customHeight="1">
      <c r="B35" s="46"/>
      <c r="C35" s="47"/>
      <c r="D35" s="47"/>
      <c r="E35" s="55" t="s">
        <v>49</v>
      </c>
      <c r="F35" s="170">
        <f>ROUND(SUM(BF92:BF100), 2)</f>
        <v>0</v>
      </c>
      <c r="G35" s="47"/>
      <c r="H35" s="47"/>
      <c r="I35" s="171">
        <v>0.14999999999999999</v>
      </c>
      <c r="J35" s="170">
        <f>ROUND(ROUND((SUM(BF92:BF100)), 2)*I35, 2)</f>
        <v>0</v>
      </c>
      <c r="K35" s="51"/>
    </row>
    <row r="36" hidden="1" s="1" customFormat="1" ht="14.4" customHeight="1">
      <c r="B36" s="46"/>
      <c r="C36" s="47"/>
      <c r="D36" s="47"/>
      <c r="E36" s="55" t="s">
        <v>50</v>
      </c>
      <c r="F36" s="170">
        <f>ROUND(SUM(BG92:BG100), 2)</f>
        <v>0</v>
      </c>
      <c r="G36" s="47"/>
      <c r="H36" s="47"/>
      <c r="I36" s="171">
        <v>0.20999999999999999</v>
      </c>
      <c r="J36" s="170">
        <v>0</v>
      </c>
      <c r="K36" s="51"/>
    </row>
    <row r="37" hidden="1" s="1" customFormat="1" ht="14.4" customHeight="1">
      <c r="B37" s="46"/>
      <c r="C37" s="47"/>
      <c r="D37" s="47"/>
      <c r="E37" s="55" t="s">
        <v>51</v>
      </c>
      <c r="F37" s="170">
        <f>ROUND(SUM(BH92:BH100), 2)</f>
        <v>0</v>
      </c>
      <c r="G37" s="47"/>
      <c r="H37" s="47"/>
      <c r="I37" s="171">
        <v>0.14999999999999999</v>
      </c>
      <c r="J37" s="170">
        <v>0</v>
      </c>
      <c r="K37" s="51"/>
    </row>
    <row r="38" hidden="1" s="1" customFormat="1" ht="14.4" customHeight="1">
      <c r="B38" s="46"/>
      <c r="C38" s="47"/>
      <c r="D38" s="47"/>
      <c r="E38" s="55" t="s">
        <v>52</v>
      </c>
      <c r="F38" s="170">
        <f>ROUND(SUM(BI92:BI100), 2)</f>
        <v>0</v>
      </c>
      <c r="G38" s="47"/>
      <c r="H38" s="47"/>
      <c r="I38" s="171">
        <v>0</v>
      </c>
      <c r="J38" s="170">
        <v>0</v>
      </c>
      <c r="K38" s="51"/>
    </row>
    <row r="39" s="1" customFormat="1" ht="6.96" customHeight="1">
      <c r="B39" s="46"/>
      <c r="C39" s="47"/>
      <c r="D39" s="47"/>
      <c r="E39" s="47"/>
      <c r="F39" s="47"/>
      <c r="G39" s="47"/>
      <c r="H39" s="47"/>
      <c r="I39" s="157"/>
      <c r="J39" s="47"/>
      <c r="K39" s="51"/>
    </row>
    <row r="40" s="1" customFormat="1" ht="25.44" customHeight="1">
      <c r="B40" s="46"/>
      <c r="C40" s="172"/>
      <c r="D40" s="173" t="s">
        <v>53</v>
      </c>
      <c r="E40" s="98"/>
      <c r="F40" s="98"/>
      <c r="G40" s="174" t="s">
        <v>54</v>
      </c>
      <c r="H40" s="175" t="s">
        <v>55</v>
      </c>
      <c r="I40" s="176"/>
      <c r="J40" s="177">
        <f>SUM(J31:J38)</f>
        <v>0</v>
      </c>
      <c r="K40" s="178"/>
    </row>
    <row r="41" s="1" customFormat="1" ht="14.4" customHeight="1">
      <c r="B41" s="67"/>
      <c r="C41" s="68"/>
      <c r="D41" s="68"/>
      <c r="E41" s="68"/>
      <c r="F41" s="68"/>
      <c r="G41" s="68"/>
      <c r="H41" s="68"/>
      <c r="I41" s="179"/>
      <c r="J41" s="68"/>
      <c r="K41" s="69"/>
    </row>
    <row r="45" s="1" customFormat="1" ht="6.96" customHeight="1">
      <c r="B45" s="180"/>
      <c r="C45" s="181"/>
      <c r="D45" s="181"/>
      <c r="E45" s="181"/>
      <c r="F45" s="181"/>
      <c r="G45" s="181"/>
      <c r="H45" s="181"/>
      <c r="I45" s="182"/>
      <c r="J45" s="181"/>
      <c r="K45" s="183"/>
    </row>
    <row r="46" s="1" customFormat="1" ht="36.96" customHeight="1">
      <c r="B46" s="46"/>
      <c r="C46" s="30" t="s">
        <v>512</v>
      </c>
      <c r="D46" s="47"/>
      <c r="E46" s="47"/>
      <c r="F46" s="47"/>
      <c r="G46" s="47"/>
      <c r="H46" s="47"/>
      <c r="I46" s="157"/>
      <c r="J46" s="47"/>
      <c r="K46" s="51"/>
    </row>
    <row r="47" s="1" customFormat="1" ht="6.96" customHeight="1">
      <c r="B47" s="46"/>
      <c r="C47" s="47"/>
      <c r="D47" s="47"/>
      <c r="E47" s="47"/>
      <c r="F47" s="47"/>
      <c r="G47" s="47"/>
      <c r="H47" s="47"/>
      <c r="I47" s="157"/>
      <c r="J47" s="47"/>
      <c r="K47" s="51"/>
    </row>
    <row r="48" s="1" customFormat="1" ht="14.4" customHeight="1">
      <c r="B48" s="46"/>
      <c r="C48" s="40" t="s">
        <v>18</v>
      </c>
      <c r="D48" s="47"/>
      <c r="E48" s="47"/>
      <c r="F48" s="47"/>
      <c r="G48" s="47"/>
      <c r="H48" s="47"/>
      <c r="I48" s="157"/>
      <c r="J48" s="47"/>
      <c r="K48" s="51"/>
    </row>
    <row r="49" s="1" customFormat="1" ht="16.5" customHeight="1">
      <c r="B49" s="46"/>
      <c r="C49" s="47"/>
      <c r="D49" s="47"/>
      <c r="E49" s="156" t="str">
        <f>E7</f>
        <v>Celkové opravy zastávek na koridorové trati Vraňany - Děčín - státní hranice_ZMĚNA č. 1</v>
      </c>
      <c r="F49" s="40"/>
      <c r="G49" s="40"/>
      <c r="H49" s="40"/>
      <c r="I49" s="157"/>
      <c r="J49" s="47"/>
      <c r="K49" s="51"/>
    </row>
    <row r="50">
      <c r="B50" s="28"/>
      <c r="C50" s="40" t="s">
        <v>506</v>
      </c>
      <c r="D50" s="29"/>
      <c r="E50" s="29"/>
      <c r="F50" s="29"/>
      <c r="G50" s="29"/>
      <c r="H50" s="29"/>
      <c r="I50" s="155"/>
      <c r="J50" s="29"/>
      <c r="K50" s="31"/>
    </row>
    <row r="51" ht="16.5" customHeight="1">
      <c r="B51" s="28"/>
      <c r="C51" s="29"/>
      <c r="D51" s="29"/>
      <c r="E51" s="156" t="s">
        <v>1977</v>
      </c>
      <c r="F51" s="29"/>
      <c r="G51" s="29"/>
      <c r="H51" s="29"/>
      <c r="I51" s="155"/>
      <c r="J51" s="29"/>
      <c r="K51" s="31"/>
    </row>
    <row r="52">
      <c r="B52" s="28"/>
      <c r="C52" s="40" t="s">
        <v>508</v>
      </c>
      <c r="D52" s="29"/>
      <c r="E52" s="29"/>
      <c r="F52" s="29"/>
      <c r="G52" s="29"/>
      <c r="H52" s="29"/>
      <c r="I52" s="155"/>
      <c r="J52" s="29"/>
      <c r="K52" s="31"/>
    </row>
    <row r="53" s="1" customFormat="1" ht="16.5" customHeight="1">
      <c r="B53" s="46"/>
      <c r="C53" s="47"/>
      <c r="D53" s="47"/>
      <c r="E53" s="55" t="s">
        <v>1994</v>
      </c>
      <c r="F53" s="47"/>
      <c r="G53" s="47"/>
      <c r="H53" s="47"/>
      <c r="I53" s="157"/>
      <c r="J53" s="47"/>
      <c r="K53" s="51"/>
    </row>
    <row r="54" s="1" customFormat="1" ht="14.4" customHeight="1">
      <c r="B54" s="46"/>
      <c r="C54" s="40" t="s">
        <v>510</v>
      </c>
      <c r="D54" s="47"/>
      <c r="E54" s="47"/>
      <c r="F54" s="47"/>
      <c r="G54" s="47"/>
      <c r="H54" s="47"/>
      <c r="I54" s="157"/>
      <c r="J54" s="47"/>
      <c r="K54" s="51"/>
    </row>
    <row r="55" s="1" customFormat="1" ht="17.25" customHeight="1">
      <c r="B55" s="46"/>
      <c r="C55" s="47"/>
      <c r="D55" s="47"/>
      <c r="E55" s="158" t="str">
        <f>E13</f>
        <v>SO-34-04.3 - VRN</v>
      </c>
      <c r="F55" s="47"/>
      <c r="G55" s="47"/>
      <c r="H55" s="47"/>
      <c r="I55" s="157"/>
      <c r="J55" s="47"/>
      <c r="K55" s="51"/>
    </row>
    <row r="56" s="1" customFormat="1" ht="6.96" customHeight="1">
      <c r="B56" s="46"/>
      <c r="C56" s="47"/>
      <c r="D56" s="47"/>
      <c r="E56" s="47"/>
      <c r="F56" s="47"/>
      <c r="G56" s="47"/>
      <c r="H56" s="47"/>
      <c r="I56" s="157"/>
      <c r="J56" s="47"/>
      <c r="K56" s="51"/>
    </row>
    <row r="57" s="1" customFormat="1" ht="18" customHeight="1">
      <c r="B57" s="46"/>
      <c r="C57" s="40" t="s">
        <v>25</v>
      </c>
      <c r="D57" s="47"/>
      <c r="E57" s="47"/>
      <c r="F57" s="35" t="str">
        <f>F16</f>
        <v xml:space="preserve"> </v>
      </c>
      <c r="G57" s="47"/>
      <c r="H57" s="47"/>
      <c r="I57" s="159" t="s">
        <v>27</v>
      </c>
      <c r="J57" s="160" t="str">
        <f>IF(J16="","",J16)</f>
        <v>19. 9. 2018</v>
      </c>
      <c r="K57" s="51"/>
    </row>
    <row r="58" s="1" customFormat="1" ht="6.96" customHeight="1">
      <c r="B58" s="46"/>
      <c r="C58" s="47"/>
      <c r="D58" s="47"/>
      <c r="E58" s="47"/>
      <c r="F58" s="47"/>
      <c r="G58" s="47"/>
      <c r="H58" s="47"/>
      <c r="I58" s="157"/>
      <c r="J58" s="47"/>
      <c r="K58" s="51"/>
    </row>
    <row r="59" s="1" customFormat="1">
      <c r="B59" s="46"/>
      <c r="C59" s="40" t="s">
        <v>31</v>
      </c>
      <c r="D59" s="47"/>
      <c r="E59" s="47"/>
      <c r="F59" s="35" t="str">
        <f>E19</f>
        <v>SŽDC s.o., OŘ Ústí n.L., ST Ústí n.L.</v>
      </c>
      <c r="G59" s="47"/>
      <c r="H59" s="47"/>
      <c r="I59" s="159" t="s">
        <v>39</v>
      </c>
      <c r="J59" s="44" t="str">
        <f>E25</f>
        <v xml:space="preserve"> </v>
      </c>
      <c r="K59" s="51"/>
    </row>
    <row r="60" s="1" customFormat="1" ht="14.4" customHeight="1">
      <c r="B60" s="46"/>
      <c r="C60" s="40" t="s">
        <v>37</v>
      </c>
      <c r="D60" s="47"/>
      <c r="E60" s="47"/>
      <c r="F60" s="35" t="str">
        <f>IF(E22="","",E22)</f>
        <v/>
      </c>
      <c r="G60" s="47"/>
      <c r="H60" s="47"/>
      <c r="I60" s="157"/>
      <c r="J60" s="184"/>
      <c r="K60" s="51"/>
    </row>
    <row r="61" s="1" customFormat="1" ht="10.32" customHeight="1">
      <c r="B61" s="46"/>
      <c r="C61" s="47"/>
      <c r="D61" s="47"/>
      <c r="E61" s="47"/>
      <c r="F61" s="47"/>
      <c r="G61" s="47"/>
      <c r="H61" s="47"/>
      <c r="I61" s="157"/>
      <c r="J61" s="47"/>
      <c r="K61" s="51"/>
    </row>
    <row r="62" s="1" customFormat="1" ht="29.28" customHeight="1">
      <c r="B62" s="46"/>
      <c r="C62" s="185" t="s">
        <v>513</v>
      </c>
      <c r="D62" s="172"/>
      <c r="E62" s="172"/>
      <c r="F62" s="172"/>
      <c r="G62" s="172"/>
      <c r="H62" s="172"/>
      <c r="I62" s="186"/>
      <c r="J62" s="187" t="s">
        <v>514</v>
      </c>
      <c r="K62" s="188"/>
    </row>
    <row r="63" s="1" customFormat="1" ht="10.32" customHeight="1">
      <c r="B63" s="46"/>
      <c r="C63" s="47"/>
      <c r="D63" s="47"/>
      <c r="E63" s="47"/>
      <c r="F63" s="47"/>
      <c r="G63" s="47"/>
      <c r="H63" s="47"/>
      <c r="I63" s="157"/>
      <c r="J63" s="47"/>
      <c r="K63" s="51"/>
    </row>
    <row r="64" s="1" customFormat="1" ht="29.28" customHeight="1">
      <c r="B64" s="46"/>
      <c r="C64" s="189" t="s">
        <v>515</v>
      </c>
      <c r="D64" s="47"/>
      <c r="E64" s="47"/>
      <c r="F64" s="47"/>
      <c r="G64" s="47"/>
      <c r="H64" s="47"/>
      <c r="I64" s="157"/>
      <c r="J64" s="168">
        <f>J92</f>
        <v>0</v>
      </c>
      <c r="K64" s="51"/>
      <c r="AU64" s="24" t="s">
        <v>516</v>
      </c>
    </row>
    <row r="65" s="8" customFormat="1" ht="24.96" customHeight="1">
      <c r="B65" s="190"/>
      <c r="C65" s="191"/>
      <c r="D65" s="192" t="s">
        <v>598</v>
      </c>
      <c r="E65" s="193"/>
      <c r="F65" s="193"/>
      <c r="G65" s="193"/>
      <c r="H65" s="193"/>
      <c r="I65" s="194"/>
      <c r="J65" s="195">
        <f>J93</f>
        <v>0</v>
      </c>
      <c r="K65" s="196"/>
    </row>
    <row r="66" s="9" customFormat="1" ht="19.92" customHeight="1">
      <c r="B66" s="197"/>
      <c r="C66" s="198"/>
      <c r="D66" s="199" t="s">
        <v>1358</v>
      </c>
      <c r="E66" s="200"/>
      <c r="F66" s="200"/>
      <c r="G66" s="200"/>
      <c r="H66" s="200"/>
      <c r="I66" s="201"/>
      <c r="J66" s="202">
        <f>J94</f>
        <v>0</v>
      </c>
      <c r="K66" s="203"/>
    </row>
    <row r="67" s="9" customFormat="1" ht="19.92" customHeight="1">
      <c r="B67" s="197"/>
      <c r="C67" s="198"/>
      <c r="D67" s="199" t="s">
        <v>668</v>
      </c>
      <c r="E67" s="200"/>
      <c r="F67" s="200"/>
      <c r="G67" s="200"/>
      <c r="H67" s="200"/>
      <c r="I67" s="201"/>
      <c r="J67" s="202">
        <f>J97</f>
        <v>0</v>
      </c>
      <c r="K67" s="203"/>
    </row>
    <row r="68" s="9" customFormat="1" ht="19.92" customHeight="1">
      <c r="B68" s="197"/>
      <c r="C68" s="198"/>
      <c r="D68" s="199" t="s">
        <v>1589</v>
      </c>
      <c r="E68" s="200"/>
      <c r="F68" s="200"/>
      <c r="G68" s="200"/>
      <c r="H68" s="200"/>
      <c r="I68" s="201"/>
      <c r="J68" s="202">
        <f>J99</f>
        <v>0</v>
      </c>
      <c r="K68" s="203"/>
    </row>
    <row r="69" s="1" customFormat="1" ht="21.84" customHeight="1">
      <c r="B69" s="46"/>
      <c r="C69" s="47"/>
      <c r="D69" s="47"/>
      <c r="E69" s="47"/>
      <c r="F69" s="47"/>
      <c r="G69" s="47"/>
      <c r="H69" s="47"/>
      <c r="I69" s="157"/>
      <c r="J69" s="47"/>
      <c r="K69" s="51"/>
    </row>
    <row r="70" s="1" customFormat="1" ht="6.96" customHeight="1">
      <c r="B70" s="67"/>
      <c r="C70" s="68"/>
      <c r="D70" s="68"/>
      <c r="E70" s="68"/>
      <c r="F70" s="68"/>
      <c r="G70" s="68"/>
      <c r="H70" s="68"/>
      <c r="I70" s="179"/>
      <c r="J70" s="68"/>
      <c r="K70" s="69"/>
    </row>
    <row r="74" s="1" customFormat="1" ht="6.96" customHeight="1">
      <c r="B74" s="70"/>
      <c r="C74" s="71"/>
      <c r="D74" s="71"/>
      <c r="E74" s="71"/>
      <c r="F74" s="71"/>
      <c r="G74" s="71"/>
      <c r="H74" s="71"/>
      <c r="I74" s="182"/>
      <c r="J74" s="71"/>
      <c r="K74" s="71"/>
      <c r="L74" s="72"/>
    </row>
    <row r="75" s="1" customFormat="1" ht="36.96" customHeight="1">
      <c r="B75" s="46"/>
      <c r="C75" s="73" t="s">
        <v>525</v>
      </c>
      <c r="D75" s="74"/>
      <c r="E75" s="74"/>
      <c r="F75" s="74"/>
      <c r="G75" s="74"/>
      <c r="H75" s="74"/>
      <c r="I75" s="204"/>
      <c r="J75" s="74"/>
      <c r="K75" s="74"/>
      <c r="L75" s="72"/>
    </row>
    <row r="76" s="1" customFormat="1" ht="6.96" customHeight="1">
      <c r="B76" s="46"/>
      <c r="C76" s="74"/>
      <c r="D76" s="74"/>
      <c r="E76" s="74"/>
      <c r="F76" s="74"/>
      <c r="G76" s="74"/>
      <c r="H76" s="74"/>
      <c r="I76" s="204"/>
      <c r="J76" s="74"/>
      <c r="K76" s="74"/>
      <c r="L76" s="72"/>
    </row>
    <row r="77" s="1" customFormat="1" ht="14.4" customHeight="1">
      <c r="B77" s="46"/>
      <c r="C77" s="76" t="s">
        <v>18</v>
      </c>
      <c r="D77" s="74"/>
      <c r="E77" s="74"/>
      <c r="F77" s="74"/>
      <c r="G77" s="74"/>
      <c r="H77" s="74"/>
      <c r="I77" s="204"/>
      <c r="J77" s="74"/>
      <c r="K77" s="74"/>
      <c r="L77" s="72"/>
    </row>
    <row r="78" s="1" customFormat="1" ht="16.5" customHeight="1">
      <c r="B78" s="46"/>
      <c r="C78" s="74"/>
      <c r="D78" s="74"/>
      <c r="E78" s="205" t="str">
        <f>E7</f>
        <v>Celkové opravy zastávek na koridorové trati Vraňany - Děčín - státní hranice_ZMĚNA č. 1</v>
      </c>
      <c r="F78" s="76"/>
      <c r="G78" s="76"/>
      <c r="H78" s="76"/>
      <c r="I78" s="204"/>
      <c r="J78" s="74"/>
      <c r="K78" s="74"/>
      <c r="L78" s="72"/>
    </row>
    <row r="79">
      <c r="B79" s="28"/>
      <c r="C79" s="76" t="s">
        <v>506</v>
      </c>
      <c r="D79" s="206"/>
      <c r="E79" s="206"/>
      <c r="F79" s="206"/>
      <c r="G79" s="206"/>
      <c r="H79" s="206"/>
      <c r="I79" s="149"/>
      <c r="J79" s="206"/>
      <c r="K79" s="206"/>
      <c r="L79" s="207"/>
    </row>
    <row r="80" ht="16.5" customHeight="1">
      <c r="B80" s="28"/>
      <c r="C80" s="206"/>
      <c r="D80" s="206"/>
      <c r="E80" s="205" t="s">
        <v>1977</v>
      </c>
      <c r="F80" s="206"/>
      <c r="G80" s="206"/>
      <c r="H80" s="206"/>
      <c r="I80" s="149"/>
      <c r="J80" s="206"/>
      <c r="K80" s="206"/>
      <c r="L80" s="207"/>
    </row>
    <row r="81">
      <c r="B81" s="28"/>
      <c r="C81" s="76" t="s">
        <v>508</v>
      </c>
      <c r="D81" s="206"/>
      <c r="E81" s="206"/>
      <c r="F81" s="206"/>
      <c r="G81" s="206"/>
      <c r="H81" s="206"/>
      <c r="I81" s="149"/>
      <c r="J81" s="206"/>
      <c r="K81" s="206"/>
      <c r="L81" s="207"/>
    </row>
    <row r="82" s="1" customFormat="1" ht="16.5" customHeight="1">
      <c r="B82" s="46"/>
      <c r="C82" s="74"/>
      <c r="D82" s="74"/>
      <c r="E82" s="208" t="s">
        <v>1994</v>
      </c>
      <c r="F82" s="74"/>
      <c r="G82" s="74"/>
      <c r="H82" s="74"/>
      <c r="I82" s="204"/>
      <c r="J82" s="74"/>
      <c r="K82" s="74"/>
      <c r="L82" s="72"/>
    </row>
    <row r="83" s="1" customFormat="1" ht="14.4" customHeight="1">
      <c r="B83" s="46"/>
      <c r="C83" s="76" t="s">
        <v>510</v>
      </c>
      <c r="D83" s="74"/>
      <c r="E83" s="74"/>
      <c r="F83" s="74"/>
      <c r="G83" s="74"/>
      <c r="H83" s="74"/>
      <c r="I83" s="204"/>
      <c r="J83" s="74"/>
      <c r="K83" s="74"/>
      <c r="L83" s="72"/>
    </row>
    <row r="84" s="1" customFormat="1" ht="17.25" customHeight="1">
      <c r="B84" s="46"/>
      <c r="C84" s="74"/>
      <c r="D84" s="74"/>
      <c r="E84" s="82" t="str">
        <f>E13</f>
        <v>SO-34-04.3 - VRN</v>
      </c>
      <c r="F84" s="74"/>
      <c r="G84" s="74"/>
      <c r="H84" s="74"/>
      <c r="I84" s="204"/>
      <c r="J84" s="74"/>
      <c r="K84" s="74"/>
      <c r="L84" s="72"/>
    </row>
    <row r="85" s="1" customFormat="1" ht="6.96" customHeight="1">
      <c r="B85" s="46"/>
      <c r="C85" s="74"/>
      <c r="D85" s="74"/>
      <c r="E85" s="74"/>
      <c r="F85" s="74"/>
      <c r="G85" s="74"/>
      <c r="H85" s="74"/>
      <c r="I85" s="204"/>
      <c r="J85" s="74"/>
      <c r="K85" s="74"/>
      <c r="L85" s="72"/>
    </row>
    <row r="86" s="1" customFormat="1" ht="18" customHeight="1">
      <c r="B86" s="46"/>
      <c r="C86" s="76" t="s">
        <v>25</v>
      </c>
      <c r="D86" s="74"/>
      <c r="E86" s="74"/>
      <c r="F86" s="209" t="str">
        <f>F16</f>
        <v xml:space="preserve"> </v>
      </c>
      <c r="G86" s="74"/>
      <c r="H86" s="74"/>
      <c r="I86" s="210" t="s">
        <v>27</v>
      </c>
      <c r="J86" s="85" t="str">
        <f>IF(J16="","",J16)</f>
        <v>19. 9. 2018</v>
      </c>
      <c r="K86" s="74"/>
      <c r="L86" s="72"/>
    </row>
    <row r="87" s="1" customFormat="1" ht="6.96" customHeight="1">
      <c r="B87" s="46"/>
      <c r="C87" s="74"/>
      <c r="D87" s="74"/>
      <c r="E87" s="74"/>
      <c r="F87" s="74"/>
      <c r="G87" s="74"/>
      <c r="H87" s="74"/>
      <c r="I87" s="204"/>
      <c r="J87" s="74"/>
      <c r="K87" s="74"/>
      <c r="L87" s="72"/>
    </row>
    <row r="88" s="1" customFormat="1">
      <c r="B88" s="46"/>
      <c r="C88" s="76" t="s">
        <v>31</v>
      </c>
      <c r="D88" s="74"/>
      <c r="E88" s="74"/>
      <c r="F88" s="209" t="str">
        <f>E19</f>
        <v>SŽDC s.o., OŘ Ústí n.L., ST Ústí n.L.</v>
      </c>
      <c r="G88" s="74"/>
      <c r="H88" s="74"/>
      <c r="I88" s="210" t="s">
        <v>39</v>
      </c>
      <c r="J88" s="209" t="str">
        <f>E25</f>
        <v xml:space="preserve"> </v>
      </c>
      <c r="K88" s="74"/>
      <c r="L88" s="72"/>
    </row>
    <row r="89" s="1" customFormat="1" ht="14.4" customHeight="1">
      <c r="B89" s="46"/>
      <c r="C89" s="76" t="s">
        <v>37</v>
      </c>
      <c r="D89" s="74"/>
      <c r="E89" s="74"/>
      <c r="F89" s="209" t="str">
        <f>IF(E22="","",E22)</f>
        <v/>
      </c>
      <c r="G89" s="74"/>
      <c r="H89" s="74"/>
      <c r="I89" s="204"/>
      <c r="J89" s="74"/>
      <c r="K89" s="74"/>
      <c r="L89" s="72"/>
    </row>
    <row r="90" s="1" customFormat="1" ht="10.32" customHeight="1">
      <c r="B90" s="46"/>
      <c r="C90" s="74"/>
      <c r="D90" s="74"/>
      <c r="E90" s="74"/>
      <c r="F90" s="74"/>
      <c r="G90" s="74"/>
      <c r="H90" s="74"/>
      <c r="I90" s="204"/>
      <c r="J90" s="74"/>
      <c r="K90" s="74"/>
      <c r="L90" s="72"/>
    </row>
    <row r="91" s="10" customFormat="1" ht="29.28" customHeight="1">
      <c r="B91" s="211"/>
      <c r="C91" s="212" t="s">
        <v>526</v>
      </c>
      <c r="D91" s="213" t="s">
        <v>62</v>
      </c>
      <c r="E91" s="213" t="s">
        <v>58</v>
      </c>
      <c r="F91" s="213" t="s">
        <v>527</v>
      </c>
      <c r="G91" s="213" t="s">
        <v>528</v>
      </c>
      <c r="H91" s="213" t="s">
        <v>529</v>
      </c>
      <c r="I91" s="214" t="s">
        <v>530</v>
      </c>
      <c r="J91" s="213" t="s">
        <v>514</v>
      </c>
      <c r="K91" s="215" t="s">
        <v>531</v>
      </c>
      <c r="L91" s="216"/>
      <c r="M91" s="102" t="s">
        <v>532</v>
      </c>
      <c r="N91" s="103" t="s">
        <v>47</v>
      </c>
      <c r="O91" s="103" t="s">
        <v>533</v>
      </c>
      <c r="P91" s="103" t="s">
        <v>534</v>
      </c>
      <c r="Q91" s="103" t="s">
        <v>535</v>
      </c>
      <c r="R91" s="103" t="s">
        <v>536</v>
      </c>
      <c r="S91" s="103" t="s">
        <v>537</v>
      </c>
      <c r="T91" s="104" t="s">
        <v>538</v>
      </c>
    </row>
    <row r="92" s="1" customFormat="1" ht="29.28" customHeight="1">
      <c r="B92" s="46"/>
      <c r="C92" s="108" t="s">
        <v>515</v>
      </c>
      <c r="D92" s="74"/>
      <c r="E92" s="74"/>
      <c r="F92" s="74"/>
      <c r="G92" s="74"/>
      <c r="H92" s="74"/>
      <c r="I92" s="204"/>
      <c r="J92" s="217">
        <f>BK92</f>
        <v>0</v>
      </c>
      <c r="K92" s="74"/>
      <c r="L92" s="72"/>
      <c r="M92" s="105"/>
      <c r="N92" s="106"/>
      <c r="O92" s="106"/>
      <c r="P92" s="218">
        <f>P93</f>
        <v>0</v>
      </c>
      <c r="Q92" s="106"/>
      <c r="R92" s="218">
        <f>R93</f>
        <v>0</v>
      </c>
      <c r="S92" s="106"/>
      <c r="T92" s="219">
        <f>T93</f>
        <v>0</v>
      </c>
      <c r="AT92" s="24" t="s">
        <v>76</v>
      </c>
      <c r="AU92" s="24" t="s">
        <v>516</v>
      </c>
      <c r="BK92" s="220">
        <f>BK93</f>
        <v>0</v>
      </c>
    </row>
    <row r="93" s="11" customFormat="1" ht="37.44" customHeight="1">
      <c r="B93" s="221"/>
      <c r="C93" s="222"/>
      <c r="D93" s="223" t="s">
        <v>76</v>
      </c>
      <c r="E93" s="224" t="s">
        <v>96</v>
      </c>
      <c r="F93" s="224" t="s">
        <v>599</v>
      </c>
      <c r="G93" s="222"/>
      <c r="H93" s="222"/>
      <c r="I93" s="225"/>
      <c r="J93" s="226">
        <f>BK93</f>
        <v>0</v>
      </c>
      <c r="K93" s="222"/>
      <c r="L93" s="227"/>
      <c r="M93" s="228"/>
      <c r="N93" s="229"/>
      <c r="O93" s="229"/>
      <c r="P93" s="230">
        <f>P94+P97+P99</f>
        <v>0</v>
      </c>
      <c r="Q93" s="229"/>
      <c r="R93" s="230">
        <f>R94+R97+R99</f>
        <v>0</v>
      </c>
      <c r="S93" s="229"/>
      <c r="T93" s="231">
        <f>T94+T97+T99</f>
        <v>0</v>
      </c>
      <c r="AR93" s="232" t="s">
        <v>562</v>
      </c>
      <c r="AT93" s="233" t="s">
        <v>76</v>
      </c>
      <c r="AU93" s="233" t="s">
        <v>77</v>
      </c>
      <c r="AY93" s="232" t="s">
        <v>541</v>
      </c>
      <c r="BK93" s="234">
        <f>BK94+BK97+BK99</f>
        <v>0</v>
      </c>
    </row>
    <row r="94" s="11" customFormat="1" ht="19.92" customHeight="1">
      <c r="B94" s="221"/>
      <c r="C94" s="222"/>
      <c r="D94" s="223" t="s">
        <v>76</v>
      </c>
      <c r="E94" s="235" t="s">
        <v>1359</v>
      </c>
      <c r="F94" s="235" t="s">
        <v>1360</v>
      </c>
      <c r="G94" s="222"/>
      <c r="H94" s="222"/>
      <c r="I94" s="225"/>
      <c r="J94" s="236">
        <f>BK94</f>
        <v>0</v>
      </c>
      <c r="K94" s="222"/>
      <c r="L94" s="227"/>
      <c r="M94" s="228"/>
      <c r="N94" s="229"/>
      <c r="O94" s="229"/>
      <c r="P94" s="230">
        <f>SUM(P95:P96)</f>
        <v>0</v>
      </c>
      <c r="Q94" s="229"/>
      <c r="R94" s="230">
        <f>SUM(R95:R96)</f>
        <v>0</v>
      </c>
      <c r="S94" s="229"/>
      <c r="T94" s="231">
        <f>SUM(T95:T96)</f>
        <v>0</v>
      </c>
      <c r="AR94" s="232" t="s">
        <v>562</v>
      </c>
      <c r="AT94" s="233" t="s">
        <v>76</v>
      </c>
      <c r="AU94" s="233" t="s">
        <v>24</v>
      </c>
      <c r="AY94" s="232" t="s">
        <v>541</v>
      </c>
      <c r="BK94" s="234">
        <f>SUM(BK95:BK96)</f>
        <v>0</v>
      </c>
    </row>
    <row r="95" s="1" customFormat="1" ht="16.5" customHeight="1">
      <c r="B95" s="46"/>
      <c r="C95" s="237" t="s">
        <v>24</v>
      </c>
      <c r="D95" s="237" t="s">
        <v>544</v>
      </c>
      <c r="E95" s="238" t="s">
        <v>1502</v>
      </c>
      <c r="F95" s="239" t="s">
        <v>1503</v>
      </c>
      <c r="G95" s="240" t="s">
        <v>672</v>
      </c>
      <c r="H95" s="280"/>
      <c r="I95" s="242"/>
      <c r="J95" s="243">
        <f>ROUND(I95*H95,2)</f>
        <v>0</v>
      </c>
      <c r="K95" s="239" t="s">
        <v>603</v>
      </c>
      <c r="L95" s="72"/>
      <c r="M95" s="244" t="s">
        <v>22</v>
      </c>
      <c r="N95" s="245" t="s">
        <v>48</v>
      </c>
      <c r="O95" s="47"/>
      <c r="P95" s="246">
        <f>O95*H95</f>
        <v>0</v>
      </c>
      <c r="Q95" s="246">
        <v>0</v>
      </c>
      <c r="R95" s="246">
        <f>Q95*H95</f>
        <v>0</v>
      </c>
      <c r="S95" s="246">
        <v>0</v>
      </c>
      <c r="T95" s="247">
        <f>S95*H95</f>
        <v>0</v>
      </c>
      <c r="AR95" s="24" t="s">
        <v>674</v>
      </c>
      <c r="AT95" s="24" t="s">
        <v>544</v>
      </c>
      <c r="AU95" s="24" t="s">
        <v>85</v>
      </c>
      <c r="AY95" s="24" t="s">
        <v>541</v>
      </c>
      <c r="BE95" s="248">
        <f>IF(N95="základní",J95,0)</f>
        <v>0</v>
      </c>
      <c r="BF95" s="248">
        <f>IF(N95="snížená",J95,0)</f>
        <v>0</v>
      </c>
      <c r="BG95" s="248">
        <f>IF(N95="zákl. přenesená",J95,0)</f>
        <v>0</v>
      </c>
      <c r="BH95" s="248">
        <f>IF(N95="sníž. přenesená",J95,0)</f>
        <v>0</v>
      </c>
      <c r="BI95" s="248">
        <f>IF(N95="nulová",J95,0)</f>
        <v>0</v>
      </c>
      <c r="BJ95" s="24" t="s">
        <v>24</v>
      </c>
      <c r="BK95" s="248">
        <f>ROUND(I95*H95,2)</f>
        <v>0</v>
      </c>
      <c r="BL95" s="24" t="s">
        <v>674</v>
      </c>
      <c r="BM95" s="24" t="s">
        <v>2036</v>
      </c>
    </row>
    <row r="96" s="1" customFormat="1" ht="25.5" customHeight="1">
      <c r="B96" s="46"/>
      <c r="C96" s="237" t="s">
        <v>85</v>
      </c>
      <c r="D96" s="237" t="s">
        <v>544</v>
      </c>
      <c r="E96" s="238" t="s">
        <v>1365</v>
      </c>
      <c r="F96" s="239" t="s">
        <v>1366</v>
      </c>
      <c r="G96" s="240" t="s">
        <v>672</v>
      </c>
      <c r="H96" s="280"/>
      <c r="I96" s="242"/>
      <c r="J96" s="243">
        <f>ROUND(I96*H96,2)</f>
        <v>0</v>
      </c>
      <c r="K96" s="239" t="s">
        <v>603</v>
      </c>
      <c r="L96" s="72"/>
      <c r="M96" s="244" t="s">
        <v>22</v>
      </c>
      <c r="N96" s="245" t="s">
        <v>48</v>
      </c>
      <c r="O96" s="47"/>
      <c r="P96" s="246">
        <f>O96*H96</f>
        <v>0</v>
      </c>
      <c r="Q96" s="246">
        <v>0</v>
      </c>
      <c r="R96" s="246">
        <f>Q96*H96</f>
        <v>0</v>
      </c>
      <c r="S96" s="246">
        <v>0</v>
      </c>
      <c r="T96" s="247">
        <f>S96*H96</f>
        <v>0</v>
      </c>
      <c r="AR96" s="24" t="s">
        <v>674</v>
      </c>
      <c r="AT96" s="24" t="s">
        <v>544</v>
      </c>
      <c r="AU96" s="24" t="s">
        <v>85</v>
      </c>
      <c r="AY96" s="24" t="s">
        <v>541</v>
      </c>
      <c r="BE96" s="248">
        <f>IF(N96="základní",J96,0)</f>
        <v>0</v>
      </c>
      <c r="BF96" s="248">
        <f>IF(N96="snížená",J96,0)</f>
        <v>0</v>
      </c>
      <c r="BG96" s="248">
        <f>IF(N96="zákl. přenesená",J96,0)</f>
        <v>0</v>
      </c>
      <c r="BH96" s="248">
        <f>IF(N96="sníž. přenesená",J96,0)</f>
        <v>0</v>
      </c>
      <c r="BI96" s="248">
        <f>IF(N96="nulová",J96,0)</f>
        <v>0</v>
      </c>
      <c r="BJ96" s="24" t="s">
        <v>24</v>
      </c>
      <c r="BK96" s="248">
        <f>ROUND(I96*H96,2)</f>
        <v>0</v>
      </c>
      <c r="BL96" s="24" t="s">
        <v>674</v>
      </c>
      <c r="BM96" s="24" t="s">
        <v>2037</v>
      </c>
    </row>
    <row r="97" s="11" customFormat="1" ht="29.88" customHeight="1">
      <c r="B97" s="221"/>
      <c r="C97" s="222"/>
      <c r="D97" s="223" t="s">
        <v>76</v>
      </c>
      <c r="E97" s="235" t="s">
        <v>669</v>
      </c>
      <c r="F97" s="235" t="s">
        <v>601</v>
      </c>
      <c r="G97" s="222"/>
      <c r="H97" s="222"/>
      <c r="I97" s="225"/>
      <c r="J97" s="236">
        <f>BK97</f>
        <v>0</v>
      </c>
      <c r="K97" s="222"/>
      <c r="L97" s="227"/>
      <c r="M97" s="228"/>
      <c r="N97" s="229"/>
      <c r="O97" s="229"/>
      <c r="P97" s="230">
        <f>P98</f>
        <v>0</v>
      </c>
      <c r="Q97" s="229"/>
      <c r="R97" s="230">
        <f>R98</f>
        <v>0</v>
      </c>
      <c r="S97" s="229"/>
      <c r="T97" s="231">
        <f>T98</f>
        <v>0</v>
      </c>
      <c r="AR97" s="232" t="s">
        <v>562</v>
      </c>
      <c r="AT97" s="233" t="s">
        <v>76</v>
      </c>
      <c r="AU97" s="233" t="s">
        <v>24</v>
      </c>
      <c r="AY97" s="232" t="s">
        <v>541</v>
      </c>
      <c r="BK97" s="234">
        <f>BK98</f>
        <v>0</v>
      </c>
    </row>
    <row r="98" s="1" customFormat="1" ht="16.5" customHeight="1">
      <c r="B98" s="46"/>
      <c r="C98" s="237" t="s">
        <v>93</v>
      </c>
      <c r="D98" s="237" t="s">
        <v>544</v>
      </c>
      <c r="E98" s="238" t="s">
        <v>670</v>
      </c>
      <c r="F98" s="239" t="s">
        <v>671</v>
      </c>
      <c r="G98" s="240" t="s">
        <v>672</v>
      </c>
      <c r="H98" s="280"/>
      <c r="I98" s="242"/>
      <c r="J98" s="243">
        <f>ROUND(I98*H98,2)</f>
        <v>0</v>
      </c>
      <c r="K98" s="239" t="s">
        <v>673</v>
      </c>
      <c r="L98" s="72"/>
      <c r="M98" s="244" t="s">
        <v>22</v>
      </c>
      <c r="N98" s="245" t="s">
        <v>48</v>
      </c>
      <c r="O98" s="47"/>
      <c r="P98" s="246">
        <f>O98*H98</f>
        <v>0</v>
      </c>
      <c r="Q98" s="246">
        <v>0</v>
      </c>
      <c r="R98" s="246">
        <f>Q98*H98</f>
        <v>0</v>
      </c>
      <c r="S98" s="246">
        <v>0</v>
      </c>
      <c r="T98" s="247">
        <f>S98*H98</f>
        <v>0</v>
      </c>
      <c r="AR98" s="24" t="s">
        <v>674</v>
      </c>
      <c r="AT98" s="24" t="s">
        <v>544</v>
      </c>
      <c r="AU98" s="24" t="s">
        <v>85</v>
      </c>
      <c r="AY98" s="24" t="s">
        <v>541</v>
      </c>
      <c r="BE98" s="248">
        <f>IF(N98="základní",J98,0)</f>
        <v>0</v>
      </c>
      <c r="BF98" s="248">
        <f>IF(N98="snížená",J98,0)</f>
        <v>0</v>
      </c>
      <c r="BG98" s="248">
        <f>IF(N98="zákl. přenesená",J98,0)</f>
        <v>0</v>
      </c>
      <c r="BH98" s="248">
        <f>IF(N98="sníž. přenesená",J98,0)</f>
        <v>0</v>
      </c>
      <c r="BI98" s="248">
        <f>IF(N98="nulová",J98,0)</f>
        <v>0</v>
      </c>
      <c r="BJ98" s="24" t="s">
        <v>24</v>
      </c>
      <c r="BK98" s="248">
        <f>ROUND(I98*H98,2)</f>
        <v>0</v>
      </c>
      <c r="BL98" s="24" t="s">
        <v>674</v>
      </c>
      <c r="BM98" s="24" t="s">
        <v>2038</v>
      </c>
    </row>
    <row r="99" s="11" customFormat="1" ht="29.88" customHeight="1">
      <c r="B99" s="221"/>
      <c r="C99" s="222"/>
      <c r="D99" s="223" t="s">
        <v>76</v>
      </c>
      <c r="E99" s="235" t="s">
        <v>1645</v>
      </c>
      <c r="F99" s="235" t="s">
        <v>606</v>
      </c>
      <c r="G99" s="222"/>
      <c r="H99" s="222"/>
      <c r="I99" s="225"/>
      <c r="J99" s="236">
        <f>BK99</f>
        <v>0</v>
      </c>
      <c r="K99" s="222"/>
      <c r="L99" s="227"/>
      <c r="M99" s="228"/>
      <c r="N99" s="229"/>
      <c r="O99" s="229"/>
      <c r="P99" s="230">
        <f>P100</f>
        <v>0</v>
      </c>
      <c r="Q99" s="229"/>
      <c r="R99" s="230">
        <f>R100</f>
        <v>0</v>
      </c>
      <c r="S99" s="229"/>
      <c r="T99" s="231">
        <f>T100</f>
        <v>0</v>
      </c>
      <c r="AR99" s="232" t="s">
        <v>562</v>
      </c>
      <c r="AT99" s="233" t="s">
        <v>76</v>
      </c>
      <c r="AU99" s="233" t="s">
        <v>24</v>
      </c>
      <c r="AY99" s="232" t="s">
        <v>541</v>
      </c>
      <c r="BK99" s="234">
        <f>BK100</f>
        <v>0</v>
      </c>
    </row>
    <row r="100" s="1" customFormat="1" ht="25.5" customHeight="1">
      <c r="B100" s="46"/>
      <c r="C100" s="237" t="s">
        <v>542</v>
      </c>
      <c r="D100" s="237" t="s">
        <v>544</v>
      </c>
      <c r="E100" s="238" t="s">
        <v>1716</v>
      </c>
      <c r="F100" s="239" t="s">
        <v>1717</v>
      </c>
      <c r="G100" s="240" t="s">
        <v>672</v>
      </c>
      <c r="H100" s="280"/>
      <c r="I100" s="242"/>
      <c r="J100" s="243">
        <f>ROUND(I100*H100,2)</f>
        <v>0</v>
      </c>
      <c r="K100" s="239" t="s">
        <v>603</v>
      </c>
      <c r="L100" s="72"/>
      <c r="M100" s="244" t="s">
        <v>22</v>
      </c>
      <c r="N100" s="281" t="s">
        <v>48</v>
      </c>
      <c r="O100" s="277"/>
      <c r="P100" s="278">
        <f>O100*H100</f>
        <v>0</v>
      </c>
      <c r="Q100" s="278">
        <v>0</v>
      </c>
      <c r="R100" s="278">
        <f>Q100*H100</f>
        <v>0</v>
      </c>
      <c r="S100" s="278">
        <v>0</v>
      </c>
      <c r="T100" s="279">
        <f>S100*H100</f>
        <v>0</v>
      </c>
      <c r="AR100" s="24" t="s">
        <v>674</v>
      </c>
      <c r="AT100" s="24" t="s">
        <v>544</v>
      </c>
      <c r="AU100" s="24" t="s">
        <v>85</v>
      </c>
      <c r="AY100" s="24" t="s">
        <v>541</v>
      </c>
      <c r="BE100" s="248">
        <f>IF(N100="základní",J100,0)</f>
        <v>0</v>
      </c>
      <c r="BF100" s="248">
        <f>IF(N100="snížená",J100,0)</f>
        <v>0</v>
      </c>
      <c r="BG100" s="248">
        <f>IF(N100="zákl. přenesená",J100,0)</f>
        <v>0</v>
      </c>
      <c r="BH100" s="248">
        <f>IF(N100="sníž. přenesená",J100,0)</f>
        <v>0</v>
      </c>
      <c r="BI100" s="248">
        <f>IF(N100="nulová",J100,0)</f>
        <v>0</v>
      </c>
      <c r="BJ100" s="24" t="s">
        <v>24</v>
      </c>
      <c r="BK100" s="248">
        <f>ROUND(I100*H100,2)</f>
        <v>0</v>
      </c>
      <c r="BL100" s="24" t="s">
        <v>674</v>
      </c>
      <c r="BM100" s="24" t="s">
        <v>2039</v>
      </c>
    </row>
    <row r="101" s="1" customFormat="1" ht="6.96" customHeight="1">
      <c r="B101" s="67"/>
      <c r="C101" s="68"/>
      <c r="D101" s="68"/>
      <c r="E101" s="68"/>
      <c r="F101" s="68"/>
      <c r="G101" s="68"/>
      <c r="H101" s="68"/>
      <c r="I101" s="179"/>
      <c r="J101" s="68"/>
      <c r="K101" s="68"/>
      <c r="L101" s="72"/>
    </row>
  </sheetData>
  <sheetProtection sheet="1" autoFilter="0" formatColumns="0" formatRows="0" objects="1" scenarios="1" spinCount="100000" saltValue="Dz94EbN/ieiF3nmziMPxb3KyldbyhEmTBxwyDWfJ/IuNojkSoE3P9uZxhGyMg6Ppt10sILFAYNg6KLPhx7Wc0g==" hashValue="CAYqcGQYw8jwvFq51bdCWEJtU1e9h2H2woeVlpGtbVHzZ9vOIoLBz+2AmoTuUPElgh/HoZQXy3vQddfVAVSdWQ==" algorithmName="SHA-512" password="CC35"/>
  <autoFilter ref="C91:K100"/>
  <mergeCells count="16">
    <mergeCell ref="E7:H7"/>
    <mergeCell ref="E11:H11"/>
    <mergeCell ref="E9:H9"/>
    <mergeCell ref="E13:H13"/>
    <mergeCell ref="E28:H28"/>
    <mergeCell ref="E49:H49"/>
    <mergeCell ref="E53:H53"/>
    <mergeCell ref="E51:H51"/>
    <mergeCell ref="E55:H55"/>
    <mergeCell ref="J59:J60"/>
    <mergeCell ref="E78:H78"/>
    <mergeCell ref="E82:H82"/>
    <mergeCell ref="E80:H80"/>
    <mergeCell ref="E84:H84"/>
    <mergeCell ref="G1:H1"/>
    <mergeCell ref="L2:V2"/>
  </mergeCells>
  <hyperlinks>
    <hyperlink ref="F1:G1" location="C2" display="1) Krycí list soupisu"/>
    <hyperlink ref="G1:H1" location="C62" display="2) Rekapitulace"/>
    <hyperlink ref="J1" location="C91"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89.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460</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s="1" customFormat="1" ht="16.5" customHeight="1">
      <c r="B9" s="46"/>
      <c r="C9" s="47"/>
      <c r="D9" s="47"/>
      <c r="E9" s="156" t="s">
        <v>2040</v>
      </c>
      <c r="F9" s="47"/>
      <c r="G9" s="47"/>
      <c r="H9" s="47"/>
      <c r="I9" s="157"/>
      <c r="J9" s="47"/>
      <c r="K9" s="51"/>
    </row>
    <row r="10" s="1" customFormat="1">
      <c r="B10" s="46"/>
      <c r="C10" s="47"/>
      <c r="D10" s="40" t="s">
        <v>508</v>
      </c>
      <c r="E10" s="47"/>
      <c r="F10" s="47"/>
      <c r="G10" s="47"/>
      <c r="H10" s="47"/>
      <c r="I10" s="157"/>
      <c r="J10" s="47"/>
      <c r="K10" s="51"/>
    </row>
    <row r="11" s="1" customFormat="1" ht="36.96" customHeight="1">
      <c r="B11" s="46"/>
      <c r="C11" s="47"/>
      <c r="D11" s="47"/>
      <c r="E11" s="158" t="s">
        <v>2041</v>
      </c>
      <c r="F11" s="47"/>
      <c r="G11" s="47"/>
      <c r="H11" s="47"/>
      <c r="I11" s="157"/>
      <c r="J11" s="47"/>
      <c r="K11" s="51"/>
    </row>
    <row r="12" s="1" customFormat="1">
      <c r="B12" s="46"/>
      <c r="C12" s="47"/>
      <c r="D12" s="47"/>
      <c r="E12" s="47"/>
      <c r="F12" s="47"/>
      <c r="G12" s="47"/>
      <c r="H12" s="47"/>
      <c r="I12" s="157"/>
      <c r="J12" s="47"/>
      <c r="K12" s="51"/>
    </row>
    <row r="13" s="1" customFormat="1" ht="14.4" customHeight="1">
      <c r="B13" s="46"/>
      <c r="C13" s="47"/>
      <c r="D13" s="40" t="s">
        <v>21</v>
      </c>
      <c r="E13" s="47"/>
      <c r="F13" s="35" t="s">
        <v>22</v>
      </c>
      <c r="G13" s="47"/>
      <c r="H13" s="47"/>
      <c r="I13" s="159" t="s">
        <v>23</v>
      </c>
      <c r="J13" s="35" t="s">
        <v>22</v>
      </c>
      <c r="K13" s="51"/>
    </row>
    <row r="14" s="1" customFormat="1" ht="14.4" customHeight="1">
      <c r="B14" s="46"/>
      <c r="C14" s="47"/>
      <c r="D14" s="40" t="s">
        <v>25</v>
      </c>
      <c r="E14" s="47"/>
      <c r="F14" s="35" t="s">
        <v>40</v>
      </c>
      <c r="G14" s="47"/>
      <c r="H14" s="47"/>
      <c r="I14" s="159" t="s">
        <v>27</v>
      </c>
      <c r="J14" s="160" t="str">
        <f>'Rekapitulace stavby'!AN8</f>
        <v>19. 9. 2018</v>
      </c>
      <c r="K14" s="51"/>
    </row>
    <row r="15" s="1" customFormat="1" ht="10.8" customHeight="1">
      <c r="B15" s="46"/>
      <c r="C15" s="47"/>
      <c r="D15" s="47"/>
      <c r="E15" s="47"/>
      <c r="F15" s="47"/>
      <c r="G15" s="47"/>
      <c r="H15" s="47"/>
      <c r="I15" s="157"/>
      <c r="J15" s="47"/>
      <c r="K15" s="51"/>
    </row>
    <row r="16" s="1" customFormat="1" ht="14.4" customHeight="1">
      <c r="B16" s="46"/>
      <c r="C16" s="47"/>
      <c r="D16" s="40" t="s">
        <v>31</v>
      </c>
      <c r="E16" s="47"/>
      <c r="F16" s="47"/>
      <c r="G16" s="47"/>
      <c r="H16" s="47"/>
      <c r="I16" s="159" t="s">
        <v>32</v>
      </c>
      <c r="J16" s="35" t="str">
        <f>IF('Rekapitulace stavby'!AN10="","",'Rekapitulace stavby'!AN10)</f>
        <v>70994234</v>
      </c>
      <c r="K16" s="51"/>
    </row>
    <row r="17" s="1" customFormat="1" ht="18" customHeight="1">
      <c r="B17" s="46"/>
      <c r="C17" s="47"/>
      <c r="D17" s="47"/>
      <c r="E17" s="35" t="str">
        <f>IF('Rekapitulace stavby'!E11="","",'Rekapitulace stavby'!E11)</f>
        <v>SŽDC s.o., OŘ Ústí n.L., ST Ústí n.L.</v>
      </c>
      <c r="F17" s="47"/>
      <c r="G17" s="47"/>
      <c r="H17" s="47"/>
      <c r="I17" s="159" t="s">
        <v>35</v>
      </c>
      <c r="J17" s="35" t="str">
        <f>IF('Rekapitulace stavby'!AN11="","",'Rekapitulace stavby'!AN11)</f>
        <v>CZ70994234</v>
      </c>
      <c r="K17" s="51"/>
    </row>
    <row r="18" s="1" customFormat="1" ht="6.96" customHeight="1">
      <c r="B18" s="46"/>
      <c r="C18" s="47"/>
      <c r="D18" s="47"/>
      <c r="E18" s="47"/>
      <c r="F18" s="47"/>
      <c r="G18" s="47"/>
      <c r="H18" s="47"/>
      <c r="I18" s="157"/>
      <c r="J18" s="47"/>
      <c r="K18" s="51"/>
    </row>
    <row r="19" s="1" customFormat="1" ht="14.4" customHeight="1">
      <c r="B19" s="46"/>
      <c r="C19" s="47"/>
      <c r="D19" s="40" t="s">
        <v>37</v>
      </c>
      <c r="E19" s="47"/>
      <c r="F19" s="47"/>
      <c r="G19" s="47"/>
      <c r="H19" s="47"/>
      <c r="I19" s="159" t="s">
        <v>32</v>
      </c>
      <c r="J19" s="35" t="str">
        <f>IF('Rekapitulace stavby'!AN13="Vyplň údaj","",IF('Rekapitulace stavby'!AN13="","",'Rekapitulace stavby'!AN13))</f>
        <v/>
      </c>
      <c r="K19" s="51"/>
    </row>
    <row r="20" s="1" customFormat="1" ht="18" customHeight="1">
      <c r="B20" s="46"/>
      <c r="C20" s="47"/>
      <c r="D20" s="47"/>
      <c r="E20" s="35" t="str">
        <f>IF('Rekapitulace stavby'!E14="Vyplň údaj","",IF('Rekapitulace stavby'!E14="","",'Rekapitulace stavby'!E14))</f>
        <v/>
      </c>
      <c r="F20" s="47"/>
      <c r="G20" s="47"/>
      <c r="H20" s="47"/>
      <c r="I20" s="159" t="s">
        <v>35</v>
      </c>
      <c r="J20" s="35" t="str">
        <f>IF('Rekapitulace stavby'!AN14="Vyplň údaj","",IF('Rekapitulace stavby'!AN14="","",'Rekapitulace stavby'!AN14))</f>
        <v/>
      </c>
      <c r="K20" s="51"/>
    </row>
    <row r="21" s="1" customFormat="1" ht="6.96" customHeight="1">
      <c r="B21" s="46"/>
      <c r="C21" s="47"/>
      <c r="D21" s="47"/>
      <c r="E21" s="47"/>
      <c r="F21" s="47"/>
      <c r="G21" s="47"/>
      <c r="H21" s="47"/>
      <c r="I21" s="157"/>
      <c r="J21" s="47"/>
      <c r="K21" s="51"/>
    </row>
    <row r="22" s="1" customFormat="1" ht="14.4" customHeight="1">
      <c r="B22" s="46"/>
      <c r="C22" s="47"/>
      <c r="D22" s="40" t="s">
        <v>39</v>
      </c>
      <c r="E22" s="47"/>
      <c r="F22" s="47"/>
      <c r="G22" s="47"/>
      <c r="H22" s="47"/>
      <c r="I22" s="159" t="s">
        <v>32</v>
      </c>
      <c r="J22" s="35" t="str">
        <f>IF('Rekapitulace stavby'!AN16="","",'Rekapitulace stavby'!AN16)</f>
        <v/>
      </c>
      <c r="K22" s="51"/>
    </row>
    <row r="23" s="1" customFormat="1" ht="18" customHeight="1">
      <c r="B23" s="46"/>
      <c r="C23" s="47"/>
      <c r="D23" s="47"/>
      <c r="E23" s="35" t="str">
        <f>IF('Rekapitulace stavby'!E17="","",'Rekapitulace stavby'!E17)</f>
        <v xml:space="preserve"> </v>
      </c>
      <c r="F23" s="47"/>
      <c r="G23" s="47"/>
      <c r="H23" s="47"/>
      <c r="I23" s="159" t="s">
        <v>35</v>
      </c>
      <c r="J23" s="35" t="str">
        <f>IF('Rekapitulace stavby'!AN17="","",'Rekapitulace stavby'!AN17)</f>
        <v/>
      </c>
      <c r="K23" s="51"/>
    </row>
    <row r="24" s="1" customFormat="1" ht="6.96" customHeight="1">
      <c r="B24" s="46"/>
      <c r="C24" s="47"/>
      <c r="D24" s="47"/>
      <c r="E24" s="47"/>
      <c r="F24" s="47"/>
      <c r="G24" s="47"/>
      <c r="H24" s="47"/>
      <c r="I24" s="157"/>
      <c r="J24" s="47"/>
      <c r="K24" s="51"/>
    </row>
    <row r="25" s="1" customFormat="1" ht="14.4" customHeight="1">
      <c r="B25" s="46"/>
      <c r="C25" s="47"/>
      <c r="D25" s="40" t="s">
        <v>42</v>
      </c>
      <c r="E25" s="47"/>
      <c r="F25" s="47"/>
      <c r="G25" s="47"/>
      <c r="H25" s="47"/>
      <c r="I25" s="157"/>
      <c r="J25" s="47"/>
      <c r="K25" s="51"/>
    </row>
    <row r="26" s="7" customFormat="1" ht="16.5" customHeight="1">
      <c r="B26" s="161"/>
      <c r="C26" s="162"/>
      <c r="D26" s="162"/>
      <c r="E26" s="44" t="s">
        <v>22</v>
      </c>
      <c r="F26" s="44"/>
      <c r="G26" s="44"/>
      <c r="H26" s="44"/>
      <c r="I26" s="163"/>
      <c r="J26" s="162"/>
      <c r="K26" s="164"/>
    </row>
    <row r="27" s="1" customFormat="1" ht="6.96" customHeight="1">
      <c r="B27" s="46"/>
      <c r="C27" s="47"/>
      <c r="D27" s="47"/>
      <c r="E27" s="47"/>
      <c r="F27" s="47"/>
      <c r="G27" s="47"/>
      <c r="H27" s="47"/>
      <c r="I27" s="157"/>
      <c r="J27" s="47"/>
      <c r="K27" s="51"/>
    </row>
    <row r="28" s="1" customFormat="1" ht="6.96" customHeight="1">
      <c r="B28" s="46"/>
      <c r="C28" s="47"/>
      <c r="D28" s="106"/>
      <c r="E28" s="106"/>
      <c r="F28" s="106"/>
      <c r="G28" s="106"/>
      <c r="H28" s="106"/>
      <c r="I28" s="165"/>
      <c r="J28" s="106"/>
      <c r="K28" s="166"/>
    </row>
    <row r="29" s="1" customFormat="1" ht="25.44" customHeight="1">
      <c r="B29" s="46"/>
      <c r="C29" s="47"/>
      <c r="D29" s="167" t="s">
        <v>43</v>
      </c>
      <c r="E29" s="47"/>
      <c r="F29" s="47"/>
      <c r="G29" s="47"/>
      <c r="H29" s="47"/>
      <c r="I29" s="157"/>
      <c r="J29" s="168">
        <f>ROUND(J100,2)</f>
        <v>0</v>
      </c>
      <c r="K29" s="51"/>
    </row>
    <row r="30" s="1" customFormat="1" ht="6.96" customHeight="1">
      <c r="B30" s="46"/>
      <c r="C30" s="47"/>
      <c r="D30" s="106"/>
      <c r="E30" s="106"/>
      <c r="F30" s="106"/>
      <c r="G30" s="106"/>
      <c r="H30" s="106"/>
      <c r="I30" s="165"/>
      <c r="J30" s="106"/>
      <c r="K30" s="166"/>
    </row>
    <row r="31" s="1" customFormat="1" ht="14.4" customHeight="1">
      <c r="B31" s="46"/>
      <c r="C31" s="47"/>
      <c r="D31" s="47"/>
      <c r="E31" s="47"/>
      <c r="F31" s="52" t="s">
        <v>45</v>
      </c>
      <c r="G31" s="47"/>
      <c r="H31" s="47"/>
      <c r="I31" s="169" t="s">
        <v>44</v>
      </c>
      <c r="J31" s="52" t="s">
        <v>46</v>
      </c>
      <c r="K31" s="51"/>
    </row>
    <row r="32" s="1" customFormat="1" ht="14.4" customHeight="1">
      <c r="B32" s="46"/>
      <c r="C32" s="47"/>
      <c r="D32" s="55" t="s">
        <v>47</v>
      </c>
      <c r="E32" s="55" t="s">
        <v>48</v>
      </c>
      <c r="F32" s="170">
        <f>ROUND(SUM(BE100:BE171), 2)</f>
        <v>0</v>
      </c>
      <c r="G32" s="47"/>
      <c r="H32" s="47"/>
      <c r="I32" s="171">
        <v>0.20999999999999999</v>
      </c>
      <c r="J32" s="170">
        <f>ROUND(ROUND((SUM(BE100:BE171)), 2)*I32, 2)</f>
        <v>0</v>
      </c>
      <c r="K32" s="51"/>
    </row>
    <row r="33" s="1" customFormat="1" ht="14.4" customHeight="1">
      <c r="B33" s="46"/>
      <c r="C33" s="47"/>
      <c r="D33" s="47"/>
      <c r="E33" s="55" t="s">
        <v>49</v>
      </c>
      <c r="F33" s="170">
        <f>ROUND(SUM(BF100:BF171), 2)</f>
        <v>0</v>
      </c>
      <c r="G33" s="47"/>
      <c r="H33" s="47"/>
      <c r="I33" s="171">
        <v>0.14999999999999999</v>
      </c>
      <c r="J33" s="170">
        <f>ROUND(ROUND((SUM(BF100:BF171)), 2)*I33, 2)</f>
        <v>0</v>
      </c>
      <c r="K33" s="51"/>
    </row>
    <row r="34" hidden="1" s="1" customFormat="1" ht="14.4" customHeight="1">
      <c r="B34" s="46"/>
      <c r="C34" s="47"/>
      <c r="D34" s="47"/>
      <c r="E34" s="55" t="s">
        <v>50</v>
      </c>
      <c r="F34" s="170">
        <f>ROUND(SUM(BG100:BG171), 2)</f>
        <v>0</v>
      </c>
      <c r="G34" s="47"/>
      <c r="H34" s="47"/>
      <c r="I34" s="171">
        <v>0.20999999999999999</v>
      </c>
      <c r="J34" s="170">
        <v>0</v>
      </c>
      <c r="K34" s="51"/>
    </row>
    <row r="35" hidden="1" s="1" customFormat="1" ht="14.4" customHeight="1">
      <c r="B35" s="46"/>
      <c r="C35" s="47"/>
      <c r="D35" s="47"/>
      <c r="E35" s="55" t="s">
        <v>51</v>
      </c>
      <c r="F35" s="170">
        <f>ROUND(SUM(BH100:BH171), 2)</f>
        <v>0</v>
      </c>
      <c r="G35" s="47"/>
      <c r="H35" s="47"/>
      <c r="I35" s="171">
        <v>0.14999999999999999</v>
      </c>
      <c r="J35" s="170">
        <v>0</v>
      </c>
      <c r="K35" s="51"/>
    </row>
    <row r="36" hidden="1" s="1" customFormat="1" ht="14.4" customHeight="1">
      <c r="B36" s="46"/>
      <c r="C36" s="47"/>
      <c r="D36" s="47"/>
      <c r="E36" s="55" t="s">
        <v>52</v>
      </c>
      <c r="F36" s="170">
        <f>ROUND(SUM(BI100:BI171), 2)</f>
        <v>0</v>
      </c>
      <c r="G36" s="47"/>
      <c r="H36" s="47"/>
      <c r="I36" s="171">
        <v>0</v>
      </c>
      <c r="J36" s="170">
        <v>0</v>
      </c>
      <c r="K36" s="51"/>
    </row>
    <row r="37" s="1" customFormat="1" ht="6.96" customHeight="1">
      <c r="B37" s="46"/>
      <c r="C37" s="47"/>
      <c r="D37" s="47"/>
      <c r="E37" s="47"/>
      <c r="F37" s="47"/>
      <c r="G37" s="47"/>
      <c r="H37" s="47"/>
      <c r="I37" s="157"/>
      <c r="J37" s="47"/>
      <c r="K37" s="51"/>
    </row>
    <row r="38" s="1" customFormat="1" ht="25.44" customHeight="1">
      <c r="B38" s="46"/>
      <c r="C38" s="172"/>
      <c r="D38" s="173" t="s">
        <v>53</v>
      </c>
      <c r="E38" s="98"/>
      <c r="F38" s="98"/>
      <c r="G38" s="174" t="s">
        <v>54</v>
      </c>
      <c r="H38" s="175" t="s">
        <v>55</v>
      </c>
      <c r="I38" s="176"/>
      <c r="J38" s="177">
        <f>SUM(J29:J36)</f>
        <v>0</v>
      </c>
      <c r="K38" s="178"/>
    </row>
    <row r="39" s="1" customFormat="1" ht="14.4" customHeight="1">
      <c r="B39" s="67"/>
      <c r="C39" s="68"/>
      <c r="D39" s="68"/>
      <c r="E39" s="68"/>
      <c r="F39" s="68"/>
      <c r="G39" s="68"/>
      <c r="H39" s="68"/>
      <c r="I39" s="179"/>
      <c r="J39" s="68"/>
      <c r="K39" s="69"/>
    </row>
    <row r="43" s="1" customFormat="1" ht="6.96" customHeight="1">
      <c r="B43" s="180"/>
      <c r="C43" s="181"/>
      <c r="D43" s="181"/>
      <c r="E43" s="181"/>
      <c r="F43" s="181"/>
      <c r="G43" s="181"/>
      <c r="H43" s="181"/>
      <c r="I43" s="182"/>
      <c r="J43" s="181"/>
      <c r="K43" s="183"/>
    </row>
    <row r="44" s="1" customFormat="1" ht="36.96" customHeight="1">
      <c r="B44" s="46"/>
      <c r="C44" s="30" t="s">
        <v>512</v>
      </c>
      <c r="D44" s="47"/>
      <c r="E44" s="47"/>
      <c r="F44" s="47"/>
      <c r="G44" s="47"/>
      <c r="H44" s="47"/>
      <c r="I44" s="157"/>
      <c r="J44" s="47"/>
      <c r="K44" s="51"/>
    </row>
    <row r="45" s="1" customFormat="1" ht="6.96" customHeight="1">
      <c r="B45" s="46"/>
      <c r="C45" s="47"/>
      <c r="D45" s="47"/>
      <c r="E45" s="47"/>
      <c r="F45" s="47"/>
      <c r="G45" s="47"/>
      <c r="H45" s="47"/>
      <c r="I45" s="157"/>
      <c r="J45" s="47"/>
      <c r="K45" s="51"/>
    </row>
    <row r="46" s="1" customFormat="1" ht="14.4" customHeight="1">
      <c r="B46" s="46"/>
      <c r="C46" s="40" t="s">
        <v>18</v>
      </c>
      <c r="D46" s="47"/>
      <c r="E46" s="47"/>
      <c r="F46" s="47"/>
      <c r="G46" s="47"/>
      <c r="H46" s="47"/>
      <c r="I46" s="157"/>
      <c r="J46" s="47"/>
      <c r="K46" s="51"/>
    </row>
    <row r="47" s="1" customFormat="1" ht="16.5" customHeight="1">
      <c r="B47" s="46"/>
      <c r="C47" s="47"/>
      <c r="D47" s="47"/>
      <c r="E47" s="156" t="str">
        <f>E7</f>
        <v>Celkové opravy zastávek na koridorové trati Vraňany - Děčín - státní hranice_ZMĚNA č. 1</v>
      </c>
      <c r="F47" s="40"/>
      <c r="G47" s="40"/>
      <c r="H47" s="40"/>
      <c r="I47" s="157"/>
      <c r="J47" s="47"/>
      <c r="K47" s="51"/>
    </row>
    <row r="48">
      <c r="B48" s="28"/>
      <c r="C48" s="40" t="s">
        <v>506</v>
      </c>
      <c r="D48" s="29"/>
      <c r="E48" s="29"/>
      <c r="F48" s="29"/>
      <c r="G48" s="29"/>
      <c r="H48" s="29"/>
      <c r="I48" s="155"/>
      <c r="J48" s="29"/>
      <c r="K48" s="31"/>
    </row>
    <row r="49" s="1" customFormat="1" ht="16.5" customHeight="1">
      <c r="B49" s="46"/>
      <c r="C49" s="47"/>
      <c r="D49" s="47"/>
      <c r="E49" s="156" t="s">
        <v>2040</v>
      </c>
      <c r="F49" s="47"/>
      <c r="G49" s="47"/>
      <c r="H49" s="47"/>
      <c r="I49" s="157"/>
      <c r="J49" s="47"/>
      <c r="K49" s="51"/>
    </row>
    <row r="50" s="1" customFormat="1" ht="14.4" customHeight="1">
      <c r="B50" s="46"/>
      <c r="C50" s="40" t="s">
        <v>508</v>
      </c>
      <c r="D50" s="47"/>
      <c r="E50" s="47"/>
      <c r="F50" s="47"/>
      <c r="G50" s="47"/>
      <c r="H50" s="47"/>
      <c r="I50" s="157"/>
      <c r="J50" s="47"/>
      <c r="K50" s="51"/>
    </row>
    <row r="51" s="1" customFormat="1" ht="17.25" customHeight="1">
      <c r="B51" s="46"/>
      <c r="C51" s="47"/>
      <c r="D51" s="47"/>
      <c r="E51" s="158" t="str">
        <f>E11</f>
        <v>SO-35-02 - SBBH</v>
      </c>
      <c r="F51" s="47"/>
      <c r="G51" s="47"/>
      <c r="H51" s="47"/>
      <c r="I51" s="157"/>
      <c r="J51" s="47"/>
      <c r="K51" s="51"/>
    </row>
    <row r="52" s="1" customFormat="1" ht="6.96" customHeight="1">
      <c r="B52" s="46"/>
      <c r="C52" s="47"/>
      <c r="D52" s="47"/>
      <c r="E52" s="47"/>
      <c r="F52" s="47"/>
      <c r="G52" s="47"/>
      <c r="H52" s="47"/>
      <c r="I52" s="157"/>
      <c r="J52" s="47"/>
      <c r="K52" s="51"/>
    </row>
    <row r="53" s="1" customFormat="1" ht="18" customHeight="1">
      <c r="B53" s="46"/>
      <c r="C53" s="40" t="s">
        <v>25</v>
      </c>
      <c r="D53" s="47"/>
      <c r="E53" s="47"/>
      <c r="F53" s="35" t="str">
        <f>F14</f>
        <v xml:space="preserve"> </v>
      </c>
      <c r="G53" s="47"/>
      <c r="H53" s="47"/>
      <c r="I53" s="159" t="s">
        <v>27</v>
      </c>
      <c r="J53" s="160" t="str">
        <f>IF(J14="","",J14)</f>
        <v>19. 9. 2018</v>
      </c>
      <c r="K53" s="51"/>
    </row>
    <row r="54" s="1" customFormat="1" ht="6.96" customHeight="1">
      <c r="B54" s="46"/>
      <c r="C54" s="47"/>
      <c r="D54" s="47"/>
      <c r="E54" s="47"/>
      <c r="F54" s="47"/>
      <c r="G54" s="47"/>
      <c r="H54" s="47"/>
      <c r="I54" s="157"/>
      <c r="J54" s="47"/>
      <c r="K54" s="51"/>
    </row>
    <row r="55" s="1" customFormat="1">
      <c r="B55" s="46"/>
      <c r="C55" s="40" t="s">
        <v>31</v>
      </c>
      <c r="D55" s="47"/>
      <c r="E55" s="47"/>
      <c r="F55" s="35" t="str">
        <f>E17</f>
        <v>SŽDC s.o., OŘ Ústí n.L., ST Ústí n.L.</v>
      </c>
      <c r="G55" s="47"/>
      <c r="H55" s="47"/>
      <c r="I55" s="159" t="s">
        <v>39</v>
      </c>
      <c r="J55" s="44" t="str">
        <f>E23</f>
        <v xml:space="preserve"> </v>
      </c>
      <c r="K55" s="51"/>
    </row>
    <row r="56" s="1" customFormat="1" ht="14.4" customHeight="1">
      <c r="B56" s="46"/>
      <c r="C56" s="40" t="s">
        <v>37</v>
      </c>
      <c r="D56" s="47"/>
      <c r="E56" s="47"/>
      <c r="F56" s="35" t="str">
        <f>IF(E20="","",E20)</f>
        <v/>
      </c>
      <c r="G56" s="47"/>
      <c r="H56" s="47"/>
      <c r="I56" s="157"/>
      <c r="J56" s="184"/>
      <c r="K56" s="51"/>
    </row>
    <row r="57" s="1" customFormat="1" ht="10.32" customHeight="1">
      <c r="B57" s="46"/>
      <c r="C57" s="47"/>
      <c r="D57" s="47"/>
      <c r="E57" s="47"/>
      <c r="F57" s="47"/>
      <c r="G57" s="47"/>
      <c r="H57" s="47"/>
      <c r="I57" s="157"/>
      <c r="J57" s="47"/>
      <c r="K57" s="51"/>
    </row>
    <row r="58" s="1" customFormat="1" ht="29.28" customHeight="1">
      <c r="B58" s="46"/>
      <c r="C58" s="185" t="s">
        <v>513</v>
      </c>
      <c r="D58" s="172"/>
      <c r="E58" s="172"/>
      <c r="F58" s="172"/>
      <c r="G58" s="172"/>
      <c r="H58" s="172"/>
      <c r="I58" s="186"/>
      <c r="J58" s="187" t="s">
        <v>514</v>
      </c>
      <c r="K58" s="188"/>
    </row>
    <row r="59" s="1" customFormat="1" ht="10.32" customHeight="1">
      <c r="B59" s="46"/>
      <c r="C59" s="47"/>
      <c r="D59" s="47"/>
      <c r="E59" s="47"/>
      <c r="F59" s="47"/>
      <c r="G59" s="47"/>
      <c r="H59" s="47"/>
      <c r="I59" s="157"/>
      <c r="J59" s="47"/>
      <c r="K59" s="51"/>
    </row>
    <row r="60" s="1" customFormat="1" ht="29.28" customHeight="1">
      <c r="B60" s="46"/>
      <c r="C60" s="189" t="s">
        <v>515</v>
      </c>
      <c r="D60" s="47"/>
      <c r="E60" s="47"/>
      <c r="F60" s="47"/>
      <c r="G60" s="47"/>
      <c r="H60" s="47"/>
      <c r="I60" s="157"/>
      <c r="J60" s="168">
        <f>J100</f>
        <v>0</v>
      </c>
      <c r="K60" s="51"/>
      <c r="AU60" s="24" t="s">
        <v>516</v>
      </c>
    </row>
    <row r="61" s="8" customFormat="1" ht="24.96" customHeight="1">
      <c r="B61" s="190"/>
      <c r="C61" s="191"/>
      <c r="D61" s="192" t="s">
        <v>517</v>
      </c>
      <c r="E61" s="193"/>
      <c r="F61" s="193"/>
      <c r="G61" s="193"/>
      <c r="H61" s="193"/>
      <c r="I61" s="194"/>
      <c r="J61" s="195">
        <f>J101</f>
        <v>0</v>
      </c>
      <c r="K61" s="196"/>
    </row>
    <row r="62" s="9" customFormat="1" ht="19.92" customHeight="1">
      <c r="B62" s="197"/>
      <c r="C62" s="198"/>
      <c r="D62" s="199" t="s">
        <v>1087</v>
      </c>
      <c r="E62" s="200"/>
      <c r="F62" s="200"/>
      <c r="G62" s="200"/>
      <c r="H62" s="200"/>
      <c r="I62" s="201"/>
      <c r="J62" s="202">
        <f>J102</f>
        <v>0</v>
      </c>
      <c r="K62" s="203"/>
    </row>
    <row r="63" s="9" customFormat="1" ht="19.92" customHeight="1">
      <c r="B63" s="197"/>
      <c r="C63" s="198"/>
      <c r="D63" s="199" t="s">
        <v>914</v>
      </c>
      <c r="E63" s="200"/>
      <c r="F63" s="200"/>
      <c r="G63" s="200"/>
      <c r="H63" s="200"/>
      <c r="I63" s="201"/>
      <c r="J63" s="202">
        <f>J114</f>
        <v>0</v>
      </c>
      <c r="K63" s="203"/>
    </row>
    <row r="64" s="9" customFormat="1" ht="19.92" customHeight="1">
      <c r="B64" s="197"/>
      <c r="C64" s="198"/>
      <c r="D64" s="199" t="s">
        <v>2042</v>
      </c>
      <c r="E64" s="200"/>
      <c r="F64" s="200"/>
      <c r="G64" s="200"/>
      <c r="H64" s="200"/>
      <c r="I64" s="201"/>
      <c r="J64" s="202">
        <f>J117</f>
        <v>0</v>
      </c>
      <c r="K64" s="203"/>
    </row>
    <row r="65" s="9" customFormat="1" ht="19.92" customHeight="1">
      <c r="B65" s="197"/>
      <c r="C65" s="198"/>
      <c r="D65" s="199" t="s">
        <v>520</v>
      </c>
      <c r="E65" s="200"/>
      <c r="F65" s="200"/>
      <c r="G65" s="200"/>
      <c r="H65" s="200"/>
      <c r="I65" s="201"/>
      <c r="J65" s="202">
        <f>J119</f>
        <v>0</v>
      </c>
      <c r="K65" s="203"/>
    </row>
    <row r="66" s="9" customFormat="1" ht="19.92" customHeight="1">
      <c r="B66" s="197"/>
      <c r="C66" s="198"/>
      <c r="D66" s="199" t="s">
        <v>2043</v>
      </c>
      <c r="E66" s="200"/>
      <c r="F66" s="200"/>
      <c r="G66" s="200"/>
      <c r="H66" s="200"/>
      <c r="I66" s="201"/>
      <c r="J66" s="202">
        <f>J124</f>
        <v>0</v>
      </c>
      <c r="K66" s="203"/>
    </row>
    <row r="67" s="9" customFormat="1" ht="19.92" customHeight="1">
      <c r="B67" s="197"/>
      <c r="C67" s="198"/>
      <c r="D67" s="199" t="s">
        <v>521</v>
      </c>
      <c r="E67" s="200"/>
      <c r="F67" s="200"/>
      <c r="G67" s="200"/>
      <c r="H67" s="200"/>
      <c r="I67" s="201"/>
      <c r="J67" s="202">
        <f>J130</f>
        <v>0</v>
      </c>
      <c r="K67" s="203"/>
    </row>
    <row r="68" s="9" customFormat="1" ht="19.92" customHeight="1">
      <c r="B68" s="197"/>
      <c r="C68" s="198"/>
      <c r="D68" s="199" t="s">
        <v>522</v>
      </c>
      <c r="E68" s="200"/>
      <c r="F68" s="200"/>
      <c r="G68" s="200"/>
      <c r="H68" s="200"/>
      <c r="I68" s="201"/>
      <c r="J68" s="202">
        <f>J133</f>
        <v>0</v>
      </c>
      <c r="K68" s="203"/>
    </row>
    <row r="69" s="8" customFormat="1" ht="24.96" customHeight="1">
      <c r="B69" s="190"/>
      <c r="C69" s="191"/>
      <c r="D69" s="192" t="s">
        <v>523</v>
      </c>
      <c r="E69" s="193"/>
      <c r="F69" s="193"/>
      <c r="G69" s="193"/>
      <c r="H69" s="193"/>
      <c r="I69" s="194"/>
      <c r="J69" s="195">
        <f>J137</f>
        <v>0</v>
      </c>
      <c r="K69" s="196"/>
    </row>
    <row r="70" s="9" customFormat="1" ht="19.92" customHeight="1">
      <c r="B70" s="197"/>
      <c r="C70" s="198"/>
      <c r="D70" s="199" t="s">
        <v>2044</v>
      </c>
      <c r="E70" s="200"/>
      <c r="F70" s="200"/>
      <c r="G70" s="200"/>
      <c r="H70" s="200"/>
      <c r="I70" s="201"/>
      <c r="J70" s="202">
        <f>J138</f>
        <v>0</v>
      </c>
      <c r="K70" s="203"/>
    </row>
    <row r="71" s="9" customFormat="1" ht="19.92" customHeight="1">
      <c r="B71" s="197"/>
      <c r="C71" s="198"/>
      <c r="D71" s="199" t="s">
        <v>2045</v>
      </c>
      <c r="E71" s="200"/>
      <c r="F71" s="200"/>
      <c r="G71" s="200"/>
      <c r="H71" s="200"/>
      <c r="I71" s="201"/>
      <c r="J71" s="202">
        <f>J151</f>
        <v>0</v>
      </c>
      <c r="K71" s="203"/>
    </row>
    <row r="72" s="9" customFormat="1" ht="19.92" customHeight="1">
      <c r="B72" s="197"/>
      <c r="C72" s="198"/>
      <c r="D72" s="199" t="s">
        <v>2046</v>
      </c>
      <c r="E72" s="200"/>
      <c r="F72" s="200"/>
      <c r="G72" s="200"/>
      <c r="H72" s="200"/>
      <c r="I72" s="201"/>
      <c r="J72" s="202">
        <f>J154</f>
        <v>0</v>
      </c>
      <c r="K72" s="203"/>
    </row>
    <row r="73" s="9" customFormat="1" ht="19.92" customHeight="1">
      <c r="B73" s="197"/>
      <c r="C73" s="198"/>
      <c r="D73" s="199" t="s">
        <v>1089</v>
      </c>
      <c r="E73" s="200"/>
      <c r="F73" s="200"/>
      <c r="G73" s="200"/>
      <c r="H73" s="200"/>
      <c r="I73" s="201"/>
      <c r="J73" s="202">
        <f>J158</f>
        <v>0</v>
      </c>
      <c r="K73" s="203"/>
    </row>
    <row r="74" s="9" customFormat="1" ht="19.92" customHeight="1">
      <c r="B74" s="197"/>
      <c r="C74" s="198"/>
      <c r="D74" s="199" t="s">
        <v>680</v>
      </c>
      <c r="E74" s="200"/>
      <c r="F74" s="200"/>
      <c r="G74" s="200"/>
      <c r="H74" s="200"/>
      <c r="I74" s="201"/>
      <c r="J74" s="202">
        <f>J162</f>
        <v>0</v>
      </c>
      <c r="K74" s="203"/>
    </row>
    <row r="75" s="8" customFormat="1" ht="24.96" customHeight="1">
      <c r="B75" s="190"/>
      <c r="C75" s="191"/>
      <c r="D75" s="192" t="s">
        <v>2047</v>
      </c>
      <c r="E75" s="193"/>
      <c r="F75" s="193"/>
      <c r="G75" s="193"/>
      <c r="H75" s="193"/>
      <c r="I75" s="194"/>
      <c r="J75" s="195">
        <f>J165</f>
        <v>0</v>
      </c>
      <c r="K75" s="196"/>
    </row>
    <row r="76" s="9" customFormat="1" ht="19.92" customHeight="1">
      <c r="B76" s="197"/>
      <c r="C76" s="198"/>
      <c r="D76" s="199" t="s">
        <v>2048</v>
      </c>
      <c r="E76" s="200"/>
      <c r="F76" s="200"/>
      <c r="G76" s="200"/>
      <c r="H76" s="200"/>
      <c r="I76" s="201"/>
      <c r="J76" s="202">
        <f>J166</f>
        <v>0</v>
      </c>
      <c r="K76" s="203"/>
    </row>
    <row r="77" s="8" customFormat="1" ht="24.96" customHeight="1">
      <c r="B77" s="190"/>
      <c r="C77" s="191"/>
      <c r="D77" s="192" t="s">
        <v>598</v>
      </c>
      <c r="E77" s="193"/>
      <c r="F77" s="193"/>
      <c r="G77" s="193"/>
      <c r="H77" s="193"/>
      <c r="I77" s="194"/>
      <c r="J77" s="195">
        <f>J168</f>
        <v>0</v>
      </c>
      <c r="K77" s="196"/>
    </row>
    <row r="78" s="9" customFormat="1" ht="19.92" customHeight="1">
      <c r="B78" s="197"/>
      <c r="C78" s="198"/>
      <c r="D78" s="199" t="s">
        <v>1589</v>
      </c>
      <c r="E78" s="200"/>
      <c r="F78" s="200"/>
      <c r="G78" s="200"/>
      <c r="H78" s="200"/>
      <c r="I78" s="201"/>
      <c r="J78" s="202">
        <f>J169</f>
        <v>0</v>
      </c>
      <c r="K78" s="203"/>
    </row>
    <row r="79" s="1" customFormat="1" ht="21.84" customHeight="1">
      <c r="B79" s="46"/>
      <c r="C79" s="47"/>
      <c r="D79" s="47"/>
      <c r="E79" s="47"/>
      <c r="F79" s="47"/>
      <c r="G79" s="47"/>
      <c r="H79" s="47"/>
      <c r="I79" s="157"/>
      <c r="J79" s="47"/>
      <c r="K79" s="51"/>
    </row>
    <row r="80" s="1" customFormat="1" ht="6.96" customHeight="1">
      <c r="B80" s="67"/>
      <c r="C80" s="68"/>
      <c r="D80" s="68"/>
      <c r="E80" s="68"/>
      <c r="F80" s="68"/>
      <c r="G80" s="68"/>
      <c r="H80" s="68"/>
      <c r="I80" s="179"/>
      <c r="J80" s="68"/>
      <c r="K80" s="69"/>
    </row>
    <row r="84" s="1" customFormat="1" ht="6.96" customHeight="1">
      <c r="B84" s="70"/>
      <c r="C84" s="71"/>
      <c r="D84" s="71"/>
      <c r="E84" s="71"/>
      <c r="F84" s="71"/>
      <c r="G84" s="71"/>
      <c r="H84" s="71"/>
      <c r="I84" s="182"/>
      <c r="J84" s="71"/>
      <c r="K84" s="71"/>
      <c r="L84" s="72"/>
    </row>
    <row r="85" s="1" customFormat="1" ht="36.96" customHeight="1">
      <c r="B85" s="46"/>
      <c r="C85" s="73" t="s">
        <v>525</v>
      </c>
      <c r="D85" s="74"/>
      <c r="E85" s="74"/>
      <c r="F85" s="74"/>
      <c r="G85" s="74"/>
      <c r="H85" s="74"/>
      <c r="I85" s="204"/>
      <c r="J85" s="74"/>
      <c r="K85" s="74"/>
      <c r="L85" s="72"/>
    </row>
    <row r="86" s="1" customFormat="1" ht="6.96" customHeight="1">
      <c r="B86" s="46"/>
      <c r="C86" s="74"/>
      <c r="D86" s="74"/>
      <c r="E86" s="74"/>
      <c r="F86" s="74"/>
      <c r="G86" s="74"/>
      <c r="H86" s="74"/>
      <c r="I86" s="204"/>
      <c r="J86" s="74"/>
      <c r="K86" s="74"/>
      <c r="L86" s="72"/>
    </row>
    <row r="87" s="1" customFormat="1" ht="14.4" customHeight="1">
      <c r="B87" s="46"/>
      <c r="C87" s="76" t="s">
        <v>18</v>
      </c>
      <c r="D87" s="74"/>
      <c r="E87" s="74"/>
      <c r="F87" s="74"/>
      <c r="G87" s="74"/>
      <c r="H87" s="74"/>
      <c r="I87" s="204"/>
      <c r="J87" s="74"/>
      <c r="K87" s="74"/>
      <c r="L87" s="72"/>
    </row>
    <row r="88" s="1" customFormat="1" ht="16.5" customHeight="1">
      <c r="B88" s="46"/>
      <c r="C88" s="74"/>
      <c r="D88" s="74"/>
      <c r="E88" s="205" t="str">
        <f>E7</f>
        <v>Celkové opravy zastávek na koridorové trati Vraňany - Děčín - státní hranice_ZMĚNA č. 1</v>
      </c>
      <c r="F88" s="76"/>
      <c r="G88" s="76"/>
      <c r="H88" s="76"/>
      <c r="I88" s="204"/>
      <c r="J88" s="74"/>
      <c r="K88" s="74"/>
      <c r="L88" s="72"/>
    </row>
    <row r="89">
      <c r="B89" s="28"/>
      <c r="C89" s="76" t="s">
        <v>506</v>
      </c>
      <c r="D89" s="206"/>
      <c r="E89" s="206"/>
      <c r="F89" s="206"/>
      <c r="G89" s="206"/>
      <c r="H89" s="206"/>
      <c r="I89" s="149"/>
      <c r="J89" s="206"/>
      <c r="K89" s="206"/>
      <c r="L89" s="207"/>
    </row>
    <row r="90" s="1" customFormat="1" ht="16.5" customHeight="1">
      <c r="B90" s="46"/>
      <c r="C90" s="74"/>
      <c r="D90" s="74"/>
      <c r="E90" s="205" t="s">
        <v>2040</v>
      </c>
      <c r="F90" s="74"/>
      <c r="G90" s="74"/>
      <c r="H90" s="74"/>
      <c r="I90" s="204"/>
      <c r="J90" s="74"/>
      <c r="K90" s="74"/>
      <c r="L90" s="72"/>
    </row>
    <row r="91" s="1" customFormat="1" ht="14.4" customHeight="1">
      <c r="B91" s="46"/>
      <c r="C91" s="76" t="s">
        <v>508</v>
      </c>
      <c r="D91" s="74"/>
      <c r="E91" s="74"/>
      <c r="F91" s="74"/>
      <c r="G91" s="74"/>
      <c r="H91" s="74"/>
      <c r="I91" s="204"/>
      <c r="J91" s="74"/>
      <c r="K91" s="74"/>
      <c r="L91" s="72"/>
    </row>
    <row r="92" s="1" customFormat="1" ht="17.25" customHeight="1">
      <c r="B92" s="46"/>
      <c r="C92" s="74"/>
      <c r="D92" s="74"/>
      <c r="E92" s="82" t="str">
        <f>E11</f>
        <v>SO-35-02 - SBBH</v>
      </c>
      <c r="F92" s="74"/>
      <c r="G92" s="74"/>
      <c r="H92" s="74"/>
      <c r="I92" s="204"/>
      <c r="J92" s="74"/>
      <c r="K92" s="74"/>
      <c r="L92" s="72"/>
    </row>
    <row r="93" s="1" customFormat="1" ht="6.96" customHeight="1">
      <c r="B93" s="46"/>
      <c r="C93" s="74"/>
      <c r="D93" s="74"/>
      <c r="E93" s="74"/>
      <c r="F93" s="74"/>
      <c r="G93" s="74"/>
      <c r="H93" s="74"/>
      <c r="I93" s="204"/>
      <c r="J93" s="74"/>
      <c r="K93" s="74"/>
      <c r="L93" s="72"/>
    </row>
    <row r="94" s="1" customFormat="1" ht="18" customHeight="1">
      <c r="B94" s="46"/>
      <c r="C94" s="76" t="s">
        <v>25</v>
      </c>
      <c r="D94" s="74"/>
      <c r="E94" s="74"/>
      <c r="F94" s="209" t="str">
        <f>F14</f>
        <v xml:space="preserve"> </v>
      </c>
      <c r="G94" s="74"/>
      <c r="H94" s="74"/>
      <c r="I94" s="210" t="s">
        <v>27</v>
      </c>
      <c r="J94" s="85" t="str">
        <f>IF(J14="","",J14)</f>
        <v>19. 9. 2018</v>
      </c>
      <c r="K94" s="74"/>
      <c r="L94" s="72"/>
    </row>
    <row r="95" s="1" customFormat="1" ht="6.96" customHeight="1">
      <c r="B95" s="46"/>
      <c r="C95" s="74"/>
      <c r="D95" s="74"/>
      <c r="E95" s="74"/>
      <c r="F95" s="74"/>
      <c r="G95" s="74"/>
      <c r="H95" s="74"/>
      <c r="I95" s="204"/>
      <c r="J95" s="74"/>
      <c r="K95" s="74"/>
      <c r="L95" s="72"/>
    </row>
    <row r="96" s="1" customFormat="1">
      <c r="B96" s="46"/>
      <c r="C96" s="76" t="s">
        <v>31</v>
      </c>
      <c r="D96" s="74"/>
      <c r="E96" s="74"/>
      <c r="F96" s="209" t="str">
        <f>E17</f>
        <v>SŽDC s.o., OŘ Ústí n.L., ST Ústí n.L.</v>
      </c>
      <c r="G96" s="74"/>
      <c r="H96" s="74"/>
      <c r="I96" s="210" t="s">
        <v>39</v>
      </c>
      <c r="J96" s="209" t="str">
        <f>E23</f>
        <v xml:space="preserve"> </v>
      </c>
      <c r="K96" s="74"/>
      <c r="L96" s="72"/>
    </row>
    <row r="97" s="1" customFormat="1" ht="14.4" customHeight="1">
      <c r="B97" s="46"/>
      <c r="C97" s="76" t="s">
        <v>37</v>
      </c>
      <c r="D97" s="74"/>
      <c r="E97" s="74"/>
      <c r="F97" s="209" t="str">
        <f>IF(E20="","",E20)</f>
        <v/>
      </c>
      <c r="G97" s="74"/>
      <c r="H97" s="74"/>
      <c r="I97" s="204"/>
      <c r="J97" s="74"/>
      <c r="K97" s="74"/>
      <c r="L97" s="72"/>
    </row>
    <row r="98" s="1" customFormat="1" ht="10.32" customHeight="1">
      <c r="B98" s="46"/>
      <c r="C98" s="74"/>
      <c r="D98" s="74"/>
      <c r="E98" s="74"/>
      <c r="F98" s="74"/>
      <c r="G98" s="74"/>
      <c r="H98" s="74"/>
      <c r="I98" s="204"/>
      <c r="J98" s="74"/>
      <c r="K98" s="74"/>
      <c r="L98" s="72"/>
    </row>
    <row r="99" s="10" customFormat="1" ht="29.28" customHeight="1">
      <c r="B99" s="211"/>
      <c r="C99" s="212" t="s">
        <v>526</v>
      </c>
      <c r="D99" s="213" t="s">
        <v>62</v>
      </c>
      <c r="E99" s="213" t="s">
        <v>58</v>
      </c>
      <c r="F99" s="213" t="s">
        <v>527</v>
      </c>
      <c r="G99" s="213" t="s">
        <v>528</v>
      </c>
      <c r="H99" s="213" t="s">
        <v>529</v>
      </c>
      <c r="I99" s="214" t="s">
        <v>530</v>
      </c>
      <c r="J99" s="213" t="s">
        <v>514</v>
      </c>
      <c r="K99" s="215" t="s">
        <v>531</v>
      </c>
      <c r="L99" s="216"/>
      <c r="M99" s="102" t="s">
        <v>532</v>
      </c>
      <c r="N99" s="103" t="s">
        <v>47</v>
      </c>
      <c r="O99" s="103" t="s">
        <v>533</v>
      </c>
      <c r="P99" s="103" t="s">
        <v>534</v>
      </c>
      <c r="Q99" s="103" t="s">
        <v>535</v>
      </c>
      <c r="R99" s="103" t="s">
        <v>536</v>
      </c>
      <c r="S99" s="103" t="s">
        <v>537</v>
      </c>
      <c r="T99" s="104" t="s">
        <v>538</v>
      </c>
    </row>
    <row r="100" s="1" customFormat="1" ht="29.28" customHeight="1">
      <c r="B100" s="46"/>
      <c r="C100" s="108" t="s">
        <v>515</v>
      </c>
      <c r="D100" s="74"/>
      <c r="E100" s="74"/>
      <c r="F100" s="74"/>
      <c r="G100" s="74"/>
      <c r="H100" s="74"/>
      <c r="I100" s="204"/>
      <c r="J100" s="217">
        <f>BK100</f>
        <v>0</v>
      </c>
      <c r="K100" s="74"/>
      <c r="L100" s="72"/>
      <c r="M100" s="105"/>
      <c r="N100" s="106"/>
      <c r="O100" s="106"/>
      <c r="P100" s="218">
        <f>P101+P137+P165+P168</f>
        <v>0</v>
      </c>
      <c r="Q100" s="106"/>
      <c r="R100" s="218">
        <f>R101+R137+R165+R168</f>
        <v>30.931611599999997</v>
      </c>
      <c r="S100" s="106"/>
      <c r="T100" s="219">
        <f>T101+T137+T165+T168</f>
        <v>16.373999999999999</v>
      </c>
      <c r="AT100" s="24" t="s">
        <v>76</v>
      </c>
      <c r="AU100" s="24" t="s">
        <v>516</v>
      </c>
      <c r="BK100" s="220">
        <f>BK101+BK137+BK165+BK168</f>
        <v>0</v>
      </c>
    </row>
    <row r="101" s="11" customFormat="1" ht="37.44" customHeight="1">
      <c r="B101" s="221"/>
      <c r="C101" s="222"/>
      <c r="D101" s="223" t="s">
        <v>76</v>
      </c>
      <c r="E101" s="224" t="s">
        <v>539</v>
      </c>
      <c r="F101" s="224" t="s">
        <v>540</v>
      </c>
      <c r="G101" s="222"/>
      <c r="H101" s="222"/>
      <c r="I101" s="225"/>
      <c r="J101" s="226">
        <f>BK101</f>
        <v>0</v>
      </c>
      <c r="K101" s="222"/>
      <c r="L101" s="227"/>
      <c r="M101" s="228"/>
      <c r="N101" s="229"/>
      <c r="O101" s="229"/>
      <c r="P101" s="230">
        <f>P102+P114+P117+P119+P124+P130+P133</f>
        <v>0</v>
      </c>
      <c r="Q101" s="229"/>
      <c r="R101" s="230">
        <f>R102+R114+R117+R119+R124+R130+R133</f>
        <v>28.034524999999999</v>
      </c>
      <c r="S101" s="229"/>
      <c r="T101" s="231">
        <f>T102+T114+T117+T119+T124+T130+T133</f>
        <v>16.373999999999999</v>
      </c>
      <c r="AR101" s="232" t="s">
        <v>24</v>
      </c>
      <c r="AT101" s="233" t="s">
        <v>76</v>
      </c>
      <c r="AU101" s="233" t="s">
        <v>77</v>
      </c>
      <c r="AY101" s="232" t="s">
        <v>541</v>
      </c>
      <c r="BK101" s="234">
        <f>BK102+BK114+BK117+BK119+BK124+BK130+BK133</f>
        <v>0</v>
      </c>
    </row>
    <row r="102" s="11" customFormat="1" ht="19.92" customHeight="1">
      <c r="B102" s="221"/>
      <c r="C102" s="222"/>
      <c r="D102" s="223" t="s">
        <v>76</v>
      </c>
      <c r="E102" s="235" t="s">
        <v>24</v>
      </c>
      <c r="F102" s="235" t="s">
        <v>1090</v>
      </c>
      <c r="G102" s="222"/>
      <c r="H102" s="222"/>
      <c r="I102" s="225"/>
      <c r="J102" s="236">
        <f>BK102</f>
        <v>0</v>
      </c>
      <c r="K102" s="222"/>
      <c r="L102" s="227"/>
      <c r="M102" s="228"/>
      <c r="N102" s="229"/>
      <c r="O102" s="229"/>
      <c r="P102" s="230">
        <f>SUM(P103:P113)</f>
        <v>0</v>
      </c>
      <c r="Q102" s="229"/>
      <c r="R102" s="230">
        <f>SUM(R103:R113)</f>
        <v>0.001</v>
      </c>
      <c r="S102" s="229"/>
      <c r="T102" s="231">
        <f>SUM(T103:T113)</f>
        <v>8</v>
      </c>
      <c r="AR102" s="232" t="s">
        <v>24</v>
      </c>
      <c r="AT102" s="233" t="s">
        <v>76</v>
      </c>
      <c r="AU102" s="233" t="s">
        <v>24</v>
      </c>
      <c r="AY102" s="232" t="s">
        <v>541</v>
      </c>
      <c r="BK102" s="234">
        <f>SUM(BK103:BK113)</f>
        <v>0</v>
      </c>
    </row>
    <row r="103" s="1" customFormat="1" ht="25.5" customHeight="1">
      <c r="B103" s="46"/>
      <c r="C103" s="237" t="s">
        <v>24</v>
      </c>
      <c r="D103" s="237" t="s">
        <v>544</v>
      </c>
      <c r="E103" s="238" t="s">
        <v>2049</v>
      </c>
      <c r="F103" s="239" t="s">
        <v>2050</v>
      </c>
      <c r="G103" s="240" t="s">
        <v>1093</v>
      </c>
      <c r="H103" s="241">
        <v>7</v>
      </c>
      <c r="I103" s="242"/>
      <c r="J103" s="243">
        <f>ROUND(I103*H103,2)</f>
        <v>0</v>
      </c>
      <c r="K103" s="239" t="s">
        <v>1646</v>
      </c>
      <c r="L103" s="72"/>
      <c r="M103" s="244" t="s">
        <v>22</v>
      </c>
      <c r="N103" s="245" t="s">
        <v>48</v>
      </c>
      <c r="O103" s="47"/>
      <c r="P103" s="246">
        <f>O103*H103</f>
        <v>0</v>
      </c>
      <c r="Q103" s="246">
        <v>0</v>
      </c>
      <c r="R103" s="246">
        <f>Q103*H103</f>
        <v>0</v>
      </c>
      <c r="S103" s="246">
        <v>0</v>
      </c>
      <c r="T103" s="247">
        <f>S103*H103</f>
        <v>0</v>
      </c>
      <c r="AR103" s="24" t="s">
        <v>542</v>
      </c>
      <c r="AT103" s="24" t="s">
        <v>544</v>
      </c>
      <c r="AU103" s="24" t="s">
        <v>85</v>
      </c>
      <c r="AY103" s="24" t="s">
        <v>541</v>
      </c>
      <c r="BE103" s="248">
        <f>IF(N103="základní",J103,0)</f>
        <v>0</v>
      </c>
      <c r="BF103" s="248">
        <f>IF(N103="snížená",J103,0)</f>
        <v>0</v>
      </c>
      <c r="BG103" s="248">
        <f>IF(N103="zákl. přenesená",J103,0)</f>
        <v>0</v>
      </c>
      <c r="BH103" s="248">
        <f>IF(N103="sníž. přenesená",J103,0)</f>
        <v>0</v>
      </c>
      <c r="BI103" s="248">
        <f>IF(N103="nulová",J103,0)</f>
        <v>0</v>
      </c>
      <c r="BJ103" s="24" t="s">
        <v>24</v>
      </c>
      <c r="BK103" s="248">
        <f>ROUND(I103*H103,2)</f>
        <v>0</v>
      </c>
      <c r="BL103" s="24" t="s">
        <v>542</v>
      </c>
      <c r="BM103" s="24" t="s">
        <v>2051</v>
      </c>
    </row>
    <row r="104" s="1" customFormat="1" ht="38.25" customHeight="1">
      <c r="B104" s="46"/>
      <c r="C104" s="237" t="s">
        <v>85</v>
      </c>
      <c r="D104" s="237" t="s">
        <v>544</v>
      </c>
      <c r="E104" s="238" t="s">
        <v>1602</v>
      </c>
      <c r="F104" s="239" t="s">
        <v>1603</v>
      </c>
      <c r="G104" s="240" t="s">
        <v>1093</v>
      </c>
      <c r="H104" s="241">
        <v>4</v>
      </c>
      <c r="I104" s="242"/>
      <c r="J104" s="243">
        <f>ROUND(I104*H104,2)</f>
        <v>0</v>
      </c>
      <c r="K104" s="239" t="s">
        <v>1646</v>
      </c>
      <c r="L104" s="72"/>
      <c r="M104" s="244" t="s">
        <v>22</v>
      </c>
      <c r="N104" s="245" t="s">
        <v>48</v>
      </c>
      <c r="O104" s="47"/>
      <c r="P104" s="246">
        <f>O104*H104</f>
        <v>0</v>
      </c>
      <c r="Q104" s="246">
        <v>0</v>
      </c>
      <c r="R104" s="246">
        <f>Q104*H104</f>
        <v>0</v>
      </c>
      <c r="S104" s="246">
        <v>0</v>
      </c>
      <c r="T104" s="247">
        <f>S104*H104</f>
        <v>0</v>
      </c>
      <c r="AR104" s="24" t="s">
        <v>542</v>
      </c>
      <c r="AT104" s="24" t="s">
        <v>544</v>
      </c>
      <c r="AU104" s="24" t="s">
        <v>85</v>
      </c>
      <c r="AY104" s="24" t="s">
        <v>541</v>
      </c>
      <c r="BE104" s="248">
        <f>IF(N104="základní",J104,0)</f>
        <v>0</v>
      </c>
      <c r="BF104" s="248">
        <f>IF(N104="snížená",J104,0)</f>
        <v>0</v>
      </c>
      <c r="BG104" s="248">
        <f>IF(N104="zákl. přenesená",J104,0)</f>
        <v>0</v>
      </c>
      <c r="BH104" s="248">
        <f>IF(N104="sníž. přenesená",J104,0)</f>
        <v>0</v>
      </c>
      <c r="BI104" s="248">
        <f>IF(N104="nulová",J104,0)</f>
        <v>0</v>
      </c>
      <c r="BJ104" s="24" t="s">
        <v>24</v>
      </c>
      <c r="BK104" s="248">
        <f>ROUND(I104*H104,2)</f>
        <v>0</v>
      </c>
      <c r="BL104" s="24" t="s">
        <v>542</v>
      </c>
      <c r="BM104" s="24" t="s">
        <v>2052</v>
      </c>
    </row>
    <row r="105" s="1" customFormat="1" ht="25.5" customHeight="1">
      <c r="B105" s="46"/>
      <c r="C105" s="237" t="s">
        <v>93</v>
      </c>
      <c r="D105" s="237" t="s">
        <v>544</v>
      </c>
      <c r="E105" s="238" t="s">
        <v>2053</v>
      </c>
      <c r="F105" s="239" t="s">
        <v>2054</v>
      </c>
      <c r="G105" s="240" t="s">
        <v>1093</v>
      </c>
      <c r="H105" s="241">
        <v>7</v>
      </c>
      <c r="I105" s="242"/>
      <c r="J105" s="243">
        <f>ROUND(I105*H105,2)</f>
        <v>0</v>
      </c>
      <c r="K105" s="239" t="s">
        <v>1646</v>
      </c>
      <c r="L105" s="72"/>
      <c r="M105" s="244" t="s">
        <v>22</v>
      </c>
      <c r="N105" s="245" t="s">
        <v>48</v>
      </c>
      <c r="O105" s="47"/>
      <c r="P105" s="246">
        <f>O105*H105</f>
        <v>0</v>
      </c>
      <c r="Q105" s="246">
        <v>0</v>
      </c>
      <c r="R105" s="246">
        <f>Q105*H105</f>
        <v>0</v>
      </c>
      <c r="S105" s="246">
        <v>0</v>
      </c>
      <c r="T105" s="247">
        <f>S105*H105</f>
        <v>0</v>
      </c>
      <c r="AR105" s="24" t="s">
        <v>542</v>
      </c>
      <c r="AT105" s="24" t="s">
        <v>544</v>
      </c>
      <c r="AU105" s="24" t="s">
        <v>85</v>
      </c>
      <c r="AY105" s="24" t="s">
        <v>541</v>
      </c>
      <c r="BE105" s="248">
        <f>IF(N105="základní",J105,0)</f>
        <v>0</v>
      </c>
      <c r="BF105" s="248">
        <f>IF(N105="snížená",J105,0)</f>
        <v>0</v>
      </c>
      <c r="BG105" s="248">
        <f>IF(N105="zákl. přenesená",J105,0)</f>
        <v>0</v>
      </c>
      <c r="BH105" s="248">
        <f>IF(N105="sníž. přenesená",J105,0)</f>
        <v>0</v>
      </c>
      <c r="BI105" s="248">
        <f>IF(N105="nulová",J105,0)</f>
        <v>0</v>
      </c>
      <c r="BJ105" s="24" t="s">
        <v>24</v>
      </c>
      <c r="BK105" s="248">
        <f>ROUND(I105*H105,2)</f>
        <v>0</v>
      </c>
      <c r="BL105" s="24" t="s">
        <v>542</v>
      </c>
      <c r="BM105" s="24" t="s">
        <v>2055</v>
      </c>
    </row>
    <row r="106" s="1" customFormat="1" ht="16.5" customHeight="1">
      <c r="B106" s="46"/>
      <c r="C106" s="237" t="s">
        <v>542</v>
      </c>
      <c r="D106" s="237" t="s">
        <v>544</v>
      </c>
      <c r="E106" s="238" t="s">
        <v>2056</v>
      </c>
      <c r="F106" s="239" t="s">
        <v>2057</v>
      </c>
      <c r="G106" s="240" t="s">
        <v>1093</v>
      </c>
      <c r="H106" s="241">
        <v>4</v>
      </c>
      <c r="I106" s="242"/>
      <c r="J106" s="243">
        <f>ROUND(I106*H106,2)</f>
        <v>0</v>
      </c>
      <c r="K106" s="239" t="s">
        <v>1646</v>
      </c>
      <c r="L106" s="72"/>
      <c r="M106" s="244" t="s">
        <v>22</v>
      </c>
      <c r="N106" s="245" t="s">
        <v>48</v>
      </c>
      <c r="O106" s="47"/>
      <c r="P106" s="246">
        <f>O106*H106</f>
        <v>0</v>
      </c>
      <c r="Q106" s="246">
        <v>0</v>
      </c>
      <c r="R106" s="246">
        <f>Q106*H106</f>
        <v>0</v>
      </c>
      <c r="S106" s="246">
        <v>2</v>
      </c>
      <c r="T106" s="247">
        <f>S106*H106</f>
        <v>8</v>
      </c>
      <c r="AR106" s="24" t="s">
        <v>542</v>
      </c>
      <c r="AT106" s="24" t="s">
        <v>544</v>
      </c>
      <c r="AU106" s="24" t="s">
        <v>85</v>
      </c>
      <c r="AY106" s="24" t="s">
        <v>541</v>
      </c>
      <c r="BE106" s="248">
        <f>IF(N106="základní",J106,0)</f>
        <v>0</v>
      </c>
      <c r="BF106" s="248">
        <f>IF(N106="snížená",J106,0)</f>
        <v>0</v>
      </c>
      <c r="BG106" s="248">
        <f>IF(N106="zákl. přenesená",J106,0)</f>
        <v>0</v>
      </c>
      <c r="BH106" s="248">
        <f>IF(N106="sníž. přenesená",J106,0)</f>
        <v>0</v>
      </c>
      <c r="BI106" s="248">
        <f>IF(N106="nulová",J106,0)</f>
        <v>0</v>
      </c>
      <c r="BJ106" s="24" t="s">
        <v>24</v>
      </c>
      <c r="BK106" s="248">
        <f>ROUND(I106*H106,2)</f>
        <v>0</v>
      </c>
      <c r="BL106" s="24" t="s">
        <v>542</v>
      </c>
      <c r="BM106" s="24" t="s">
        <v>2058</v>
      </c>
    </row>
    <row r="107" s="1" customFormat="1" ht="51" customHeight="1">
      <c r="B107" s="46"/>
      <c r="C107" s="237" t="s">
        <v>562</v>
      </c>
      <c r="D107" s="237" t="s">
        <v>544</v>
      </c>
      <c r="E107" s="238" t="s">
        <v>2059</v>
      </c>
      <c r="F107" s="239" t="s">
        <v>2060</v>
      </c>
      <c r="G107" s="240" t="s">
        <v>1093</v>
      </c>
      <c r="H107" s="241">
        <v>40</v>
      </c>
      <c r="I107" s="242"/>
      <c r="J107" s="243">
        <f>ROUND(I107*H107,2)</f>
        <v>0</v>
      </c>
      <c r="K107" s="239" t="s">
        <v>1646</v>
      </c>
      <c r="L107" s="72"/>
      <c r="M107" s="244" t="s">
        <v>22</v>
      </c>
      <c r="N107" s="245" t="s">
        <v>48</v>
      </c>
      <c r="O107" s="47"/>
      <c r="P107" s="246">
        <f>O107*H107</f>
        <v>0</v>
      </c>
      <c r="Q107" s="246">
        <v>0</v>
      </c>
      <c r="R107" s="246">
        <f>Q107*H107</f>
        <v>0</v>
      </c>
      <c r="S107" s="246">
        <v>0</v>
      </c>
      <c r="T107" s="247">
        <f>S107*H107</f>
        <v>0</v>
      </c>
      <c r="AR107" s="24" t="s">
        <v>542</v>
      </c>
      <c r="AT107" s="24" t="s">
        <v>544</v>
      </c>
      <c r="AU107" s="24" t="s">
        <v>85</v>
      </c>
      <c r="AY107" s="24" t="s">
        <v>541</v>
      </c>
      <c r="BE107" s="248">
        <f>IF(N107="základní",J107,0)</f>
        <v>0</v>
      </c>
      <c r="BF107" s="248">
        <f>IF(N107="snížená",J107,0)</f>
        <v>0</v>
      </c>
      <c r="BG107" s="248">
        <f>IF(N107="zákl. přenesená",J107,0)</f>
        <v>0</v>
      </c>
      <c r="BH107" s="248">
        <f>IF(N107="sníž. přenesená",J107,0)</f>
        <v>0</v>
      </c>
      <c r="BI107" s="248">
        <f>IF(N107="nulová",J107,0)</f>
        <v>0</v>
      </c>
      <c r="BJ107" s="24" t="s">
        <v>24</v>
      </c>
      <c r="BK107" s="248">
        <f>ROUND(I107*H107,2)</f>
        <v>0</v>
      </c>
      <c r="BL107" s="24" t="s">
        <v>542</v>
      </c>
      <c r="BM107" s="24" t="s">
        <v>2061</v>
      </c>
    </row>
    <row r="108" s="1" customFormat="1" ht="25.5" customHeight="1">
      <c r="B108" s="46"/>
      <c r="C108" s="237" t="s">
        <v>552</v>
      </c>
      <c r="D108" s="237" t="s">
        <v>544</v>
      </c>
      <c r="E108" s="238" t="s">
        <v>1599</v>
      </c>
      <c r="F108" s="239" t="s">
        <v>1600</v>
      </c>
      <c r="G108" s="240" t="s">
        <v>1093</v>
      </c>
      <c r="H108" s="241">
        <v>4</v>
      </c>
      <c r="I108" s="242"/>
      <c r="J108" s="243">
        <f>ROUND(I108*H108,2)</f>
        <v>0</v>
      </c>
      <c r="K108" s="239" t="s">
        <v>1646</v>
      </c>
      <c r="L108" s="72"/>
      <c r="M108" s="244" t="s">
        <v>22</v>
      </c>
      <c r="N108" s="245" t="s">
        <v>48</v>
      </c>
      <c r="O108" s="47"/>
      <c r="P108" s="246">
        <f>O108*H108</f>
        <v>0</v>
      </c>
      <c r="Q108" s="246">
        <v>0</v>
      </c>
      <c r="R108" s="246">
        <f>Q108*H108</f>
        <v>0</v>
      </c>
      <c r="S108" s="246">
        <v>0</v>
      </c>
      <c r="T108" s="247">
        <f>S108*H108</f>
        <v>0</v>
      </c>
      <c r="AR108" s="24" t="s">
        <v>542</v>
      </c>
      <c r="AT108" s="24" t="s">
        <v>544</v>
      </c>
      <c r="AU108" s="24" t="s">
        <v>85</v>
      </c>
      <c r="AY108" s="24" t="s">
        <v>541</v>
      </c>
      <c r="BE108" s="248">
        <f>IF(N108="základní",J108,0)</f>
        <v>0</v>
      </c>
      <c r="BF108" s="248">
        <f>IF(N108="snížená",J108,0)</f>
        <v>0</v>
      </c>
      <c r="BG108" s="248">
        <f>IF(N108="zákl. přenesená",J108,0)</f>
        <v>0</v>
      </c>
      <c r="BH108" s="248">
        <f>IF(N108="sníž. přenesená",J108,0)</f>
        <v>0</v>
      </c>
      <c r="BI108" s="248">
        <f>IF(N108="nulová",J108,0)</f>
        <v>0</v>
      </c>
      <c r="BJ108" s="24" t="s">
        <v>24</v>
      </c>
      <c r="BK108" s="248">
        <f>ROUND(I108*H108,2)</f>
        <v>0</v>
      </c>
      <c r="BL108" s="24" t="s">
        <v>542</v>
      </c>
      <c r="BM108" s="24" t="s">
        <v>2062</v>
      </c>
    </row>
    <row r="109" s="1" customFormat="1" ht="38.25" customHeight="1">
      <c r="B109" s="46"/>
      <c r="C109" s="237" t="s">
        <v>571</v>
      </c>
      <c r="D109" s="237" t="s">
        <v>544</v>
      </c>
      <c r="E109" s="238" t="s">
        <v>2063</v>
      </c>
      <c r="F109" s="239" t="s">
        <v>2064</v>
      </c>
      <c r="G109" s="240" t="s">
        <v>547</v>
      </c>
      <c r="H109" s="241">
        <v>20</v>
      </c>
      <c r="I109" s="242"/>
      <c r="J109" s="243">
        <f>ROUND(I109*H109,2)</f>
        <v>0</v>
      </c>
      <c r="K109" s="239" t="s">
        <v>1646</v>
      </c>
      <c r="L109" s="72"/>
      <c r="M109" s="244" t="s">
        <v>22</v>
      </c>
      <c r="N109" s="245" t="s">
        <v>48</v>
      </c>
      <c r="O109" s="47"/>
      <c r="P109" s="246">
        <f>O109*H109</f>
        <v>0</v>
      </c>
      <c r="Q109" s="246">
        <v>0</v>
      </c>
      <c r="R109" s="246">
        <f>Q109*H109</f>
        <v>0</v>
      </c>
      <c r="S109" s="246">
        <v>0</v>
      </c>
      <c r="T109" s="247">
        <f>S109*H109</f>
        <v>0</v>
      </c>
      <c r="AR109" s="24" t="s">
        <v>542</v>
      </c>
      <c r="AT109" s="24" t="s">
        <v>544</v>
      </c>
      <c r="AU109" s="24" t="s">
        <v>85</v>
      </c>
      <c r="AY109" s="24" t="s">
        <v>541</v>
      </c>
      <c r="BE109" s="248">
        <f>IF(N109="základní",J109,0)</f>
        <v>0</v>
      </c>
      <c r="BF109" s="248">
        <f>IF(N109="snížená",J109,0)</f>
        <v>0</v>
      </c>
      <c r="BG109" s="248">
        <f>IF(N109="zákl. přenesená",J109,0)</f>
        <v>0</v>
      </c>
      <c r="BH109" s="248">
        <f>IF(N109="sníž. přenesená",J109,0)</f>
        <v>0</v>
      </c>
      <c r="BI109" s="248">
        <f>IF(N109="nulová",J109,0)</f>
        <v>0</v>
      </c>
      <c r="BJ109" s="24" t="s">
        <v>24</v>
      </c>
      <c r="BK109" s="248">
        <f>ROUND(I109*H109,2)</f>
        <v>0</v>
      </c>
      <c r="BL109" s="24" t="s">
        <v>542</v>
      </c>
      <c r="BM109" s="24" t="s">
        <v>2065</v>
      </c>
    </row>
    <row r="110" s="1" customFormat="1" ht="25.5" customHeight="1">
      <c r="B110" s="46"/>
      <c r="C110" s="237" t="s">
        <v>561</v>
      </c>
      <c r="D110" s="237" t="s">
        <v>544</v>
      </c>
      <c r="E110" s="238" t="s">
        <v>2066</v>
      </c>
      <c r="F110" s="239" t="s">
        <v>2067</v>
      </c>
      <c r="G110" s="240" t="s">
        <v>547</v>
      </c>
      <c r="H110" s="241">
        <v>20</v>
      </c>
      <c r="I110" s="242"/>
      <c r="J110" s="243">
        <f>ROUND(I110*H110,2)</f>
        <v>0</v>
      </c>
      <c r="K110" s="239" t="s">
        <v>1646</v>
      </c>
      <c r="L110" s="72"/>
      <c r="M110" s="244" t="s">
        <v>22</v>
      </c>
      <c r="N110" s="245" t="s">
        <v>48</v>
      </c>
      <c r="O110" s="47"/>
      <c r="P110" s="246">
        <f>O110*H110</f>
        <v>0</v>
      </c>
      <c r="Q110" s="246">
        <v>0</v>
      </c>
      <c r="R110" s="246">
        <f>Q110*H110</f>
        <v>0</v>
      </c>
      <c r="S110" s="246">
        <v>0</v>
      </c>
      <c r="T110" s="247">
        <f>S110*H110</f>
        <v>0</v>
      </c>
      <c r="AR110" s="24" t="s">
        <v>542</v>
      </c>
      <c r="AT110" s="24" t="s">
        <v>544</v>
      </c>
      <c r="AU110" s="24" t="s">
        <v>85</v>
      </c>
      <c r="AY110" s="24" t="s">
        <v>541</v>
      </c>
      <c r="BE110" s="248">
        <f>IF(N110="základní",J110,0)</f>
        <v>0</v>
      </c>
      <c r="BF110" s="248">
        <f>IF(N110="snížená",J110,0)</f>
        <v>0</v>
      </c>
      <c r="BG110" s="248">
        <f>IF(N110="zákl. přenesená",J110,0)</f>
        <v>0</v>
      </c>
      <c r="BH110" s="248">
        <f>IF(N110="sníž. přenesená",J110,0)</f>
        <v>0</v>
      </c>
      <c r="BI110" s="248">
        <f>IF(N110="nulová",J110,0)</f>
        <v>0</v>
      </c>
      <c r="BJ110" s="24" t="s">
        <v>24</v>
      </c>
      <c r="BK110" s="248">
        <f>ROUND(I110*H110,2)</f>
        <v>0</v>
      </c>
      <c r="BL110" s="24" t="s">
        <v>542</v>
      </c>
      <c r="BM110" s="24" t="s">
        <v>2068</v>
      </c>
    </row>
    <row r="111" s="1" customFormat="1" ht="25.5" customHeight="1">
      <c r="B111" s="46"/>
      <c r="C111" s="237" t="s">
        <v>557</v>
      </c>
      <c r="D111" s="237" t="s">
        <v>544</v>
      </c>
      <c r="E111" s="238" t="s">
        <v>2069</v>
      </c>
      <c r="F111" s="239" t="s">
        <v>2070</v>
      </c>
      <c r="G111" s="240" t="s">
        <v>547</v>
      </c>
      <c r="H111" s="241">
        <v>20</v>
      </c>
      <c r="I111" s="242"/>
      <c r="J111" s="243">
        <f>ROUND(I111*H111,2)</f>
        <v>0</v>
      </c>
      <c r="K111" s="239" t="s">
        <v>1646</v>
      </c>
      <c r="L111" s="72"/>
      <c r="M111" s="244" t="s">
        <v>22</v>
      </c>
      <c r="N111" s="245" t="s">
        <v>48</v>
      </c>
      <c r="O111" s="47"/>
      <c r="P111" s="246">
        <f>O111*H111</f>
        <v>0</v>
      </c>
      <c r="Q111" s="246">
        <v>0</v>
      </c>
      <c r="R111" s="246">
        <f>Q111*H111</f>
        <v>0</v>
      </c>
      <c r="S111" s="246">
        <v>0</v>
      </c>
      <c r="T111" s="247">
        <f>S111*H111</f>
        <v>0</v>
      </c>
      <c r="AR111" s="24" t="s">
        <v>542</v>
      </c>
      <c r="AT111" s="24" t="s">
        <v>544</v>
      </c>
      <c r="AU111" s="24" t="s">
        <v>85</v>
      </c>
      <c r="AY111" s="24" t="s">
        <v>541</v>
      </c>
      <c r="BE111" s="248">
        <f>IF(N111="základní",J111,0)</f>
        <v>0</v>
      </c>
      <c r="BF111" s="248">
        <f>IF(N111="snížená",J111,0)</f>
        <v>0</v>
      </c>
      <c r="BG111" s="248">
        <f>IF(N111="zákl. přenesená",J111,0)</f>
        <v>0</v>
      </c>
      <c r="BH111" s="248">
        <f>IF(N111="sníž. přenesená",J111,0)</f>
        <v>0</v>
      </c>
      <c r="BI111" s="248">
        <f>IF(N111="nulová",J111,0)</f>
        <v>0</v>
      </c>
      <c r="BJ111" s="24" t="s">
        <v>24</v>
      </c>
      <c r="BK111" s="248">
        <f>ROUND(I111*H111,2)</f>
        <v>0</v>
      </c>
      <c r="BL111" s="24" t="s">
        <v>542</v>
      </c>
      <c r="BM111" s="24" t="s">
        <v>2071</v>
      </c>
    </row>
    <row r="112" s="1" customFormat="1" ht="16.5" customHeight="1">
      <c r="B112" s="46"/>
      <c r="C112" s="264" t="s">
        <v>29</v>
      </c>
      <c r="D112" s="264" t="s">
        <v>622</v>
      </c>
      <c r="E112" s="265" t="s">
        <v>2072</v>
      </c>
      <c r="F112" s="266" t="s">
        <v>2073</v>
      </c>
      <c r="G112" s="267" t="s">
        <v>1132</v>
      </c>
      <c r="H112" s="268">
        <v>1</v>
      </c>
      <c r="I112" s="269"/>
      <c r="J112" s="270">
        <f>ROUND(I112*H112,2)</f>
        <v>0</v>
      </c>
      <c r="K112" s="266" t="s">
        <v>1646</v>
      </c>
      <c r="L112" s="271"/>
      <c r="M112" s="272" t="s">
        <v>22</v>
      </c>
      <c r="N112" s="273" t="s">
        <v>48</v>
      </c>
      <c r="O112" s="47"/>
      <c r="P112" s="246">
        <f>O112*H112</f>
        <v>0</v>
      </c>
      <c r="Q112" s="246">
        <v>0.001</v>
      </c>
      <c r="R112" s="246">
        <f>Q112*H112</f>
        <v>0.001</v>
      </c>
      <c r="S112" s="246">
        <v>0</v>
      </c>
      <c r="T112" s="247">
        <f>S112*H112</f>
        <v>0</v>
      </c>
      <c r="AR112" s="24" t="s">
        <v>561</v>
      </c>
      <c r="AT112" s="24" t="s">
        <v>622</v>
      </c>
      <c r="AU112" s="24" t="s">
        <v>85</v>
      </c>
      <c r="AY112" s="24" t="s">
        <v>541</v>
      </c>
      <c r="BE112" s="248">
        <f>IF(N112="základní",J112,0)</f>
        <v>0</v>
      </c>
      <c r="BF112" s="248">
        <f>IF(N112="snížená",J112,0)</f>
        <v>0</v>
      </c>
      <c r="BG112" s="248">
        <f>IF(N112="zákl. přenesená",J112,0)</f>
        <v>0</v>
      </c>
      <c r="BH112" s="248">
        <f>IF(N112="sníž. přenesená",J112,0)</f>
        <v>0</v>
      </c>
      <c r="BI112" s="248">
        <f>IF(N112="nulová",J112,0)</f>
        <v>0</v>
      </c>
      <c r="BJ112" s="24" t="s">
        <v>24</v>
      </c>
      <c r="BK112" s="248">
        <f>ROUND(I112*H112,2)</f>
        <v>0</v>
      </c>
      <c r="BL112" s="24" t="s">
        <v>542</v>
      </c>
      <c r="BM112" s="24" t="s">
        <v>2074</v>
      </c>
    </row>
    <row r="113" s="12" customFormat="1">
      <c r="B113" s="249"/>
      <c r="C113" s="250"/>
      <c r="D113" s="251" t="s">
        <v>549</v>
      </c>
      <c r="E113" s="250"/>
      <c r="F113" s="253" t="s">
        <v>2075</v>
      </c>
      <c r="G113" s="250"/>
      <c r="H113" s="254">
        <v>1</v>
      </c>
      <c r="I113" s="255"/>
      <c r="J113" s="250"/>
      <c r="K113" s="250"/>
      <c r="L113" s="256"/>
      <c r="M113" s="257"/>
      <c r="N113" s="258"/>
      <c r="O113" s="258"/>
      <c r="P113" s="258"/>
      <c r="Q113" s="258"/>
      <c r="R113" s="258"/>
      <c r="S113" s="258"/>
      <c r="T113" s="259"/>
      <c r="AT113" s="260" t="s">
        <v>549</v>
      </c>
      <c r="AU113" s="260" t="s">
        <v>85</v>
      </c>
      <c r="AV113" s="12" t="s">
        <v>85</v>
      </c>
      <c r="AW113" s="12" t="s">
        <v>6</v>
      </c>
      <c r="AX113" s="12" t="s">
        <v>24</v>
      </c>
      <c r="AY113" s="260" t="s">
        <v>541</v>
      </c>
    </row>
    <row r="114" s="11" customFormat="1" ht="29.88" customHeight="1">
      <c r="B114" s="221"/>
      <c r="C114" s="222"/>
      <c r="D114" s="223" t="s">
        <v>76</v>
      </c>
      <c r="E114" s="235" t="s">
        <v>85</v>
      </c>
      <c r="F114" s="235" t="s">
        <v>915</v>
      </c>
      <c r="G114" s="222"/>
      <c r="H114" s="222"/>
      <c r="I114" s="225"/>
      <c r="J114" s="236">
        <f>BK114</f>
        <v>0</v>
      </c>
      <c r="K114" s="222"/>
      <c r="L114" s="227"/>
      <c r="M114" s="228"/>
      <c r="N114" s="229"/>
      <c r="O114" s="229"/>
      <c r="P114" s="230">
        <f>SUM(P115:P116)</f>
        <v>0</v>
      </c>
      <c r="Q114" s="229"/>
      <c r="R114" s="230">
        <f>SUM(R115:R116)</f>
        <v>17.926385</v>
      </c>
      <c r="S114" s="229"/>
      <c r="T114" s="231">
        <f>SUM(T115:T116)</f>
        <v>0</v>
      </c>
      <c r="AR114" s="232" t="s">
        <v>24</v>
      </c>
      <c r="AT114" s="233" t="s">
        <v>76</v>
      </c>
      <c r="AU114" s="233" t="s">
        <v>24</v>
      </c>
      <c r="AY114" s="232" t="s">
        <v>541</v>
      </c>
      <c r="BK114" s="234">
        <f>SUM(BK115:BK116)</f>
        <v>0</v>
      </c>
    </row>
    <row r="115" s="1" customFormat="1" ht="25.5" customHeight="1">
      <c r="B115" s="46"/>
      <c r="C115" s="237" t="s">
        <v>590</v>
      </c>
      <c r="D115" s="237" t="s">
        <v>544</v>
      </c>
      <c r="E115" s="238" t="s">
        <v>2076</v>
      </c>
      <c r="F115" s="239" t="s">
        <v>2077</v>
      </c>
      <c r="G115" s="240" t="s">
        <v>1093</v>
      </c>
      <c r="H115" s="241">
        <v>1</v>
      </c>
      <c r="I115" s="242"/>
      <c r="J115" s="243">
        <f>ROUND(I115*H115,2)</f>
        <v>0</v>
      </c>
      <c r="K115" s="239" t="s">
        <v>1646</v>
      </c>
      <c r="L115" s="72"/>
      <c r="M115" s="244" t="s">
        <v>22</v>
      </c>
      <c r="N115" s="245" t="s">
        <v>48</v>
      </c>
      <c r="O115" s="47"/>
      <c r="P115" s="246">
        <f>O115*H115</f>
        <v>0</v>
      </c>
      <c r="Q115" s="246">
        <v>1.98</v>
      </c>
      <c r="R115" s="246">
        <f>Q115*H115</f>
        <v>1.98</v>
      </c>
      <c r="S115" s="246">
        <v>0</v>
      </c>
      <c r="T115" s="247">
        <f>S115*H115</f>
        <v>0</v>
      </c>
      <c r="AR115" s="24" t="s">
        <v>542</v>
      </c>
      <c r="AT115" s="24" t="s">
        <v>544</v>
      </c>
      <c r="AU115" s="24" t="s">
        <v>85</v>
      </c>
      <c r="AY115" s="24" t="s">
        <v>541</v>
      </c>
      <c r="BE115" s="248">
        <f>IF(N115="základní",J115,0)</f>
        <v>0</v>
      </c>
      <c r="BF115" s="248">
        <f>IF(N115="snížená",J115,0)</f>
        <v>0</v>
      </c>
      <c r="BG115" s="248">
        <f>IF(N115="zákl. přenesená",J115,0)</f>
        <v>0</v>
      </c>
      <c r="BH115" s="248">
        <f>IF(N115="sníž. přenesená",J115,0)</f>
        <v>0</v>
      </c>
      <c r="BI115" s="248">
        <f>IF(N115="nulová",J115,0)</f>
        <v>0</v>
      </c>
      <c r="BJ115" s="24" t="s">
        <v>24</v>
      </c>
      <c r="BK115" s="248">
        <f>ROUND(I115*H115,2)</f>
        <v>0</v>
      </c>
      <c r="BL115" s="24" t="s">
        <v>542</v>
      </c>
      <c r="BM115" s="24" t="s">
        <v>2078</v>
      </c>
    </row>
    <row r="116" s="1" customFormat="1" ht="25.5" customHeight="1">
      <c r="B116" s="46"/>
      <c r="C116" s="237" t="s">
        <v>570</v>
      </c>
      <c r="D116" s="237" t="s">
        <v>544</v>
      </c>
      <c r="E116" s="238" t="s">
        <v>1612</v>
      </c>
      <c r="F116" s="239" t="s">
        <v>2079</v>
      </c>
      <c r="G116" s="240" t="s">
        <v>1093</v>
      </c>
      <c r="H116" s="241">
        <v>6.5</v>
      </c>
      <c r="I116" s="242"/>
      <c r="J116" s="243">
        <f>ROUND(I116*H116,2)</f>
        <v>0</v>
      </c>
      <c r="K116" s="239" t="s">
        <v>1646</v>
      </c>
      <c r="L116" s="72"/>
      <c r="M116" s="244" t="s">
        <v>22</v>
      </c>
      <c r="N116" s="245" t="s">
        <v>48</v>
      </c>
      <c r="O116" s="47"/>
      <c r="P116" s="246">
        <f>O116*H116</f>
        <v>0</v>
      </c>
      <c r="Q116" s="246">
        <v>2.45329</v>
      </c>
      <c r="R116" s="246">
        <f>Q116*H116</f>
        <v>15.946384999999999</v>
      </c>
      <c r="S116" s="246">
        <v>0</v>
      </c>
      <c r="T116" s="247">
        <f>S116*H116</f>
        <v>0</v>
      </c>
      <c r="AR116" s="24" t="s">
        <v>542</v>
      </c>
      <c r="AT116" s="24" t="s">
        <v>544</v>
      </c>
      <c r="AU116" s="24" t="s">
        <v>85</v>
      </c>
      <c r="AY116" s="24" t="s">
        <v>541</v>
      </c>
      <c r="BE116" s="248">
        <f>IF(N116="základní",J116,0)</f>
        <v>0</v>
      </c>
      <c r="BF116" s="248">
        <f>IF(N116="snížená",J116,0)</f>
        <v>0</v>
      </c>
      <c r="BG116" s="248">
        <f>IF(N116="zákl. přenesená",J116,0)</f>
        <v>0</v>
      </c>
      <c r="BH116" s="248">
        <f>IF(N116="sníž. přenesená",J116,0)</f>
        <v>0</v>
      </c>
      <c r="BI116" s="248">
        <f>IF(N116="nulová",J116,0)</f>
        <v>0</v>
      </c>
      <c r="BJ116" s="24" t="s">
        <v>24</v>
      </c>
      <c r="BK116" s="248">
        <f>ROUND(I116*H116,2)</f>
        <v>0</v>
      </c>
      <c r="BL116" s="24" t="s">
        <v>542</v>
      </c>
      <c r="BM116" s="24" t="s">
        <v>2080</v>
      </c>
    </row>
    <row r="117" s="11" customFormat="1" ht="29.88" customHeight="1">
      <c r="B117" s="221"/>
      <c r="C117" s="222"/>
      <c r="D117" s="223" t="s">
        <v>76</v>
      </c>
      <c r="E117" s="235" t="s">
        <v>93</v>
      </c>
      <c r="F117" s="235" t="s">
        <v>2081</v>
      </c>
      <c r="G117" s="222"/>
      <c r="H117" s="222"/>
      <c r="I117" s="225"/>
      <c r="J117" s="236">
        <f>BK117</f>
        <v>0</v>
      </c>
      <c r="K117" s="222"/>
      <c r="L117" s="227"/>
      <c r="M117" s="228"/>
      <c r="N117" s="229"/>
      <c r="O117" s="229"/>
      <c r="P117" s="230">
        <f>P118</f>
        <v>0</v>
      </c>
      <c r="Q117" s="229"/>
      <c r="R117" s="230">
        <f>R118</f>
        <v>10.105969999999999</v>
      </c>
      <c r="S117" s="229"/>
      <c r="T117" s="231">
        <f>T118</f>
        <v>0</v>
      </c>
      <c r="AR117" s="232" t="s">
        <v>24</v>
      </c>
      <c r="AT117" s="233" t="s">
        <v>76</v>
      </c>
      <c r="AU117" s="233" t="s">
        <v>24</v>
      </c>
      <c r="AY117" s="232" t="s">
        <v>541</v>
      </c>
      <c r="BK117" s="234">
        <f>BK118</f>
        <v>0</v>
      </c>
    </row>
    <row r="118" s="1" customFormat="1" ht="25.5" customHeight="1">
      <c r="B118" s="46"/>
      <c r="C118" s="237" t="s">
        <v>653</v>
      </c>
      <c r="D118" s="237" t="s">
        <v>544</v>
      </c>
      <c r="E118" s="238" t="s">
        <v>2082</v>
      </c>
      <c r="F118" s="239" t="s">
        <v>2083</v>
      </c>
      <c r="G118" s="240" t="s">
        <v>547</v>
      </c>
      <c r="H118" s="241">
        <v>23</v>
      </c>
      <c r="I118" s="242"/>
      <c r="J118" s="243">
        <f>ROUND(I118*H118,2)</f>
        <v>0</v>
      </c>
      <c r="K118" s="239" t="s">
        <v>1646</v>
      </c>
      <c r="L118" s="72"/>
      <c r="M118" s="244" t="s">
        <v>22</v>
      </c>
      <c r="N118" s="245" t="s">
        <v>48</v>
      </c>
      <c r="O118" s="47"/>
      <c r="P118" s="246">
        <f>O118*H118</f>
        <v>0</v>
      </c>
      <c r="Q118" s="246">
        <v>0.43939</v>
      </c>
      <c r="R118" s="246">
        <f>Q118*H118</f>
        <v>10.105969999999999</v>
      </c>
      <c r="S118" s="246">
        <v>0</v>
      </c>
      <c r="T118" s="247">
        <f>S118*H118</f>
        <v>0</v>
      </c>
      <c r="AR118" s="24" t="s">
        <v>542</v>
      </c>
      <c r="AT118" s="24" t="s">
        <v>544</v>
      </c>
      <c r="AU118" s="24" t="s">
        <v>85</v>
      </c>
      <c r="AY118" s="24" t="s">
        <v>541</v>
      </c>
      <c r="BE118" s="248">
        <f>IF(N118="základní",J118,0)</f>
        <v>0</v>
      </c>
      <c r="BF118" s="248">
        <f>IF(N118="snížená",J118,0)</f>
        <v>0</v>
      </c>
      <c r="BG118" s="248">
        <f>IF(N118="zákl. přenesená",J118,0)</f>
        <v>0</v>
      </c>
      <c r="BH118" s="248">
        <f>IF(N118="sníž. přenesená",J118,0)</f>
        <v>0</v>
      </c>
      <c r="BI118" s="248">
        <f>IF(N118="nulová",J118,0)</f>
        <v>0</v>
      </c>
      <c r="BJ118" s="24" t="s">
        <v>24</v>
      </c>
      <c r="BK118" s="248">
        <f>ROUND(I118*H118,2)</f>
        <v>0</v>
      </c>
      <c r="BL118" s="24" t="s">
        <v>542</v>
      </c>
      <c r="BM118" s="24" t="s">
        <v>2084</v>
      </c>
    </row>
    <row r="119" s="11" customFormat="1" ht="29.88" customHeight="1">
      <c r="B119" s="221"/>
      <c r="C119" s="222"/>
      <c r="D119" s="223" t="s">
        <v>76</v>
      </c>
      <c r="E119" s="235" t="s">
        <v>557</v>
      </c>
      <c r="F119" s="235" t="s">
        <v>558</v>
      </c>
      <c r="G119" s="222"/>
      <c r="H119" s="222"/>
      <c r="I119" s="225"/>
      <c r="J119" s="236">
        <f>BK119</f>
        <v>0</v>
      </c>
      <c r="K119" s="222"/>
      <c r="L119" s="227"/>
      <c r="M119" s="228"/>
      <c r="N119" s="229"/>
      <c r="O119" s="229"/>
      <c r="P119" s="230">
        <f>SUM(P120:P123)</f>
        <v>0</v>
      </c>
      <c r="Q119" s="229"/>
      <c r="R119" s="230">
        <f>SUM(R120:R123)</f>
        <v>0.00117</v>
      </c>
      <c r="S119" s="229"/>
      <c r="T119" s="231">
        <f>SUM(T120:T123)</f>
        <v>0</v>
      </c>
      <c r="AR119" s="232" t="s">
        <v>24</v>
      </c>
      <c r="AT119" s="233" t="s">
        <v>76</v>
      </c>
      <c r="AU119" s="233" t="s">
        <v>24</v>
      </c>
      <c r="AY119" s="232" t="s">
        <v>541</v>
      </c>
      <c r="BK119" s="234">
        <f>SUM(BK120:BK123)</f>
        <v>0</v>
      </c>
    </row>
    <row r="120" s="1" customFormat="1" ht="16.5" customHeight="1">
      <c r="B120" s="46"/>
      <c r="C120" s="237" t="s">
        <v>574</v>
      </c>
      <c r="D120" s="237" t="s">
        <v>544</v>
      </c>
      <c r="E120" s="238" t="s">
        <v>1626</v>
      </c>
      <c r="F120" s="239" t="s">
        <v>1627</v>
      </c>
      <c r="G120" s="240" t="s">
        <v>616</v>
      </c>
      <c r="H120" s="241">
        <v>1</v>
      </c>
      <c r="I120" s="242"/>
      <c r="J120" s="243">
        <f>ROUND(I120*H120,2)</f>
        <v>0</v>
      </c>
      <c r="K120" s="239" t="s">
        <v>22</v>
      </c>
      <c r="L120" s="72"/>
      <c r="M120" s="244" t="s">
        <v>22</v>
      </c>
      <c r="N120" s="245" t="s">
        <v>48</v>
      </c>
      <c r="O120" s="47"/>
      <c r="P120" s="246">
        <f>O120*H120</f>
        <v>0</v>
      </c>
      <c r="Q120" s="246">
        <v>1.0000000000000001E-05</v>
      </c>
      <c r="R120" s="246">
        <f>Q120*H120</f>
        <v>1.0000000000000001E-05</v>
      </c>
      <c r="S120" s="246">
        <v>0</v>
      </c>
      <c r="T120" s="247">
        <f>S120*H120</f>
        <v>0</v>
      </c>
      <c r="AR120" s="24" t="s">
        <v>577</v>
      </c>
      <c r="AT120" s="24" t="s">
        <v>544</v>
      </c>
      <c r="AU120" s="24" t="s">
        <v>85</v>
      </c>
      <c r="AY120" s="24" t="s">
        <v>541</v>
      </c>
      <c r="BE120" s="248">
        <f>IF(N120="základní",J120,0)</f>
        <v>0</v>
      </c>
      <c r="BF120" s="248">
        <f>IF(N120="snížená",J120,0)</f>
        <v>0</v>
      </c>
      <c r="BG120" s="248">
        <f>IF(N120="zákl. přenesená",J120,0)</f>
        <v>0</v>
      </c>
      <c r="BH120" s="248">
        <f>IF(N120="sníž. přenesená",J120,0)</f>
        <v>0</v>
      </c>
      <c r="BI120" s="248">
        <f>IF(N120="nulová",J120,0)</f>
        <v>0</v>
      </c>
      <c r="BJ120" s="24" t="s">
        <v>24</v>
      </c>
      <c r="BK120" s="248">
        <f>ROUND(I120*H120,2)</f>
        <v>0</v>
      </c>
      <c r="BL120" s="24" t="s">
        <v>577</v>
      </c>
      <c r="BM120" s="24" t="s">
        <v>2085</v>
      </c>
    </row>
    <row r="121" s="1" customFormat="1" ht="16.5" customHeight="1">
      <c r="B121" s="46"/>
      <c r="C121" s="237" t="s">
        <v>10</v>
      </c>
      <c r="D121" s="237" t="s">
        <v>544</v>
      </c>
      <c r="E121" s="238" t="s">
        <v>2086</v>
      </c>
      <c r="F121" s="239" t="s">
        <v>2087</v>
      </c>
      <c r="G121" s="240" t="s">
        <v>1883</v>
      </c>
      <c r="H121" s="241">
        <v>1</v>
      </c>
      <c r="I121" s="242"/>
      <c r="J121" s="243">
        <f>ROUND(I121*H121,2)</f>
        <v>0</v>
      </c>
      <c r="K121" s="239" t="s">
        <v>22</v>
      </c>
      <c r="L121" s="72"/>
      <c r="M121" s="244" t="s">
        <v>22</v>
      </c>
      <c r="N121" s="245" t="s">
        <v>48</v>
      </c>
      <c r="O121" s="47"/>
      <c r="P121" s="246">
        <f>O121*H121</f>
        <v>0</v>
      </c>
      <c r="Q121" s="246">
        <v>0</v>
      </c>
      <c r="R121" s="246">
        <f>Q121*H121</f>
        <v>0</v>
      </c>
      <c r="S121" s="246">
        <v>0</v>
      </c>
      <c r="T121" s="247">
        <f>S121*H121</f>
        <v>0</v>
      </c>
      <c r="AR121" s="24" t="s">
        <v>617</v>
      </c>
      <c r="AT121" s="24" t="s">
        <v>544</v>
      </c>
      <c r="AU121" s="24" t="s">
        <v>85</v>
      </c>
      <c r="AY121" s="24" t="s">
        <v>541</v>
      </c>
      <c r="BE121" s="248">
        <f>IF(N121="základní",J121,0)</f>
        <v>0</v>
      </c>
      <c r="BF121" s="248">
        <f>IF(N121="snížená",J121,0)</f>
        <v>0</v>
      </c>
      <c r="BG121" s="248">
        <f>IF(N121="zákl. přenesená",J121,0)</f>
        <v>0</v>
      </c>
      <c r="BH121" s="248">
        <f>IF(N121="sníž. přenesená",J121,0)</f>
        <v>0</v>
      </c>
      <c r="BI121" s="248">
        <f>IF(N121="nulová",J121,0)</f>
        <v>0</v>
      </c>
      <c r="BJ121" s="24" t="s">
        <v>24</v>
      </c>
      <c r="BK121" s="248">
        <f>ROUND(I121*H121,2)</f>
        <v>0</v>
      </c>
      <c r="BL121" s="24" t="s">
        <v>617</v>
      </c>
      <c r="BM121" s="24" t="s">
        <v>2088</v>
      </c>
    </row>
    <row r="122" s="1" customFormat="1" ht="16.5" customHeight="1">
      <c r="B122" s="46"/>
      <c r="C122" s="237" t="s">
        <v>577</v>
      </c>
      <c r="D122" s="237" t="s">
        <v>544</v>
      </c>
      <c r="E122" s="238" t="s">
        <v>1636</v>
      </c>
      <c r="F122" s="239" t="s">
        <v>1637</v>
      </c>
      <c r="G122" s="240" t="s">
        <v>1631</v>
      </c>
      <c r="H122" s="241">
        <v>1</v>
      </c>
      <c r="I122" s="242"/>
      <c r="J122" s="243">
        <f>ROUND(I122*H122,2)</f>
        <v>0</v>
      </c>
      <c r="K122" s="239" t="s">
        <v>22</v>
      </c>
      <c r="L122" s="72"/>
      <c r="M122" s="244" t="s">
        <v>22</v>
      </c>
      <c r="N122" s="245" t="s">
        <v>48</v>
      </c>
      <c r="O122" s="47"/>
      <c r="P122" s="246">
        <f>O122*H122</f>
        <v>0</v>
      </c>
      <c r="Q122" s="246">
        <v>0.00116</v>
      </c>
      <c r="R122" s="246">
        <f>Q122*H122</f>
        <v>0.00116</v>
      </c>
      <c r="S122" s="246">
        <v>0</v>
      </c>
      <c r="T122" s="247">
        <f>S122*H122</f>
        <v>0</v>
      </c>
      <c r="AR122" s="24" t="s">
        <v>577</v>
      </c>
      <c r="AT122" s="24" t="s">
        <v>544</v>
      </c>
      <c r="AU122" s="24" t="s">
        <v>85</v>
      </c>
      <c r="AY122" s="24" t="s">
        <v>541</v>
      </c>
      <c r="BE122" s="248">
        <f>IF(N122="základní",J122,0)</f>
        <v>0</v>
      </c>
      <c r="BF122" s="248">
        <f>IF(N122="snížená",J122,0)</f>
        <v>0</v>
      </c>
      <c r="BG122" s="248">
        <f>IF(N122="zákl. přenesená",J122,0)</f>
        <v>0</v>
      </c>
      <c r="BH122" s="248">
        <f>IF(N122="sníž. přenesená",J122,0)</f>
        <v>0</v>
      </c>
      <c r="BI122" s="248">
        <f>IF(N122="nulová",J122,0)</f>
        <v>0</v>
      </c>
      <c r="BJ122" s="24" t="s">
        <v>24</v>
      </c>
      <c r="BK122" s="248">
        <f>ROUND(I122*H122,2)</f>
        <v>0</v>
      </c>
      <c r="BL122" s="24" t="s">
        <v>577</v>
      </c>
      <c r="BM122" s="24" t="s">
        <v>2089</v>
      </c>
    </row>
    <row r="123" s="1" customFormat="1" ht="25.5" customHeight="1">
      <c r="B123" s="46"/>
      <c r="C123" s="237" t="s">
        <v>750</v>
      </c>
      <c r="D123" s="237" t="s">
        <v>544</v>
      </c>
      <c r="E123" s="238" t="s">
        <v>2090</v>
      </c>
      <c r="F123" s="239" t="s">
        <v>2091</v>
      </c>
      <c r="G123" s="240" t="s">
        <v>569</v>
      </c>
      <c r="H123" s="241">
        <v>0.085999999999999993</v>
      </c>
      <c r="I123" s="242"/>
      <c r="J123" s="243">
        <f>ROUND(I123*H123,2)</f>
        <v>0</v>
      </c>
      <c r="K123" s="239" t="s">
        <v>1646</v>
      </c>
      <c r="L123" s="72"/>
      <c r="M123" s="244" t="s">
        <v>22</v>
      </c>
      <c r="N123" s="245" t="s">
        <v>48</v>
      </c>
      <c r="O123" s="47"/>
      <c r="P123" s="246">
        <f>O123*H123</f>
        <v>0</v>
      </c>
      <c r="Q123" s="246">
        <v>0</v>
      </c>
      <c r="R123" s="246">
        <f>Q123*H123</f>
        <v>0</v>
      </c>
      <c r="S123" s="246">
        <v>0</v>
      </c>
      <c r="T123" s="247">
        <f>S123*H123</f>
        <v>0</v>
      </c>
      <c r="AR123" s="24" t="s">
        <v>542</v>
      </c>
      <c r="AT123" s="24" t="s">
        <v>544</v>
      </c>
      <c r="AU123" s="24" t="s">
        <v>85</v>
      </c>
      <c r="AY123" s="24" t="s">
        <v>541</v>
      </c>
      <c r="BE123" s="248">
        <f>IF(N123="základní",J123,0)</f>
        <v>0</v>
      </c>
      <c r="BF123" s="248">
        <f>IF(N123="snížená",J123,0)</f>
        <v>0</v>
      </c>
      <c r="BG123" s="248">
        <f>IF(N123="zákl. přenesená",J123,0)</f>
        <v>0</v>
      </c>
      <c r="BH123" s="248">
        <f>IF(N123="sníž. přenesená",J123,0)</f>
        <v>0</v>
      </c>
      <c r="BI123" s="248">
        <f>IF(N123="nulová",J123,0)</f>
        <v>0</v>
      </c>
      <c r="BJ123" s="24" t="s">
        <v>24</v>
      </c>
      <c r="BK123" s="248">
        <f>ROUND(I123*H123,2)</f>
        <v>0</v>
      </c>
      <c r="BL123" s="24" t="s">
        <v>542</v>
      </c>
      <c r="BM123" s="24" t="s">
        <v>2092</v>
      </c>
    </row>
    <row r="124" s="11" customFormat="1" ht="29.88" customHeight="1">
      <c r="B124" s="221"/>
      <c r="C124" s="222"/>
      <c r="D124" s="223" t="s">
        <v>76</v>
      </c>
      <c r="E124" s="235" t="s">
        <v>1737</v>
      </c>
      <c r="F124" s="235" t="s">
        <v>2093</v>
      </c>
      <c r="G124" s="222"/>
      <c r="H124" s="222"/>
      <c r="I124" s="225"/>
      <c r="J124" s="236">
        <f>BK124</f>
        <v>0</v>
      </c>
      <c r="K124" s="222"/>
      <c r="L124" s="227"/>
      <c r="M124" s="228"/>
      <c r="N124" s="229"/>
      <c r="O124" s="229"/>
      <c r="P124" s="230">
        <f>SUM(P125:P129)</f>
        <v>0</v>
      </c>
      <c r="Q124" s="229"/>
      <c r="R124" s="230">
        <f>SUM(R125:R129)</f>
        <v>0</v>
      </c>
      <c r="S124" s="229"/>
      <c r="T124" s="231">
        <f>SUM(T125:T129)</f>
        <v>8.3739999999999988</v>
      </c>
      <c r="AR124" s="232" t="s">
        <v>24</v>
      </c>
      <c r="AT124" s="233" t="s">
        <v>76</v>
      </c>
      <c r="AU124" s="233" t="s">
        <v>24</v>
      </c>
      <c r="AY124" s="232" t="s">
        <v>541</v>
      </c>
      <c r="BK124" s="234">
        <f>SUM(BK125:BK129)</f>
        <v>0</v>
      </c>
    </row>
    <row r="125" s="1" customFormat="1" ht="25.5" customHeight="1">
      <c r="B125" s="46"/>
      <c r="C125" s="237" t="s">
        <v>580</v>
      </c>
      <c r="D125" s="237" t="s">
        <v>544</v>
      </c>
      <c r="E125" s="238" t="s">
        <v>2094</v>
      </c>
      <c r="F125" s="239" t="s">
        <v>2095</v>
      </c>
      <c r="G125" s="240" t="s">
        <v>1093</v>
      </c>
      <c r="H125" s="241">
        <v>27</v>
      </c>
      <c r="I125" s="242"/>
      <c r="J125" s="243">
        <f>ROUND(I125*H125,2)</f>
        <v>0</v>
      </c>
      <c r="K125" s="239" t="s">
        <v>22</v>
      </c>
      <c r="L125" s="72"/>
      <c r="M125" s="244" t="s">
        <v>22</v>
      </c>
      <c r="N125" s="245" t="s">
        <v>48</v>
      </c>
      <c r="O125" s="47"/>
      <c r="P125" s="246">
        <f>O125*H125</f>
        <v>0</v>
      </c>
      <c r="Q125" s="246">
        <v>0</v>
      </c>
      <c r="R125" s="246">
        <f>Q125*H125</f>
        <v>0</v>
      </c>
      <c r="S125" s="246">
        <v>0.222</v>
      </c>
      <c r="T125" s="247">
        <f>S125*H125</f>
        <v>5.9939999999999998</v>
      </c>
      <c r="AR125" s="24" t="s">
        <v>542</v>
      </c>
      <c r="AT125" s="24" t="s">
        <v>544</v>
      </c>
      <c r="AU125" s="24" t="s">
        <v>85</v>
      </c>
      <c r="AY125" s="24" t="s">
        <v>541</v>
      </c>
      <c r="BE125" s="248">
        <f>IF(N125="základní",J125,0)</f>
        <v>0</v>
      </c>
      <c r="BF125" s="248">
        <f>IF(N125="snížená",J125,0)</f>
        <v>0</v>
      </c>
      <c r="BG125" s="248">
        <f>IF(N125="zákl. přenesená",J125,0)</f>
        <v>0</v>
      </c>
      <c r="BH125" s="248">
        <f>IF(N125="sníž. přenesená",J125,0)</f>
        <v>0</v>
      </c>
      <c r="BI125" s="248">
        <f>IF(N125="nulová",J125,0)</f>
        <v>0</v>
      </c>
      <c r="BJ125" s="24" t="s">
        <v>24</v>
      </c>
      <c r="BK125" s="248">
        <f>ROUND(I125*H125,2)</f>
        <v>0</v>
      </c>
      <c r="BL125" s="24" t="s">
        <v>542</v>
      </c>
      <c r="BM125" s="24" t="s">
        <v>2096</v>
      </c>
    </row>
    <row r="126" s="1" customFormat="1" ht="25.5" customHeight="1">
      <c r="B126" s="46"/>
      <c r="C126" s="237" t="s">
        <v>759</v>
      </c>
      <c r="D126" s="237" t="s">
        <v>544</v>
      </c>
      <c r="E126" s="238" t="s">
        <v>2097</v>
      </c>
      <c r="F126" s="239" t="s">
        <v>2098</v>
      </c>
      <c r="G126" s="240" t="s">
        <v>1093</v>
      </c>
      <c r="H126" s="241">
        <v>1</v>
      </c>
      <c r="I126" s="242"/>
      <c r="J126" s="243">
        <f>ROUND(I126*H126,2)</f>
        <v>0</v>
      </c>
      <c r="K126" s="239" t="s">
        <v>22</v>
      </c>
      <c r="L126" s="72"/>
      <c r="M126" s="244" t="s">
        <v>22</v>
      </c>
      <c r="N126" s="245" t="s">
        <v>48</v>
      </c>
      <c r="O126" s="47"/>
      <c r="P126" s="246">
        <f>O126*H126</f>
        <v>0</v>
      </c>
      <c r="Q126" s="246">
        <v>0</v>
      </c>
      <c r="R126" s="246">
        <f>Q126*H126</f>
        <v>0</v>
      </c>
      <c r="S126" s="246">
        <v>2.3799999999999999</v>
      </c>
      <c r="T126" s="247">
        <f>S126*H126</f>
        <v>2.3799999999999999</v>
      </c>
      <c r="AR126" s="24" t="s">
        <v>542</v>
      </c>
      <c r="AT126" s="24" t="s">
        <v>544</v>
      </c>
      <c r="AU126" s="24" t="s">
        <v>85</v>
      </c>
      <c r="AY126" s="24" t="s">
        <v>541</v>
      </c>
      <c r="BE126" s="248">
        <f>IF(N126="základní",J126,0)</f>
        <v>0</v>
      </c>
      <c r="BF126" s="248">
        <f>IF(N126="snížená",J126,0)</f>
        <v>0</v>
      </c>
      <c r="BG126" s="248">
        <f>IF(N126="zákl. přenesená",J126,0)</f>
        <v>0</v>
      </c>
      <c r="BH126" s="248">
        <f>IF(N126="sníž. přenesená",J126,0)</f>
        <v>0</v>
      </c>
      <c r="BI126" s="248">
        <f>IF(N126="nulová",J126,0)</f>
        <v>0</v>
      </c>
      <c r="BJ126" s="24" t="s">
        <v>24</v>
      </c>
      <c r="BK126" s="248">
        <f>ROUND(I126*H126,2)</f>
        <v>0</v>
      </c>
      <c r="BL126" s="24" t="s">
        <v>542</v>
      </c>
      <c r="BM126" s="24" t="s">
        <v>2099</v>
      </c>
    </row>
    <row r="127" s="1" customFormat="1" ht="25.5" customHeight="1">
      <c r="B127" s="46"/>
      <c r="C127" s="237" t="s">
        <v>585</v>
      </c>
      <c r="D127" s="237" t="s">
        <v>544</v>
      </c>
      <c r="E127" s="238" t="s">
        <v>1739</v>
      </c>
      <c r="F127" s="239" t="s">
        <v>1740</v>
      </c>
      <c r="G127" s="240" t="s">
        <v>569</v>
      </c>
      <c r="H127" s="241">
        <v>1.5</v>
      </c>
      <c r="I127" s="242"/>
      <c r="J127" s="243">
        <f>ROUND(I127*H127,2)</f>
        <v>0</v>
      </c>
      <c r="K127" s="239" t="s">
        <v>22</v>
      </c>
      <c r="L127" s="72"/>
      <c r="M127" s="244" t="s">
        <v>22</v>
      </c>
      <c r="N127" s="245" t="s">
        <v>48</v>
      </c>
      <c r="O127" s="47"/>
      <c r="P127" s="246">
        <f>O127*H127</f>
        <v>0</v>
      </c>
      <c r="Q127" s="246">
        <v>0</v>
      </c>
      <c r="R127" s="246">
        <f>Q127*H127</f>
        <v>0</v>
      </c>
      <c r="S127" s="246">
        <v>0</v>
      </c>
      <c r="T127" s="247">
        <f>S127*H127</f>
        <v>0</v>
      </c>
      <c r="AR127" s="24" t="s">
        <v>542</v>
      </c>
      <c r="AT127" s="24" t="s">
        <v>544</v>
      </c>
      <c r="AU127" s="24" t="s">
        <v>85</v>
      </c>
      <c r="AY127" s="24" t="s">
        <v>541</v>
      </c>
      <c r="BE127" s="248">
        <f>IF(N127="základní",J127,0)</f>
        <v>0</v>
      </c>
      <c r="BF127" s="248">
        <f>IF(N127="snížená",J127,0)</f>
        <v>0</v>
      </c>
      <c r="BG127" s="248">
        <f>IF(N127="zákl. přenesená",J127,0)</f>
        <v>0</v>
      </c>
      <c r="BH127" s="248">
        <f>IF(N127="sníž. přenesená",J127,0)</f>
        <v>0</v>
      </c>
      <c r="BI127" s="248">
        <f>IF(N127="nulová",J127,0)</f>
        <v>0</v>
      </c>
      <c r="BJ127" s="24" t="s">
        <v>24</v>
      </c>
      <c r="BK127" s="248">
        <f>ROUND(I127*H127,2)</f>
        <v>0</v>
      </c>
      <c r="BL127" s="24" t="s">
        <v>542</v>
      </c>
      <c r="BM127" s="24" t="s">
        <v>2100</v>
      </c>
    </row>
    <row r="128" s="1" customFormat="1" ht="16.5" customHeight="1">
      <c r="B128" s="46"/>
      <c r="C128" s="237" t="s">
        <v>9</v>
      </c>
      <c r="D128" s="237" t="s">
        <v>544</v>
      </c>
      <c r="E128" s="238" t="s">
        <v>2101</v>
      </c>
      <c r="F128" s="239" t="s">
        <v>1606</v>
      </c>
      <c r="G128" s="240" t="s">
        <v>569</v>
      </c>
      <c r="H128" s="241">
        <v>1.5</v>
      </c>
      <c r="I128" s="242"/>
      <c r="J128" s="243">
        <f>ROUND(I128*H128,2)</f>
        <v>0</v>
      </c>
      <c r="K128" s="239" t="s">
        <v>22</v>
      </c>
      <c r="L128" s="72"/>
      <c r="M128" s="244" t="s">
        <v>22</v>
      </c>
      <c r="N128" s="245" t="s">
        <v>48</v>
      </c>
      <c r="O128" s="47"/>
      <c r="P128" s="246">
        <f>O128*H128</f>
        <v>0</v>
      </c>
      <c r="Q128" s="246">
        <v>0</v>
      </c>
      <c r="R128" s="246">
        <f>Q128*H128</f>
        <v>0</v>
      </c>
      <c r="S128" s="246">
        <v>0</v>
      </c>
      <c r="T128" s="247">
        <f>S128*H128</f>
        <v>0</v>
      </c>
      <c r="AR128" s="24" t="s">
        <v>542</v>
      </c>
      <c r="AT128" s="24" t="s">
        <v>544</v>
      </c>
      <c r="AU128" s="24" t="s">
        <v>85</v>
      </c>
      <c r="AY128" s="24" t="s">
        <v>541</v>
      </c>
      <c r="BE128" s="248">
        <f>IF(N128="základní",J128,0)</f>
        <v>0</v>
      </c>
      <c r="BF128" s="248">
        <f>IF(N128="snížená",J128,0)</f>
        <v>0</v>
      </c>
      <c r="BG128" s="248">
        <f>IF(N128="zákl. přenesená",J128,0)</f>
        <v>0</v>
      </c>
      <c r="BH128" s="248">
        <f>IF(N128="sníž. přenesená",J128,0)</f>
        <v>0</v>
      </c>
      <c r="BI128" s="248">
        <f>IF(N128="nulová",J128,0)</f>
        <v>0</v>
      </c>
      <c r="BJ128" s="24" t="s">
        <v>24</v>
      </c>
      <c r="BK128" s="248">
        <f>ROUND(I128*H128,2)</f>
        <v>0</v>
      </c>
      <c r="BL128" s="24" t="s">
        <v>542</v>
      </c>
      <c r="BM128" s="24" t="s">
        <v>2102</v>
      </c>
    </row>
    <row r="129" s="1" customFormat="1" ht="16.5" customHeight="1">
      <c r="B129" s="46"/>
      <c r="C129" s="237" t="s">
        <v>593</v>
      </c>
      <c r="D129" s="237" t="s">
        <v>544</v>
      </c>
      <c r="E129" s="238" t="s">
        <v>2103</v>
      </c>
      <c r="F129" s="239" t="s">
        <v>2104</v>
      </c>
      <c r="G129" s="240" t="s">
        <v>569</v>
      </c>
      <c r="H129" s="241">
        <v>1.5</v>
      </c>
      <c r="I129" s="242"/>
      <c r="J129" s="243">
        <f>ROUND(I129*H129,2)</f>
        <v>0</v>
      </c>
      <c r="K129" s="239" t="s">
        <v>22</v>
      </c>
      <c r="L129" s="72"/>
      <c r="M129" s="244" t="s">
        <v>22</v>
      </c>
      <c r="N129" s="245" t="s">
        <v>48</v>
      </c>
      <c r="O129" s="47"/>
      <c r="P129" s="246">
        <f>O129*H129</f>
        <v>0</v>
      </c>
      <c r="Q129" s="246">
        <v>0</v>
      </c>
      <c r="R129" s="246">
        <f>Q129*H129</f>
        <v>0</v>
      </c>
      <c r="S129" s="246">
        <v>0</v>
      </c>
      <c r="T129" s="247">
        <f>S129*H129</f>
        <v>0</v>
      </c>
      <c r="AR129" s="24" t="s">
        <v>542</v>
      </c>
      <c r="AT129" s="24" t="s">
        <v>544</v>
      </c>
      <c r="AU129" s="24" t="s">
        <v>85</v>
      </c>
      <c r="AY129" s="24" t="s">
        <v>541</v>
      </c>
      <c r="BE129" s="248">
        <f>IF(N129="základní",J129,0)</f>
        <v>0</v>
      </c>
      <c r="BF129" s="248">
        <f>IF(N129="snížená",J129,0)</f>
        <v>0</v>
      </c>
      <c r="BG129" s="248">
        <f>IF(N129="zákl. přenesená",J129,0)</f>
        <v>0</v>
      </c>
      <c r="BH129" s="248">
        <f>IF(N129="sníž. přenesená",J129,0)</f>
        <v>0</v>
      </c>
      <c r="BI129" s="248">
        <f>IF(N129="nulová",J129,0)</f>
        <v>0</v>
      </c>
      <c r="BJ129" s="24" t="s">
        <v>24</v>
      </c>
      <c r="BK129" s="248">
        <f>ROUND(I129*H129,2)</f>
        <v>0</v>
      </c>
      <c r="BL129" s="24" t="s">
        <v>542</v>
      </c>
      <c r="BM129" s="24" t="s">
        <v>2105</v>
      </c>
    </row>
    <row r="130" s="11" customFormat="1" ht="29.88" customHeight="1">
      <c r="B130" s="221"/>
      <c r="C130" s="222"/>
      <c r="D130" s="223" t="s">
        <v>76</v>
      </c>
      <c r="E130" s="235" t="s">
        <v>565</v>
      </c>
      <c r="F130" s="235" t="s">
        <v>566</v>
      </c>
      <c r="G130" s="222"/>
      <c r="H130" s="222"/>
      <c r="I130" s="225"/>
      <c r="J130" s="236">
        <f>BK130</f>
        <v>0</v>
      </c>
      <c r="K130" s="222"/>
      <c r="L130" s="227"/>
      <c r="M130" s="228"/>
      <c r="N130" s="229"/>
      <c r="O130" s="229"/>
      <c r="P130" s="230">
        <f>SUM(P131:P132)</f>
        <v>0</v>
      </c>
      <c r="Q130" s="229"/>
      <c r="R130" s="230">
        <f>SUM(R131:R132)</f>
        <v>0</v>
      </c>
      <c r="S130" s="229"/>
      <c r="T130" s="231">
        <f>SUM(T131:T132)</f>
        <v>0</v>
      </c>
      <c r="AR130" s="232" t="s">
        <v>24</v>
      </c>
      <c r="AT130" s="233" t="s">
        <v>76</v>
      </c>
      <c r="AU130" s="233" t="s">
        <v>24</v>
      </c>
      <c r="AY130" s="232" t="s">
        <v>541</v>
      </c>
      <c r="BK130" s="234">
        <f>SUM(BK131:BK132)</f>
        <v>0</v>
      </c>
    </row>
    <row r="131" s="1" customFormat="1" ht="25.5" customHeight="1">
      <c r="B131" s="46"/>
      <c r="C131" s="237" t="s">
        <v>942</v>
      </c>
      <c r="D131" s="237" t="s">
        <v>544</v>
      </c>
      <c r="E131" s="238" t="s">
        <v>2106</v>
      </c>
      <c r="F131" s="239" t="s">
        <v>2107</v>
      </c>
      <c r="G131" s="240" t="s">
        <v>569</v>
      </c>
      <c r="H131" s="241">
        <v>16.373999999999999</v>
      </c>
      <c r="I131" s="242"/>
      <c r="J131" s="243">
        <f>ROUND(I131*H131,2)</f>
        <v>0</v>
      </c>
      <c r="K131" s="239" t="s">
        <v>1646</v>
      </c>
      <c r="L131" s="72"/>
      <c r="M131" s="244" t="s">
        <v>22</v>
      </c>
      <c r="N131" s="245" t="s">
        <v>48</v>
      </c>
      <c r="O131" s="47"/>
      <c r="P131" s="246">
        <f>O131*H131</f>
        <v>0</v>
      </c>
      <c r="Q131" s="246">
        <v>0</v>
      </c>
      <c r="R131" s="246">
        <f>Q131*H131</f>
        <v>0</v>
      </c>
      <c r="S131" s="246">
        <v>0</v>
      </c>
      <c r="T131" s="247">
        <f>S131*H131</f>
        <v>0</v>
      </c>
      <c r="AR131" s="24" t="s">
        <v>542</v>
      </c>
      <c r="AT131" s="24" t="s">
        <v>544</v>
      </c>
      <c r="AU131" s="24" t="s">
        <v>85</v>
      </c>
      <c r="AY131" s="24" t="s">
        <v>541</v>
      </c>
      <c r="BE131" s="248">
        <f>IF(N131="základní",J131,0)</f>
        <v>0</v>
      </c>
      <c r="BF131" s="248">
        <f>IF(N131="snížená",J131,0)</f>
        <v>0</v>
      </c>
      <c r="BG131" s="248">
        <f>IF(N131="zákl. přenesená",J131,0)</f>
        <v>0</v>
      </c>
      <c r="BH131" s="248">
        <f>IF(N131="sníž. přenesená",J131,0)</f>
        <v>0</v>
      </c>
      <c r="BI131" s="248">
        <f>IF(N131="nulová",J131,0)</f>
        <v>0</v>
      </c>
      <c r="BJ131" s="24" t="s">
        <v>24</v>
      </c>
      <c r="BK131" s="248">
        <f>ROUND(I131*H131,2)</f>
        <v>0</v>
      </c>
      <c r="BL131" s="24" t="s">
        <v>542</v>
      </c>
      <c r="BM131" s="24" t="s">
        <v>2108</v>
      </c>
    </row>
    <row r="132" s="1" customFormat="1" ht="16.5" customHeight="1">
      <c r="B132" s="46"/>
      <c r="C132" s="237" t="s">
        <v>596</v>
      </c>
      <c r="D132" s="237" t="s">
        <v>544</v>
      </c>
      <c r="E132" s="238" t="s">
        <v>1605</v>
      </c>
      <c r="F132" s="239" t="s">
        <v>1606</v>
      </c>
      <c r="G132" s="240" t="s">
        <v>569</v>
      </c>
      <c r="H132" s="241">
        <v>10</v>
      </c>
      <c r="I132" s="242"/>
      <c r="J132" s="243">
        <f>ROUND(I132*H132,2)</f>
        <v>0</v>
      </c>
      <c r="K132" s="239" t="s">
        <v>1646</v>
      </c>
      <c r="L132" s="72"/>
      <c r="M132" s="244" t="s">
        <v>22</v>
      </c>
      <c r="N132" s="245" t="s">
        <v>48</v>
      </c>
      <c r="O132" s="47"/>
      <c r="P132" s="246">
        <f>O132*H132</f>
        <v>0</v>
      </c>
      <c r="Q132" s="246">
        <v>0</v>
      </c>
      <c r="R132" s="246">
        <f>Q132*H132</f>
        <v>0</v>
      </c>
      <c r="S132" s="246">
        <v>0</v>
      </c>
      <c r="T132" s="247">
        <f>S132*H132</f>
        <v>0</v>
      </c>
      <c r="AR132" s="24" t="s">
        <v>542</v>
      </c>
      <c r="AT132" s="24" t="s">
        <v>544</v>
      </c>
      <c r="AU132" s="24" t="s">
        <v>85</v>
      </c>
      <c r="AY132" s="24" t="s">
        <v>541</v>
      </c>
      <c r="BE132" s="248">
        <f>IF(N132="základní",J132,0)</f>
        <v>0</v>
      </c>
      <c r="BF132" s="248">
        <f>IF(N132="snížená",J132,0)</f>
        <v>0</v>
      </c>
      <c r="BG132" s="248">
        <f>IF(N132="zákl. přenesená",J132,0)</f>
        <v>0</v>
      </c>
      <c r="BH132" s="248">
        <f>IF(N132="sníž. přenesená",J132,0)</f>
        <v>0</v>
      </c>
      <c r="BI132" s="248">
        <f>IF(N132="nulová",J132,0)</f>
        <v>0</v>
      </c>
      <c r="BJ132" s="24" t="s">
        <v>24</v>
      </c>
      <c r="BK132" s="248">
        <f>ROUND(I132*H132,2)</f>
        <v>0</v>
      </c>
      <c r="BL132" s="24" t="s">
        <v>542</v>
      </c>
      <c r="BM132" s="24" t="s">
        <v>2109</v>
      </c>
    </row>
    <row r="133" s="11" customFormat="1" ht="29.88" customHeight="1">
      <c r="B133" s="221"/>
      <c r="C133" s="222"/>
      <c r="D133" s="223" t="s">
        <v>76</v>
      </c>
      <c r="E133" s="235" t="s">
        <v>581</v>
      </c>
      <c r="F133" s="235" t="s">
        <v>582</v>
      </c>
      <c r="G133" s="222"/>
      <c r="H133" s="222"/>
      <c r="I133" s="225"/>
      <c r="J133" s="236">
        <f>BK133</f>
        <v>0</v>
      </c>
      <c r="K133" s="222"/>
      <c r="L133" s="227"/>
      <c r="M133" s="228"/>
      <c r="N133" s="229"/>
      <c r="O133" s="229"/>
      <c r="P133" s="230">
        <f>SUM(P134:P136)</f>
        <v>0</v>
      </c>
      <c r="Q133" s="229"/>
      <c r="R133" s="230">
        <f>SUM(R134:R136)</f>
        <v>0</v>
      </c>
      <c r="S133" s="229"/>
      <c r="T133" s="231">
        <f>SUM(T134:T136)</f>
        <v>0</v>
      </c>
      <c r="AR133" s="232" t="s">
        <v>24</v>
      </c>
      <c r="AT133" s="233" t="s">
        <v>76</v>
      </c>
      <c r="AU133" s="233" t="s">
        <v>24</v>
      </c>
      <c r="AY133" s="232" t="s">
        <v>541</v>
      </c>
      <c r="BK133" s="234">
        <f>SUM(BK134:BK136)</f>
        <v>0</v>
      </c>
    </row>
    <row r="134" s="1" customFormat="1" ht="16.5" customHeight="1">
      <c r="B134" s="46"/>
      <c r="C134" s="237" t="s">
        <v>1248</v>
      </c>
      <c r="D134" s="237" t="s">
        <v>544</v>
      </c>
      <c r="E134" s="238" t="s">
        <v>2110</v>
      </c>
      <c r="F134" s="239" t="s">
        <v>2111</v>
      </c>
      <c r="G134" s="240" t="s">
        <v>569</v>
      </c>
      <c r="H134" s="241">
        <v>1.5</v>
      </c>
      <c r="I134" s="242"/>
      <c r="J134" s="243">
        <f>ROUND(I134*H134,2)</f>
        <v>0</v>
      </c>
      <c r="K134" s="239" t="s">
        <v>22</v>
      </c>
      <c r="L134" s="72"/>
      <c r="M134" s="244" t="s">
        <v>22</v>
      </c>
      <c r="N134" s="245" t="s">
        <v>48</v>
      </c>
      <c r="O134" s="47"/>
      <c r="P134" s="246">
        <f>O134*H134</f>
        <v>0</v>
      </c>
      <c r="Q134" s="246">
        <v>0</v>
      </c>
      <c r="R134" s="246">
        <f>Q134*H134</f>
        <v>0</v>
      </c>
      <c r="S134" s="246">
        <v>0</v>
      </c>
      <c r="T134" s="247">
        <f>S134*H134</f>
        <v>0</v>
      </c>
      <c r="AR134" s="24" t="s">
        <v>542</v>
      </c>
      <c r="AT134" s="24" t="s">
        <v>544</v>
      </c>
      <c r="AU134" s="24" t="s">
        <v>85</v>
      </c>
      <c r="AY134" s="24" t="s">
        <v>541</v>
      </c>
      <c r="BE134" s="248">
        <f>IF(N134="základní",J134,0)</f>
        <v>0</v>
      </c>
      <c r="BF134" s="248">
        <f>IF(N134="snížená",J134,0)</f>
        <v>0</v>
      </c>
      <c r="BG134" s="248">
        <f>IF(N134="zákl. přenesená",J134,0)</f>
        <v>0</v>
      </c>
      <c r="BH134" s="248">
        <f>IF(N134="sníž. přenesená",J134,0)</f>
        <v>0</v>
      </c>
      <c r="BI134" s="248">
        <f>IF(N134="nulová",J134,0)</f>
        <v>0</v>
      </c>
      <c r="BJ134" s="24" t="s">
        <v>24</v>
      </c>
      <c r="BK134" s="248">
        <f>ROUND(I134*H134,2)</f>
        <v>0</v>
      </c>
      <c r="BL134" s="24" t="s">
        <v>542</v>
      </c>
      <c r="BM134" s="24" t="s">
        <v>2112</v>
      </c>
    </row>
    <row r="135" s="1" customFormat="1" ht="38.25" customHeight="1">
      <c r="B135" s="46"/>
      <c r="C135" s="237" t="s">
        <v>1253</v>
      </c>
      <c r="D135" s="237" t="s">
        <v>544</v>
      </c>
      <c r="E135" s="238" t="s">
        <v>2113</v>
      </c>
      <c r="F135" s="239" t="s">
        <v>2114</v>
      </c>
      <c r="G135" s="240" t="s">
        <v>569</v>
      </c>
      <c r="H135" s="241">
        <v>28.053999999999998</v>
      </c>
      <c r="I135" s="242"/>
      <c r="J135" s="243">
        <f>ROUND(I135*H135,2)</f>
        <v>0</v>
      </c>
      <c r="K135" s="239" t="s">
        <v>1646</v>
      </c>
      <c r="L135" s="72"/>
      <c r="M135" s="244" t="s">
        <v>22</v>
      </c>
      <c r="N135" s="245" t="s">
        <v>48</v>
      </c>
      <c r="O135" s="47"/>
      <c r="P135" s="246">
        <f>O135*H135</f>
        <v>0</v>
      </c>
      <c r="Q135" s="246">
        <v>0</v>
      </c>
      <c r="R135" s="246">
        <f>Q135*H135</f>
        <v>0</v>
      </c>
      <c r="S135" s="246">
        <v>0</v>
      </c>
      <c r="T135" s="247">
        <f>S135*H135</f>
        <v>0</v>
      </c>
      <c r="AR135" s="24" t="s">
        <v>542</v>
      </c>
      <c r="AT135" s="24" t="s">
        <v>544</v>
      </c>
      <c r="AU135" s="24" t="s">
        <v>85</v>
      </c>
      <c r="AY135" s="24" t="s">
        <v>541</v>
      </c>
      <c r="BE135" s="248">
        <f>IF(N135="základní",J135,0)</f>
        <v>0</v>
      </c>
      <c r="BF135" s="248">
        <f>IF(N135="snížená",J135,0)</f>
        <v>0</v>
      </c>
      <c r="BG135" s="248">
        <f>IF(N135="zákl. přenesená",J135,0)</f>
        <v>0</v>
      </c>
      <c r="BH135" s="248">
        <f>IF(N135="sníž. přenesená",J135,0)</f>
        <v>0</v>
      </c>
      <c r="BI135" s="248">
        <f>IF(N135="nulová",J135,0)</f>
        <v>0</v>
      </c>
      <c r="BJ135" s="24" t="s">
        <v>24</v>
      </c>
      <c r="BK135" s="248">
        <f>ROUND(I135*H135,2)</f>
        <v>0</v>
      </c>
      <c r="BL135" s="24" t="s">
        <v>542</v>
      </c>
      <c r="BM135" s="24" t="s">
        <v>2115</v>
      </c>
    </row>
    <row r="136" s="1" customFormat="1" ht="51" customHeight="1">
      <c r="B136" s="46"/>
      <c r="C136" s="237" t="s">
        <v>1264</v>
      </c>
      <c r="D136" s="237" t="s">
        <v>544</v>
      </c>
      <c r="E136" s="238" t="s">
        <v>2116</v>
      </c>
      <c r="F136" s="239" t="s">
        <v>2117</v>
      </c>
      <c r="G136" s="240" t="s">
        <v>569</v>
      </c>
      <c r="H136" s="241">
        <v>28.053999999999998</v>
      </c>
      <c r="I136" s="242"/>
      <c r="J136" s="243">
        <f>ROUND(I136*H136,2)</f>
        <v>0</v>
      </c>
      <c r="K136" s="239" t="s">
        <v>1646</v>
      </c>
      <c r="L136" s="72"/>
      <c r="M136" s="244" t="s">
        <v>22</v>
      </c>
      <c r="N136" s="245" t="s">
        <v>48</v>
      </c>
      <c r="O136" s="47"/>
      <c r="P136" s="246">
        <f>O136*H136</f>
        <v>0</v>
      </c>
      <c r="Q136" s="246">
        <v>0</v>
      </c>
      <c r="R136" s="246">
        <f>Q136*H136</f>
        <v>0</v>
      </c>
      <c r="S136" s="246">
        <v>0</v>
      </c>
      <c r="T136" s="247">
        <f>S136*H136</f>
        <v>0</v>
      </c>
      <c r="AR136" s="24" t="s">
        <v>542</v>
      </c>
      <c r="AT136" s="24" t="s">
        <v>544</v>
      </c>
      <c r="AU136" s="24" t="s">
        <v>85</v>
      </c>
      <c r="AY136" s="24" t="s">
        <v>541</v>
      </c>
      <c r="BE136" s="248">
        <f>IF(N136="základní",J136,0)</f>
        <v>0</v>
      </c>
      <c r="BF136" s="248">
        <f>IF(N136="snížená",J136,0)</f>
        <v>0</v>
      </c>
      <c r="BG136" s="248">
        <f>IF(N136="zákl. přenesená",J136,0)</f>
        <v>0</v>
      </c>
      <c r="BH136" s="248">
        <f>IF(N136="sníž. přenesená",J136,0)</f>
        <v>0</v>
      </c>
      <c r="BI136" s="248">
        <f>IF(N136="nulová",J136,0)</f>
        <v>0</v>
      </c>
      <c r="BJ136" s="24" t="s">
        <v>24</v>
      </c>
      <c r="BK136" s="248">
        <f>ROUND(I136*H136,2)</f>
        <v>0</v>
      </c>
      <c r="BL136" s="24" t="s">
        <v>542</v>
      </c>
      <c r="BM136" s="24" t="s">
        <v>2118</v>
      </c>
    </row>
    <row r="137" s="11" customFormat="1" ht="37.44" customHeight="1">
      <c r="B137" s="221"/>
      <c r="C137" s="222"/>
      <c r="D137" s="223" t="s">
        <v>76</v>
      </c>
      <c r="E137" s="224" t="s">
        <v>586</v>
      </c>
      <c r="F137" s="224" t="s">
        <v>587</v>
      </c>
      <c r="G137" s="222"/>
      <c r="H137" s="222"/>
      <c r="I137" s="225"/>
      <c r="J137" s="226">
        <f>BK137</f>
        <v>0</v>
      </c>
      <c r="K137" s="222"/>
      <c r="L137" s="227"/>
      <c r="M137" s="228"/>
      <c r="N137" s="229"/>
      <c r="O137" s="229"/>
      <c r="P137" s="230">
        <f>P138+P151+P154+P158+P162</f>
        <v>0</v>
      </c>
      <c r="Q137" s="229"/>
      <c r="R137" s="230">
        <f>R138+R151+R154+R158+R162</f>
        <v>2.8970865999999997</v>
      </c>
      <c r="S137" s="229"/>
      <c r="T137" s="231">
        <f>T138+T151+T154+T158+T162</f>
        <v>0</v>
      </c>
      <c r="AR137" s="232" t="s">
        <v>85</v>
      </c>
      <c r="AT137" s="233" t="s">
        <v>76</v>
      </c>
      <c r="AU137" s="233" t="s">
        <v>77</v>
      </c>
      <c r="AY137" s="232" t="s">
        <v>541</v>
      </c>
      <c r="BK137" s="234">
        <f>BK138+BK151+BK154+BK158+BK162</f>
        <v>0</v>
      </c>
    </row>
    <row r="138" s="11" customFormat="1" ht="19.92" customHeight="1">
      <c r="B138" s="221"/>
      <c r="C138" s="222"/>
      <c r="D138" s="223" t="s">
        <v>76</v>
      </c>
      <c r="E138" s="235" t="s">
        <v>2119</v>
      </c>
      <c r="F138" s="235" t="s">
        <v>2120</v>
      </c>
      <c r="G138" s="222"/>
      <c r="H138" s="222"/>
      <c r="I138" s="225"/>
      <c r="J138" s="236">
        <f>BK138</f>
        <v>0</v>
      </c>
      <c r="K138" s="222"/>
      <c r="L138" s="227"/>
      <c r="M138" s="228"/>
      <c r="N138" s="229"/>
      <c r="O138" s="229"/>
      <c r="P138" s="230">
        <f>SUM(P139:P150)</f>
        <v>0</v>
      </c>
      <c r="Q138" s="229"/>
      <c r="R138" s="230">
        <f>SUM(R139:R150)</f>
        <v>2.7919789999999995</v>
      </c>
      <c r="S138" s="229"/>
      <c r="T138" s="231">
        <f>SUM(T139:T150)</f>
        <v>0</v>
      </c>
      <c r="AR138" s="232" t="s">
        <v>85</v>
      </c>
      <c r="AT138" s="233" t="s">
        <v>76</v>
      </c>
      <c r="AU138" s="233" t="s">
        <v>24</v>
      </c>
      <c r="AY138" s="232" t="s">
        <v>541</v>
      </c>
      <c r="BK138" s="234">
        <f>SUM(BK139:BK150)</f>
        <v>0</v>
      </c>
    </row>
    <row r="139" s="1" customFormat="1" ht="25.5" customHeight="1">
      <c r="B139" s="46"/>
      <c r="C139" s="237" t="s">
        <v>1269</v>
      </c>
      <c r="D139" s="237" t="s">
        <v>544</v>
      </c>
      <c r="E139" s="238" t="s">
        <v>2121</v>
      </c>
      <c r="F139" s="239" t="s">
        <v>2122</v>
      </c>
      <c r="G139" s="240" t="s">
        <v>547</v>
      </c>
      <c r="H139" s="241">
        <v>4.5</v>
      </c>
      <c r="I139" s="242"/>
      <c r="J139" s="243">
        <f>ROUND(I139*H139,2)</f>
        <v>0</v>
      </c>
      <c r="K139" s="239" t="s">
        <v>1646</v>
      </c>
      <c r="L139" s="72"/>
      <c r="M139" s="244" t="s">
        <v>22</v>
      </c>
      <c r="N139" s="245" t="s">
        <v>48</v>
      </c>
      <c r="O139" s="47"/>
      <c r="P139" s="246">
        <f>O139*H139</f>
        <v>0</v>
      </c>
      <c r="Q139" s="246">
        <v>0.00040000000000000002</v>
      </c>
      <c r="R139" s="246">
        <f>Q139*H139</f>
        <v>0.0018000000000000002</v>
      </c>
      <c r="S139" s="246">
        <v>0</v>
      </c>
      <c r="T139" s="247">
        <f>S139*H139</f>
        <v>0</v>
      </c>
      <c r="AR139" s="24" t="s">
        <v>577</v>
      </c>
      <c r="AT139" s="24" t="s">
        <v>544</v>
      </c>
      <c r="AU139" s="24" t="s">
        <v>85</v>
      </c>
      <c r="AY139" s="24" t="s">
        <v>541</v>
      </c>
      <c r="BE139" s="248">
        <f>IF(N139="základní",J139,0)</f>
        <v>0</v>
      </c>
      <c r="BF139" s="248">
        <f>IF(N139="snížená",J139,0)</f>
        <v>0</v>
      </c>
      <c r="BG139" s="248">
        <f>IF(N139="zákl. přenesená",J139,0)</f>
        <v>0</v>
      </c>
      <c r="BH139" s="248">
        <f>IF(N139="sníž. přenesená",J139,0)</f>
        <v>0</v>
      </c>
      <c r="BI139" s="248">
        <f>IF(N139="nulová",J139,0)</f>
        <v>0</v>
      </c>
      <c r="BJ139" s="24" t="s">
        <v>24</v>
      </c>
      <c r="BK139" s="248">
        <f>ROUND(I139*H139,2)</f>
        <v>0</v>
      </c>
      <c r="BL139" s="24" t="s">
        <v>577</v>
      </c>
      <c r="BM139" s="24" t="s">
        <v>2123</v>
      </c>
    </row>
    <row r="140" s="1" customFormat="1" ht="16.5" customHeight="1">
      <c r="B140" s="46"/>
      <c r="C140" s="264" t="s">
        <v>1282</v>
      </c>
      <c r="D140" s="264" t="s">
        <v>622</v>
      </c>
      <c r="E140" s="265" t="s">
        <v>2124</v>
      </c>
      <c r="F140" s="266" t="s">
        <v>2125</v>
      </c>
      <c r="G140" s="267" t="s">
        <v>547</v>
      </c>
      <c r="H140" s="268">
        <v>5.1749999999999998</v>
      </c>
      <c r="I140" s="269"/>
      <c r="J140" s="270">
        <f>ROUND(I140*H140,2)</f>
        <v>0</v>
      </c>
      <c r="K140" s="266" t="s">
        <v>1646</v>
      </c>
      <c r="L140" s="271"/>
      <c r="M140" s="272" t="s">
        <v>22</v>
      </c>
      <c r="N140" s="273" t="s">
        <v>48</v>
      </c>
      <c r="O140" s="47"/>
      <c r="P140" s="246">
        <f>O140*H140</f>
        <v>0</v>
      </c>
      <c r="Q140" s="246">
        <v>0.0038800000000000002</v>
      </c>
      <c r="R140" s="246">
        <f>Q140*H140</f>
        <v>0.020079</v>
      </c>
      <c r="S140" s="246">
        <v>0</v>
      </c>
      <c r="T140" s="247">
        <f>S140*H140</f>
        <v>0</v>
      </c>
      <c r="AR140" s="24" t="s">
        <v>726</v>
      </c>
      <c r="AT140" s="24" t="s">
        <v>622</v>
      </c>
      <c r="AU140" s="24" t="s">
        <v>85</v>
      </c>
      <c r="AY140" s="24" t="s">
        <v>541</v>
      </c>
      <c r="BE140" s="248">
        <f>IF(N140="základní",J140,0)</f>
        <v>0</v>
      </c>
      <c r="BF140" s="248">
        <f>IF(N140="snížená",J140,0)</f>
        <v>0</v>
      </c>
      <c r="BG140" s="248">
        <f>IF(N140="zákl. přenesená",J140,0)</f>
        <v>0</v>
      </c>
      <c r="BH140" s="248">
        <f>IF(N140="sníž. přenesená",J140,0)</f>
        <v>0</v>
      </c>
      <c r="BI140" s="248">
        <f>IF(N140="nulová",J140,0)</f>
        <v>0</v>
      </c>
      <c r="BJ140" s="24" t="s">
        <v>24</v>
      </c>
      <c r="BK140" s="248">
        <f>ROUND(I140*H140,2)</f>
        <v>0</v>
      </c>
      <c r="BL140" s="24" t="s">
        <v>577</v>
      </c>
      <c r="BM140" s="24" t="s">
        <v>2126</v>
      </c>
    </row>
    <row r="141" s="12" customFormat="1">
      <c r="B141" s="249"/>
      <c r="C141" s="250"/>
      <c r="D141" s="251" t="s">
        <v>549</v>
      </c>
      <c r="E141" s="250"/>
      <c r="F141" s="253" t="s">
        <v>2127</v>
      </c>
      <c r="G141" s="250"/>
      <c r="H141" s="254">
        <v>5.1749999999999998</v>
      </c>
      <c r="I141" s="255"/>
      <c r="J141" s="250"/>
      <c r="K141" s="250"/>
      <c r="L141" s="256"/>
      <c r="M141" s="257"/>
      <c r="N141" s="258"/>
      <c r="O141" s="258"/>
      <c r="P141" s="258"/>
      <c r="Q141" s="258"/>
      <c r="R141" s="258"/>
      <c r="S141" s="258"/>
      <c r="T141" s="259"/>
      <c r="AT141" s="260" t="s">
        <v>549</v>
      </c>
      <c r="AU141" s="260" t="s">
        <v>85</v>
      </c>
      <c r="AV141" s="12" t="s">
        <v>85</v>
      </c>
      <c r="AW141" s="12" t="s">
        <v>6</v>
      </c>
      <c r="AX141" s="12" t="s">
        <v>24</v>
      </c>
      <c r="AY141" s="260" t="s">
        <v>541</v>
      </c>
    </row>
    <row r="142" s="1" customFormat="1" ht="16.5" customHeight="1">
      <c r="B142" s="46"/>
      <c r="C142" s="264" t="s">
        <v>1287</v>
      </c>
      <c r="D142" s="264" t="s">
        <v>622</v>
      </c>
      <c r="E142" s="265" t="s">
        <v>2128</v>
      </c>
      <c r="F142" s="266" t="s">
        <v>2129</v>
      </c>
      <c r="G142" s="267" t="s">
        <v>569</v>
      </c>
      <c r="H142" s="268">
        <v>0.11500000000000001</v>
      </c>
      <c r="I142" s="269"/>
      <c r="J142" s="270">
        <f>ROUND(I142*H142,2)</f>
        <v>0</v>
      </c>
      <c r="K142" s="266" t="s">
        <v>1646</v>
      </c>
      <c r="L142" s="271"/>
      <c r="M142" s="272" t="s">
        <v>22</v>
      </c>
      <c r="N142" s="273" t="s">
        <v>48</v>
      </c>
      <c r="O142" s="47"/>
      <c r="P142" s="246">
        <f>O142*H142</f>
        <v>0</v>
      </c>
      <c r="Q142" s="246">
        <v>1</v>
      </c>
      <c r="R142" s="246">
        <f>Q142*H142</f>
        <v>0.11500000000000001</v>
      </c>
      <c r="S142" s="246">
        <v>0</v>
      </c>
      <c r="T142" s="247">
        <f>S142*H142</f>
        <v>0</v>
      </c>
      <c r="AR142" s="24" t="s">
        <v>726</v>
      </c>
      <c r="AT142" s="24" t="s">
        <v>622</v>
      </c>
      <c r="AU142" s="24" t="s">
        <v>85</v>
      </c>
      <c r="AY142" s="24" t="s">
        <v>541</v>
      </c>
      <c r="BE142" s="248">
        <f>IF(N142="základní",J142,0)</f>
        <v>0</v>
      </c>
      <c r="BF142" s="248">
        <f>IF(N142="snížená",J142,0)</f>
        <v>0</v>
      </c>
      <c r="BG142" s="248">
        <f>IF(N142="zákl. přenesená",J142,0)</f>
        <v>0</v>
      </c>
      <c r="BH142" s="248">
        <f>IF(N142="sníž. přenesená",J142,0)</f>
        <v>0</v>
      </c>
      <c r="BI142" s="248">
        <f>IF(N142="nulová",J142,0)</f>
        <v>0</v>
      </c>
      <c r="BJ142" s="24" t="s">
        <v>24</v>
      </c>
      <c r="BK142" s="248">
        <f>ROUND(I142*H142,2)</f>
        <v>0</v>
      </c>
      <c r="BL142" s="24" t="s">
        <v>577</v>
      </c>
      <c r="BM142" s="24" t="s">
        <v>2130</v>
      </c>
    </row>
    <row r="143" s="1" customFormat="1">
      <c r="B143" s="46"/>
      <c r="C143" s="74"/>
      <c r="D143" s="251" t="s">
        <v>626</v>
      </c>
      <c r="E143" s="74"/>
      <c r="F143" s="274" t="s">
        <v>2131</v>
      </c>
      <c r="G143" s="74"/>
      <c r="H143" s="74"/>
      <c r="I143" s="204"/>
      <c r="J143" s="74"/>
      <c r="K143" s="74"/>
      <c r="L143" s="72"/>
      <c r="M143" s="275"/>
      <c r="N143" s="47"/>
      <c r="O143" s="47"/>
      <c r="P143" s="47"/>
      <c r="Q143" s="47"/>
      <c r="R143" s="47"/>
      <c r="S143" s="47"/>
      <c r="T143" s="95"/>
      <c r="AT143" s="24" t="s">
        <v>626</v>
      </c>
      <c r="AU143" s="24" t="s">
        <v>85</v>
      </c>
    </row>
    <row r="144" s="12" customFormat="1">
      <c r="B144" s="249"/>
      <c r="C144" s="250"/>
      <c r="D144" s="251" t="s">
        <v>549</v>
      </c>
      <c r="E144" s="250"/>
      <c r="F144" s="253" t="s">
        <v>2132</v>
      </c>
      <c r="G144" s="250"/>
      <c r="H144" s="254">
        <v>0.11500000000000001</v>
      </c>
      <c r="I144" s="255"/>
      <c r="J144" s="250"/>
      <c r="K144" s="250"/>
      <c r="L144" s="256"/>
      <c r="M144" s="257"/>
      <c r="N144" s="258"/>
      <c r="O144" s="258"/>
      <c r="P144" s="258"/>
      <c r="Q144" s="258"/>
      <c r="R144" s="258"/>
      <c r="S144" s="258"/>
      <c r="T144" s="259"/>
      <c r="AT144" s="260" t="s">
        <v>549</v>
      </c>
      <c r="AU144" s="260" t="s">
        <v>85</v>
      </c>
      <c r="AV144" s="12" t="s">
        <v>85</v>
      </c>
      <c r="AW144" s="12" t="s">
        <v>6</v>
      </c>
      <c r="AX144" s="12" t="s">
        <v>24</v>
      </c>
      <c r="AY144" s="260" t="s">
        <v>541</v>
      </c>
    </row>
    <row r="145" s="1" customFormat="1" ht="16.5" customHeight="1">
      <c r="B145" s="46"/>
      <c r="C145" s="264" t="s">
        <v>1292</v>
      </c>
      <c r="D145" s="264" t="s">
        <v>622</v>
      </c>
      <c r="E145" s="265" t="s">
        <v>2133</v>
      </c>
      <c r="F145" s="266" t="s">
        <v>2134</v>
      </c>
      <c r="G145" s="267" t="s">
        <v>1093</v>
      </c>
      <c r="H145" s="268">
        <v>1.1499999999999999</v>
      </c>
      <c r="I145" s="269"/>
      <c r="J145" s="270">
        <f>ROUND(I145*H145,2)</f>
        <v>0</v>
      </c>
      <c r="K145" s="266" t="s">
        <v>1646</v>
      </c>
      <c r="L145" s="271"/>
      <c r="M145" s="272" t="s">
        <v>22</v>
      </c>
      <c r="N145" s="273" t="s">
        <v>48</v>
      </c>
      <c r="O145" s="47"/>
      <c r="P145" s="246">
        <f>O145*H145</f>
        <v>0</v>
      </c>
      <c r="Q145" s="246">
        <v>2.234</v>
      </c>
      <c r="R145" s="246">
        <f>Q145*H145</f>
        <v>2.5690999999999997</v>
      </c>
      <c r="S145" s="246">
        <v>0</v>
      </c>
      <c r="T145" s="247">
        <f>S145*H145</f>
        <v>0</v>
      </c>
      <c r="AR145" s="24" t="s">
        <v>726</v>
      </c>
      <c r="AT145" s="24" t="s">
        <v>622</v>
      </c>
      <c r="AU145" s="24" t="s">
        <v>85</v>
      </c>
      <c r="AY145" s="24" t="s">
        <v>541</v>
      </c>
      <c r="BE145" s="248">
        <f>IF(N145="základní",J145,0)</f>
        <v>0</v>
      </c>
      <c r="BF145" s="248">
        <f>IF(N145="snížená",J145,0)</f>
        <v>0</v>
      </c>
      <c r="BG145" s="248">
        <f>IF(N145="zákl. přenesená",J145,0)</f>
        <v>0</v>
      </c>
      <c r="BH145" s="248">
        <f>IF(N145="sníž. přenesená",J145,0)</f>
        <v>0</v>
      </c>
      <c r="BI145" s="248">
        <f>IF(N145="nulová",J145,0)</f>
        <v>0</v>
      </c>
      <c r="BJ145" s="24" t="s">
        <v>24</v>
      </c>
      <c r="BK145" s="248">
        <f>ROUND(I145*H145,2)</f>
        <v>0</v>
      </c>
      <c r="BL145" s="24" t="s">
        <v>577</v>
      </c>
      <c r="BM145" s="24" t="s">
        <v>2135</v>
      </c>
    </row>
    <row r="146" s="12" customFormat="1">
      <c r="B146" s="249"/>
      <c r="C146" s="250"/>
      <c r="D146" s="251" t="s">
        <v>549</v>
      </c>
      <c r="E146" s="250"/>
      <c r="F146" s="253" t="s">
        <v>2136</v>
      </c>
      <c r="G146" s="250"/>
      <c r="H146" s="254">
        <v>1.1499999999999999</v>
      </c>
      <c r="I146" s="255"/>
      <c r="J146" s="250"/>
      <c r="K146" s="250"/>
      <c r="L146" s="256"/>
      <c r="M146" s="257"/>
      <c r="N146" s="258"/>
      <c r="O146" s="258"/>
      <c r="P146" s="258"/>
      <c r="Q146" s="258"/>
      <c r="R146" s="258"/>
      <c r="S146" s="258"/>
      <c r="T146" s="259"/>
      <c r="AT146" s="260" t="s">
        <v>549</v>
      </c>
      <c r="AU146" s="260" t="s">
        <v>85</v>
      </c>
      <c r="AV146" s="12" t="s">
        <v>85</v>
      </c>
      <c r="AW146" s="12" t="s">
        <v>6</v>
      </c>
      <c r="AX146" s="12" t="s">
        <v>24</v>
      </c>
      <c r="AY146" s="260" t="s">
        <v>541</v>
      </c>
    </row>
    <row r="147" s="1" customFormat="1" ht="16.5" customHeight="1">
      <c r="B147" s="46"/>
      <c r="C147" s="264" t="s">
        <v>726</v>
      </c>
      <c r="D147" s="264" t="s">
        <v>622</v>
      </c>
      <c r="E147" s="265" t="s">
        <v>2137</v>
      </c>
      <c r="F147" s="266" t="s">
        <v>2138</v>
      </c>
      <c r="G147" s="267" t="s">
        <v>569</v>
      </c>
      <c r="H147" s="268">
        <v>0.085999999999999993</v>
      </c>
      <c r="I147" s="269"/>
      <c r="J147" s="270">
        <f>ROUND(I147*H147,2)</f>
        <v>0</v>
      </c>
      <c r="K147" s="266" t="s">
        <v>1646</v>
      </c>
      <c r="L147" s="271"/>
      <c r="M147" s="272" t="s">
        <v>22</v>
      </c>
      <c r="N147" s="273" t="s">
        <v>48</v>
      </c>
      <c r="O147" s="47"/>
      <c r="P147" s="246">
        <f>O147*H147</f>
        <v>0</v>
      </c>
      <c r="Q147" s="246">
        <v>1</v>
      </c>
      <c r="R147" s="246">
        <f>Q147*H147</f>
        <v>0.085999999999999993</v>
      </c>
      <c r="S147" s="246">
        <v>0</v>
      </c>
      <c r="T147" s="247">
        <f>S147*H147</f>
        <v>0</v>
      </c>
      <c r="AR147" s="24" t="s">
        <v>726</v>
      </c>
      <c r="AT147" s="24" t="s">
        <v>622</v>
      </c>
      <c r="AU147" s="24" t="s">
        <v>85</v>
      </c>
      <c r="AY147" s="24" t="s">
        <v>541</v>
      </c>
      <c r="BE147" s="248">
        <f>IF(N147="základní",J147,0)</f>
        <v>0</v>
      </c>
      <c r="BF147" s="248">
        <f>IF(N147="snížená",J147,0)</f>
        <v>0</v>
      </c>
      <c r="BG147" s="248">
        <f>IF(N147="zákl. přenesená",J147,0)</f>
        <v>0</v>
      </c>
      <c r="BH147" s="248">
        <f>IF(N147="sníž. přenesená",J147,0)</f>
        <v>0</v>
      </c>
      <c r="BI147" s="248">
        <f>IF(N147="nulová",J147,0)</f>
        <v>0</v>
      </c>
      <c r="BJ147" s="24" t="s">
        <v>24</v>
      </c>
      <c r="BK147" s="248">
        <f>ROUND(I147*H147,2)</f>
        <v>0</v>
      </c>
      <c r="BL147" s="24" t="s">
        <v>577</v>
      </c>
      <c r="BM147" s="24" t="s">
        <v>2139</v>
      </c>
    </row>
    <row r="148" s="1" customFormat="1">
      <c r="B148" s="46"/>
      <c r="C148" s="74"/>
      <c r="D148" s="251" t="s">
        <v>626</v>
      </c>
      <c r="E148" s="74"/>
      <c r="F148" s="274" t="s">
        <v>2140</v>
      </c>
      <c r="G148" s="74"/>
      <c r="H148" s="74"/>
      <c r="I148" s="204"/>
      <c r="J148" s="74"/>
      <c r="K148" s="74"/>
      <c r="L148" s="72"/>
      <c r="M148" s="275"/>
      <c r="N148" s="47"/>
      <c r="O148" s="47"/>
      <c r="P148" s="47"/>
      <c r="Q148" s="47"/>
      <c r="R148" s="47"/>
      <c r="S148" s="47"/>
      <c r="T148" s="95"/>
      <c r="AT148" s="24" t="s">
        <v>626</v>
      </c>
      <c r="AU148" s="24" t="s">
        <v>85</v>
      </c>
    </row>
    <row r="149" s="12" customFormat="1">
      <c r="B149" s="249"/>
      <c r="C149" s="250"/>
      <c r="D149" s="251" t="s">
        <v>549</v>
      </c>
      <c r="E149" s="250"/>
      <c r="F149" s="253" t="s">
        <v>2141</v>
      </c>
      <c r="G149" s="250"/>
      <c r="H149" s="254">
        <v>0.085999999999999993</v>
      </c>
      <c r="I149" s="255"/>
      <c r="J149" s="250"/>
      <c r="K149" s="250"/>
      <c r="L149" s="256"/>
      <c r="M149" s="257"/>
      <c r="N149" s="258"/>
      <c r="O149" s="258"/>
      <c r="P149" s="258"/>
      <c r="Q149" s="258"/>
      <c r="R149" s="258"/>
      <c r="S149" s="258"/>
      <c r="T149" s="259"/>
      <c r="AT149" s="260" t="s">
        <v>549</v>
      </c>
      <c r="AU149" s="260" t="s">
        <v>85</v>
      </c>
      <c r="AV149" s="12" t="s">
        <v>85</v>
      </c>
      <c r="AW149" s="12" t="s">
        <v>6</v>
      </c>
      <c r="AX149" s="12" t="s">
        <v>24</v>
      </c>
      <c r="AY149" s="260" t="s">
        <v>541</v>
      </c>
    </row>
    <row r="150" s="1" customFormat="1" ht="38.25" customHeight="1">
      <c r="B150" s="46"/>
      <c r="C150" s="237" t="s">
        <v>1299</v>
      </c>
      <c r="D150" s="237" t="s">
        <v>544</v>
      </c>
      <c r="E150" s="238" t="s">
        <v>2142</v>
      </c>
      <c r="F150" s="239" t="s">
        <v>2143</v>
      </c>
      <c r="G150" s="240" t="s">
        <v>569</v>
      </c>
      <c r="H150" s="241">
        <v>2.7919999999999998</v>
      </c>
      <c r="I150" s="242"/>
      <c r="J150" s="243">
        <f>ROUND(I150*H150,2)</f>
        <v>0</v>
      </c>
      <c r="K150" s="239" t="s">
        <v>1646</v>
      </c>
      <c r="L150" s="72"/>
      <c r="M150" s="244" t="s">
        <v>22</v>
      </c>
      <c r="N150" s="245" t="s">
        <v>48</v>
      </c>
      <c r="O150" s="47"/>
      <c r="P150" s="246">
        <f>O150*H150</f>
        <v>0</v>
      </c>
      <c r="Q150" s="246">
        <v>0</v>
      </c>
      <c r="R150" s="246">
        <f>Q150*H150</f>
        <v>0</v>
      </c>
      <c r="S150" s="246">
        <v>0</v>
      </c>
      <c r="T150" s="247">
        <f>S150*H150</f>
        <v>0</v>
      </c>
      <c r="AR150" s="24" t="s">
        <v>577</v>
      </c>
      <c r="AT150" s="24" t="s">
        <v>544</v>
      </c>
      <c r="AU150" s="24" t="s">
        <v>85</v>
      </c>
      <c r="AY150" s="24" t="s">
        <v>541</v>
      </c>
      <c r="BE150" s="248">
        <f>IF(N150="základní",J150,0)</f>
        <v>0</v>
      </c>
      <c r="BF150" s="248">
        <f>IF(N150="snížená",J150,0)</f>
        <v>0</v>
      </c>
      <c r="BG150" s="248">
        <f>IF(N150="zákl. přenesená",J150,0)</f>
        <v>0</v>
      </c>
      <c r="BH150" s="248">
        <f>IF(N150="sníž. přenesená",J150,0)</f>
        <v>0</v>
      </c>
      <c r="BI150" s="248">
        <f>IF(N150="nulová",J150,0)</f>
        <v>0</v>
      </c>
      <c r="BJ150" s="24" t="s">
        <v>24</v>
      </c>
      <c r="BK150" s="248">
        <f>ROUND(I150*H150,2)</f>
        <v>0</v>
      </c>
      <c r="BL150" s="24" t="s">
        <v>577</v>
      </c>
      <c r="BM150" s="24" t="s">
        <v>2144</v>
      </c>
    </row>
    <row r="151" s="11" customFormat="1" ht="29.88" customHeight="1">
      <c r="B151" s="221"/>
      <c r="C151" s="222"/>
      <c r="D151" s="223" t="s">
        <v>76</v>
      </c>
      <c r="E151" s="235" t="s">
        <v>2145</v>
      </c>
      <c r="F151" s="235" t="s">
        <v>2146</v>
      </c>
      <c r="G151" s="222"/>
      <c r="H151" s="222"/>
      <c r="I151" s="225"/>
      <c r="J151" s="236">
        <f>BK151</f>
        <v>0</v>
      </c>
      <c r="K151" s="222"/>
      <c r="L151" s="227"/>
      <c r="M151" s="228"/>
      <c r="N151" s="229"/>
      <c r="O151" s="229"/>
      <c r="P151" s="230">
        <f>SUM(P152:P153)</f>
        <v>0</v>
      </c>
      <c r="Q151" s="229"/>
      <c r="R151" s="230">
        <f>SUM(R152:R153)</f>
        <v>0.0046740000000000002</v>
      </c>
      <c r="S151" s="229"/>
      <c r="T151" s="231">
        <f>SUM(T152:T153)</f>
        <v>0</v>
      </c>
      <c r="AR151" s="232" t="s">
        <v>85</v>
      </c>
      <c r="AT151" s="233" t="s">
        <v>76</v>
      </c>
      <c r="AU151" s="233" t="s">
        <v>24</v>
      </c>
      <c r="AY151" s="232" t="s">
        <v>541</v>
      </c>
      <c r="BK151" s="234">
        <f>SUM(BK152:BK153)</f>
        <v>0</v>
      </c>
    </row>
    <row r="152" s="1" customFormat="1" ht="25.5" customHeight="1">
      <c r="B152" s="46"/>
      <c r="C152" s="237" t="s">
        <v>1305</v>
      </c>
      <c r="D152" s="237" t="s">
        <v>544</v>
      </c>
      <c r="E152" s="238" t="s">
        <v>2147</v>
      </c>
      <c r="F152" s="239" t="s">
        <v>2148</v>
      </c>
      <c r="G152" s="240" t="s">
        <v>1132</v>
      </c>
      <c r="H152" s="241">
        <v>0.20000000000000001</v>
      </c>
      <c r="I152" s="242"/>
      <c r="J152" s="243">
        <f>ROUND(I152*H152,2)</f>
        <v>0</v>
      </c>
      <c r="K152" s="239" t="s">
        <v>1646</v>
      </c>
      <c r="L152" s="72"/>
      <c r="M152" s="244" t="s">
        <v>22</v>
      </c>
      <c r="N152" s="245" t="s">
        <v>48</v>
      </c>
      <c r="O152" s="47"/>
      <c r="P152" s="246">
        <f>O152*H152</f>
        <v>0</v>
      </c>
      <c r="Q152" s="246">
        <v>0.023369999999999998</v>
      </c>
      <c r="R152" s="246">
        <f>Q152*H152</f>
        <v>0.0046740000000000002</v>
      </c>
      <c r="S152" s="246">
        <v>0</v>
      </c>
      <c r="T152" s="247">
        <f>S152*H152</f>
        <v>0</v>
      </c>
      <c r="AR152" s="24" t="s">
        <v>577</v>
      </c>
      <c r="AT152" s="24" t="s">
        <v>544</v>
      </c>
      <c r="AU152" s="24" t="s">
        <v>85</v>
      </c>
      <c r="AY152" s="24" t="s">
        <v>541</v>
      </c>
      <c r="BE152" s="248">
        <f>IF(N152="základní",J152,0)</f>
        <v>0</v>
      </c>
      <c r="BF152" s="248">
        <f>IF(N152="snížená",J152,0)</f>
        <v>0</v>
      </c>
      <c r="BG152" s="248">
        <f>IF(N152="zákl. přenesená",J152,0)</f>
        <v>0</v>
      </c>
      <c r="BH152" s="248">
        <f>IF(N152="sníž. přenesená",J152,0)</f>
        <v>0</v>
      </c>
      <c r="BI152" s="248">
        <f>IF(N152="nulová",J152,0)</f>
        <v>0</v>
      </c>
      <c r="BJ152" s="24" t="s">
        <v>24</v>
      </c>
      <c r="BK152" s="248">
        <f>ROUND(I152*H152,2)</f>
        <v>0</v>
      </c>
      <c r="BL152" s="24" t="s">
        <v>577</v>
      </c>
      <c r="BM152" s="24" t="s">
        <v>2149</v>
      </c>
    </row>
    <row r="153" s="1" customFormat="1" ht="38.25" customHeight="1">
      <c r="B153" s="46"/>
      <c r="C153" s="237" t="s">
        <v>1310</v>
      </c>
      <c r="D153" s="237" t="s">
        <v>544</v>
      </c>
      <c r="E153" s="238" t="s">
        <v>2150</v>
      </c>
      <c r="F153" s="239" t="s">
        <v>2151</v>
      </c>
      <c r="G153" s="240" t="s">
        <v>569</v>
      </c>
      <c r="H153" s="241">
        <v>0.0050000000000000001</v>
      </c>
      <c r="I153" s="242"/>
      <c r="J153" s="243">
        <f>ROUND(I153*H153,2)</f>
        <v>0</v>
      </c>
      <c r="K153" s="239" t="s">
        <v>1646</v>
      </c>
      <c r="L153" s="72"/>
      <c r="M153" s="244" t="s">
        <v>22</v>
      </c>
      <c r="N153" s="245" t="s">
        <v>48</v>
      </c>
      <c r="O153" s="47"/>
      <c r="P153" s="246">
        <f>O153*H153</f>
        <v>0</v>
      </c>
      <c r="Q153" s="246">
        <v>0</v>
      </c>
      <c r="R153" s="246">
        <f>Q153*H153</f>
        <v>0</v>
      </c>
      <c r="S153" s="246">
        <v>0</v>
      </c>
      <c r="T153" s="247">
        <f>S153*H153</f>
        <v>0</v>
      </c>
      <c r="AR153" s="24" t="s">
        <v>577</v>
      </c>
      <c r="AT153" s="24" t="s">
        <v>544</v>
      </c>
      <c r="AU153" s="24" t="s">
        <v>85</v>
      </c>
      <c r="AY153" s="24" t="s">
        <v>541</v>
      </c>
      <c r="BE153" s="248">
        <f>IF(N153="základní",J153,0)</f>
        <v>0</v>
      </c>
      <c r="BF153" s="248">
        <f>IF(N153="snížená",J153,0)</f>
        <v>0</v>
      </c>
      <c r="BG153" s="248">
        <f>IF(N153="zákl. přenesená",J153,0)</f>
        <v>0</v>
      </c>
      <c r="BH153" s="248">
        <f>IF(N153="sníž. přenesená",J153,0)</f>
        <v>0</v>
      </c>
      <c r="BI153" s="248">
        <f>IF(N153="nulová",J153,0)</f>
        <v>0</v>
      </c>
      <c r="BJ153" s="24" t="s">
        <v>24</v>
      </c>
      <c r="BK153" s="248">
        <f>ROUND(I153*H153,2)</f>
        <v>0</v>
      </c>
      <c r="BL153" s="24" t="s">
        <v>577</v>
      </c>
      <c r="BM153" s="24" t="s">
        <v>2152</v>
      </c>
    </row>
    <row r="154" s="11" customFormat="1" ht="29.88" customHeight="1">
      <c r="B154" s="221"/>
      <c r="C154" s="222"/>
      <c r="D154" s="223" t="s">
        <v>76</v>
      </c>
      <c r="E154" s="235" t="s">
        <v>2153</v>
      </c>
      <c r="F154" s="235" t="s">
        <v>2154</v>
      </c>
      <c r="G154" s="222"/>
      <c r="H154" s="222"/>
      <c r="I154" s="225"/>
      <c r="J154" s="236">
        <f>BK154</f>
        <v>0</v>
      </c>
      <c r="K154" s="222"/>
      <c r="L154" s="227"/>
      <c r="M154" s="228"/>
      <c r="N154" s="229"/>
      <c r="O154" s="229"/>
      <c r="P154" s="230">
        <f>SUM(P155:P157)</f>
        <v>0</v>
      </c>
      <c r="Q154" s="229"/>
      <c r="R154" s="230">
        <f>SUM(R155:R157)</f>
        <v>0.020854399999999999</v>
      </c>
      <c r="S154" s="229"/>
      <c r="T154" s="231">
        <f>SUM(T155:T157)</f>
        <v>0</v>
      </c>
      <c r="AR154" s="232" t="s">
        <v>85</v>
      </c>
      <c r="AT154" s="233" t="s">
        <v>76</v>
      </c>
      <c r="AU154" s="233" t="s">
        <v>24</v>
      </c>
      <c r="AY154" s="232" t="s">
        <v>541</v>
      </c>
      <c r="BK154" s="234">
        <f>SUM(BK155:BK157)</f>
        <v>0</v>
      </c>
    </row>
    <row r="155" s="1" customFormat="1" ht="25.5" customHeight="1">
      <c r="B155" s="46"/>
      <c r="C155" s="237" t="s">
        <v>1314</v>
      </c>
      <c r="D155" s="237" t="s">
        <v>544</v>
      </c>
      <c r="E155" s="238" t="s">
        <v>2155</v>
      </c>
      <c r="F155" s="239" t="s">
        <v>2156</v>
      </c>
      <c r="G155" s="240" t="s">
        <v>547</v>
      </c>
      <c r="H155" s="241">
        <v>1.52</v>
      </c>
      <c r="I155" s="242"/>
      <c r="J155" s="243">
        <f>ROUND(I155*H155,2)</f>
        <v>0</v>
      </c>
      <c r="K155" s="239" t="s">
        <v>1646</v>
      </c>
      <c r="L155" s="72"/>
      <c r="M155" s="244" t="s">
        <v>22</v>
      </c>
      <c r="N155" s="245" t="s">
        <v>48</v>
      </c>
      <c r="O155" s="47"/>
      <c r="P155" s="246">
        <f>O155*H155</f>
        <v>0</v>
      </c>
      <c r="Q155" s="246">
        <v>0</v>
      </c>
      <c r="R155" s="246">
        <f>Q155*H155</f>
        <v>0</v>
      </c>
      <c r="S155" s="246">
        <v>0</v>
      </c>
      <c r="T155" s="247">
        <f>S155*H155</f>
        <v>0</v>
      </c>
      <c r="AR155" s="24" t="s">
        <v>577</v>
      </c>
      <c r="AT155" s="24" t="s">
        <v>544</v>
      </c>
      <c r="AU155" s="24" t="s">
        <v>85</v>
      </c>
      <c r="AY155" s="24" t="s">
        <v>541</v>
      </c>
      <c r="BE155" s="248">
        <f>IF(N155="základní",J155,0)</f>
        <v>0</v>
      </c>
      <c r="BF155" s="248">
        <f>IF(N155="snížená",J155,0)</f>
        <v>0</v>
      </c>
      <c r="BG155" s="248">
        <f>IF(N155="zákl. přenesená",J155,0)</f>
        <v>0</v>
      </c>
      <c r="BH155" s="248">
        <f>IF(N155="sníž. přenesená",J155,0)</f>
        <v>0</v>
      </c>
      <c r="BI155" s="248">
        <f>IF(N155="nulová",J155,0)</f>
        <v>0</v>
      </c>
      <c r="BJ155" s="24" t="s">
        <v>24</v>
      </c>
      <c r="BK155" s="248">
        <f>ROUND(I155*H155,2)</f>
        <v>0</v>
      </c>
      <c r="BL155" s="24" t="s">
        <v>577</v>
      </c>
      <c r="BM155" s="24" t="s">
        <v>2157</v>
      </c>
    </row>
    <row r="156" s="1" customFormat="1" ht="16.5" customHeight="1">
      <c r="B156" s="46"/>
      <c r="C156" s="264" t="s">
        <v>1318</v>
      </c>
      <c r="D156" s="264" t="s">
        <v>622</v>
      </c>
      <c r="E156" s="265" t="s">
        <v>2158</v>
      </c>
      <c r="F156" s="266" t="s">
        <v>2159</v>
      </c>
      <c r="G156" s="267" t="s">
        <v>547</v>
      </c>
      <c r="H156" s="268">
        <v>1.52</v>
      </c>
      <c r="I156" s="269"/>
      <c r="J156" s="270">
        <f>ROUND(I156*H156,2)</f>
        <v>0</v>
      </c>
      <c r="K156" s="266" t="s">
        <v>1646</v>
      </c>
      <c r="L156" s="271"/>
      <c r="M156" s="272" t="s">
        <v>22</v>
      </c>
      <c r="N156" s="273" t="s">
        <v>48</v>
      </c>
      <c r="O156" s="47"/>
      <c r="P156" s="246">
        <f>O156*H156</f>
        <v>0</v>
      </c>
      <c r="Q156" s="246">
        <v>0.01372</v>
      </c>
      <c r="R156" s="246">
        <f>Q156*H156</f>
        <v>0.020854399999999999</v>
      </c>
      <c r="S156" s="246">
        <v>0</v>
      </c>
      <c r="T156" s="247">
        <f>S156*H156</f>
        <v>0</v>
      </c>
      <c r="AR156" s="24" t="s">
        <v>561</v>
      </c>
      <c r="AT156" s="24" t="s">
        <v>622</v>
      </c>
      <c r="AU156" s="24" t="s">
        <v>85</v>
      </c>
      <c r="AY156" s="24" t="s">
        <v>541</v>
      </c>
      <c r="BE156" s="248">
        <f>IF(N156="základní",J156,0)</f>
        <v>0</v>
      </c>
      <c r="BF156" s="248">
        <f>IF(N156="snížená",J156,0)</f>
        <v>0</v>
      </c>
      <c r="BG156" s="248">
        <f>IF(N156="zákl. přenesená",J156,0)</f>
        <v>0</v>
      </c>
      <c r="BH156" s="248">
        <f>IF(N156="sníž. přenesená",J156,0)</f>
        <v>0</v>
      </c>
      <c r="BI156" s="248">
        <f>IF(N156="nulová",J156,0)</f>
        <v>0</v>
      </c>
      <c r="BJ156" s="24" t="s">
        <v>24</v>
      </c>
      <c r="BK156" s="248">
        <f>ROUND(I156*H156,2)</f>
        <v>0</v>
      </c>
      <c r="BL156" s="24" t="s">
        <v>542</v>
      </c>
      <c r="BM156" s="24" t="s">
        <v>2160</v>
      </c>
    </row>
    <row r="157" s="1" customFormat="1" ht="38.25" customHeight="1">
      <c r="B157" s="46"/>
      <c r="C157" s="237" t="s">
        <v>1323</v>
      </c>
      <c r="D157" s="237" t="s">
        <v>544</v>
      </c>
      <c r="E157" s="238" t="s">
        <v>2161</v>
      </c>
      <c r="F157" s="239" t="s">
        <v>2162</v>
      </c>
      <c r="G157" s="240" t="s">
        <v>569</v>
      </c>
      <c r="H157" s="241">
        <v>0.5</v>
      </c>
      <c r="I157" s="242"/>
      <c r="J157" s="243">
        <f>ROUND(I157*H157,2)</f>
        <v>0</v>
      </c>
      <c r="K157" s="239" t="s">
        <v>1646</v>
      </c>
      <c r="L157" s="72"/>
      <c r="M157" s="244" t="s">
        <v>22</v>
      </c>
      <c r="N157" s="245" t="s">
        <v>48</v>
      </c>
      <c r="O157" s="47"/>
      <c r="P157" s="246">
        <f>O157*H157</f>
        <v>0</v>
      </c>
      <c r="Q157" s="246">
        <v>0</v>
      </c>
      <c r="R157" s="246">
        <f>Q157*H157</f>
        <v>0</v>
      </c>
      <c r="S157" s="246">
        <v>0</v>
      </c>
      <c r="T157" s="247">
        <f>S157*H157</f>
        <v>0</v>
      </c>
      <c r="AR157" s="24" t="s">
        <v>577</v>
      </c>
      <c r="AT157" s="24" t="s">
        <v>544</v>
      </c>
      <c r="AU157" s="24" t="s">
        <v>85</v>
      </c>
      <c r="AY157" s="24" t="s">
        <v>541</v>
      </c>
      <c r="BE157" s="248">
        <f>IF(N157="základní",J157,0)</f>
        <v>0</v>
      </c>
      <c r="BF157" s="248">
        <f>IF(N157="snížená",J157,0)</f>
        <v>0</v>
      </c>
      <c r="BG157" s="248">
        <f>IF(N157="zákl. přenesená",J157,0)</f>
        <v>0</v>
      </c>
      <c r="BH157" s="248">
        <f>IF(N157="sníž. přenesená",J157,0)</f>
        <v>0</v>
      </c>
      <c r="BI157" s="248">
        <f>IF(N157="nulová",J157,0)</f>
        <v>0</v>
      </c>
      <c r="BJ157" s="24" t="s">
        <v>24</v>
      </c>
      <c r="BK157" s="248">
        <f>ROUND(I157*H157,2)</f>
        <v>0</v>
      </c>
      <c r="BL157" s="24" t="s">
        <v>577</v>
      </c>
      <c r="BM157" s="24" t="s">
        <v>2163</v>
      </c>
    </row>
    <row r="158" s="11" customFormat="1" ht="29.88" customHeight="1">
      <c r="B158" s="221"/>
      <c r="C158" s="222"/>
      <c r="D158" s="223" t="s">
        <v>76</v>
      </c>
      <c r="E158" s="235" t="s">
        <v>1329</v>
      </c>
      <c r="F158" s="235" t="s">
        <v>1330</v>
      </c>
      <c r="G158" s="222"/>
      <c r="H158" s="222"/>
      <c r="I158" s="225"/>
      <c r="J158" s="236">
        <f>BK158</f>
        <v>0</v>
      </c>
      <c r="K158" s="222"/>
      <c r="L158" s="227"/>
      <c r="M158" s="228"/>
      <c r="N158" s="229"/>
      <c r="O158" s="229"/>
      <c r="P158" s="230">
        <f>SUM(P159:P161)</f>
        <v>0</v>
      </c>
      <c r="Q158" s="229"/>
      <c r="R158" s="230">
        <f>SUM(R159:R161)</f>
        <v>0.079184000000000004</v>
      </c>
      <c r="S158" s="229"/>
      <c r="T158" s="231">
        <f>SUM(T159:T161)</f>
        <v>0</v>
      </c>
      <c r="AR158" s="232" t="s">
        <v>85</v>
      </c>
      <c r="AT158" s="233" t="s">
        <v>76</v>
      </c>
      <c r="AU158" s="233" t="s">
        <v>24</v>
      </c>
      <c r="AY158" s="232" t="s">
        <v>541</v>
      </c>
      <c r="BK158" s="234">
        <f>SUM(BK159:BK161)</f>
        <v>0</v>
      </c>
    </row>
    <row r="159" s="1" customFormat="1" ht="25.5" customHeight="1">
      <c r="B159" s="46"/>
      <c r="C159" s="237" t="s">
        <v>1326</v>
      </c>
      <c r="D159" s="237" t="s">
        <v>544</v>
      </c>
      <c r="E159" s="238" t="s">
        <v>2164</v>
      </c>
      <c r="F159" s="239" t="s">
        <v>2165</v>
      </c>
      <c r="G159" s="240" t="s">
        <v>547</v>
      </c>
      <c r="H159" s="241">
        <v>9.8000000000000007</v>
      </c>
      <c r="I159" s="242"/>
      <c r="J159" s="243">
        <f>ROUND(I159*H159,2)</f>
        <v>0</v>
      </c>
      <c r="K159" s="239" t="s">
        <v>1646</v>
      </c>
      <c r="L159" s="72"/>
      <c r="M159" s="244" t="s">
        <v>22</v>
      </c>
      <c r="N159" s="245" t="s">
        <v>48</v>
      </c>
      <c r="O159" s="47"/>
      <c r="P159" s="246">
        <f>O159*H159</f>
        <v>0</v>
      </c>
      <c r="Q159" s="246">
        <v>0.00027999999999999998</v>
      </c>
      <c r="R159" s="246">
        <f>Q159*H159</f>
        <v>0.0027439999999999999</v>
      </c>
      <c r="S159" s="246">
        <v>0</v>
      </c>
      <c r="T159" s="247">
        <f>S159*H159</f>
        <v>0</v>
      </c>
      <c r="AR159" s="24" t="s">
        <v>577</v>
      </c>
      <c r="AT159" s="24" t="s">
        <v>544</v>
      </c>
      <c r="AU159" s="24" t="s">
        <v>85</v>
      </c>
      <c r="AY159" s="24" t="s">
        <v>541</v>
      </c>
      <c r="BE159" s="248">
        <f>IF(N159="základní",J159,0)</f>
        <v>0</v>
      </c>
      <c r="BF159" s="248">
        <f>IF(N159="snížená",J159,0)</f>
        <v>0</v>
      </c>
      <c r="BG159" s="248">
        <f>IF(N159="zákl. přenesená",J159,0)</f>
        <v>0</v>
      </c>
      <c r="BH159" s="248">
        <f>IF(N159="sníž. přenesená",J159,0)</f>
        <v>0</v>
      </c>
      <c r="BI159" s="248">
        <f>IF(N159="nulová",J159,0)</f>
        <v>0</v>
      </c>
      <c r="BJ159" s="24" t="s">
        <v>24</v>
      </c>
      <c r="BK159" s="248">
        <f>ROUND(I159*H159,2)</f>
        <v>0</v>
      </c>
      <c r="BL159" s="24" t="s">
        <v>577</v>
      </c>
      <c r="BM159" s="24" t="s">
        <v>2166</v>
      </c>
    </row>
    <row r="160" s="1" customFormat="1" ht="16.5" customHeight="1">
      <c r="B160" s="46"/>
      <c r="C160" s="264" t="s">
        <v>1331</v>
      </c>
      <c r="D160" s="264" t="s">
        <v>622</v>
      </c>
      <c r="E160" s="265" t="s">
        <v>2167</v>
      </c>
      <c r="F160" s="266" t="s">
        <v>2168</v>
      </c>
      <c r="G160" s="267" t="s">
        <v>547</v>
      </c>
      <c r="H160" s="268">
        <v>9.8000000000000007</v>
      </c>
      <c r="I160" s="269"/>
      <c r="J160" s="270">
        <f>ROUND(I160*H160,2)</f>
        <v>0</v>
      </c>
      <c r="K160" s="266" t="s">
        <v>1646</v>
      </c>
      <c r="L160" s="271"/>
      <c r="M160" s="272" t="s">
        <v>22</v>
      </c>
      <c r="N160" s="273" t="s">
        <v>48</v>
      </c>
      <c r="O160" s="47"/>
      <c r="P160" s="246">
        <f>O160*H160</f>
        <v>0</v>
      </c>
      <c r="Q160" s="246">
        <v>0.0077999999999999996</v>
      </c>
      <c r="R160" s="246">
        <f>Q160*H160</f>
        <v>0.076440000000000008</v>
      </c>
      <c r="S160" s="246">
        <v>0</v>
      </c>
      <c r="T160" s="247">
        <f>S160*H160</f>
        <v>0</v>
      </c>
      <c r="AR160" s="24" t="s">
        <v>726</v>
      </c>
      <c r="AT160" s="24" t="s">
        <v>622</v>
      </c>
      <c r="AU160" s="24" t="s">
        <v>85</v>
      </c>
      <c r="AY160" s="24" t="s">
        <v>541</v>
      </c>
      <c r="BE160" s="248">
        <f>IF(N160="základní",J160,0)</f>
        <v>0</v>
      </c>
      <c r="BF160" s="248">
        <f>IF(N160="snížená",J160,0)</f>
        <v>0</v>
      </c>
      <c r="BG160" s="248">
        <f>IF(N160="zákl. přenesená",J160,0)</f>
        <v>0</v>
      </c>
      <c r="BH160" s="248">
        <f>IF(N160="sníž. přenesená",J160,0)</f>
        <v>0</v>
      </c>
      <c r="BI160" s="248">
        <f>IF(N160="nulová",J160,0)</f>
        <v>0</v>
      </c>
      <c r="BJ160" s="24" t="s">
        <v>24</v>
      </c>
      <c r="BK160" s="248">
        <f>ROUND(I160*H160,2)</f>
        <v>0</v>
      </c>
      <c r="BL160" s="24" t="s">
        <v>577</v>
      </c>
      <c r="BM160" s="24" t="s">
        <v>2169</v>
      </c>
    </row>
    <row r="161" s="1" customFormat="1" ht="38.25" customHeight="1">
      <c r="B161" s="46"/>
      <c r="C161" s="237" t="s">
        <v>1335</v>
      </c>
      <c r="D161" s="237" t="s">
        <v>544</v>
      </c>
      <c r="E161" s="238" t="s">
        <v>1865</v>
      </c>
      <c r="F161" s="239" t="s">
        <v>2170</v>
      </c>
      <c r="G161" s="240" t="s">
        <v>569</v>
      </c>
      <c r="H161" s="241">
        <v>0.079000000000000001</v>
      </c>
      <c r="I161" s="242"/>
      <c r="J161" s="243">
        <f>ROUND(I161*H161,2)</f>
        <v>0</v>
      </c>
      <c r="K161" s="239" t="s">
        <v>1646</v>
      </c>
      <c r="L161" s="72"/>
      <c r="M161" s="244" t="s">
        <v>22</v>
      </c>
      <c r="N161" s="245" t="s">
        <v>48</v>
      </c>
      <c r="O161" s="47"/>
      <c r="P161" s="246">
        <f>O161*H161</f>
        <v>0</v>
      </c>
      <c r="Q161" s="246">
        <v>0</v>
      </c>
      <c r="R161" s="246">
        <f>Q161*H161</f>
        <v>0</v>
      </c>
      <c r="S161" s="246">
        <v>0</v>
      </c>
      <c r="T161" s="247">
        <f>S161*H161</f>
        <v>0</v>
      </c>
      <c r="AR161" s="24" t="s">
        <v>577</v>
      </c>
      <c r="AT161" s="24" t="s">
        <v>544</v>
      </c>
      <c r="AU161" s="24" t="s">
        <v>85</v>
      </c>
      <c r="AY161" s="24" t="s">
        <v>541</v>
      </c>
      <c r="BE161" s="248">
        <f>IF(N161="základní",J161,0)</f>
        <v>0</v>
      </c>
      <c r="BF161" s="248">
        <f>IF(N161="snížená",J161,0)</f>
        <v>0</v>
      </c>
      <c r="BG161" s="248">
        <f>IF(N161="zákl. přenesená",J161,0)</f>
        <v>0</v>
      </c>
      <c r="BH161" s="248">
        <f>IF(N161="sníž. přenesená",J161,0)</f>
        <v>0</v>
      </c>
      <c r="BI161" s="248">
        <f>IF(N161="nulová",J161,0)</f>
        <v>0</v>
      </c>
      <c r="BJ161" s="24" t="s">
        <v>24</v>
      </c>
      <c r="BK161" s="248">
        <f>ROUND(I161*H161,2)</f>
        <v>0</v>
      </c>
      <c r="BL161" s="24" t="s">
        <v>577</v>
      </c>
      <c r="BM161" s="24" t="s">
        <v>2171</v>
      </c>
    </row>
    <row r="162" s="11" customFormat="1" ht="29.88" customHeight="1">
      <c r="B162" s="221"/>
      <c r="C162" s="222"/>
      <c r="D162" s="223" t="s">
        <v>76</v>
      </c>
      <c r="E162" s="235" t="s">
        <v>737</v>
      </c>
      <c r="F162" s="235" t="s">
        <v>738</v>
      </c>
      <c r="G162" s="222"/>
      <c r="H162" s="222"/>
      <c r="I162" s="225"/>
      <c r="J162" s="236">
        <f>BK162</f>
        <v>0</v>
      </c>
      <c r="K162" s="222"/>
      <c r="L162" s="227"/>
      <c r="M162" s="228"/>
      <c r="N162" s="229"/>
      <c r="O162" s="229"/>
      <c r="P162" s="230">
        <f>SUM(P163:P164)</f>
        <v>0</v>
      </c>
      <c r="Q162" s="229"/>
      <c r="R162" s="230">
        <f>SUM(R163:R164)</f>
        <v>0.00039520000000000001</v>
      </c>
      <c r="S162" s="229"/>
      <c r="T162" s="231">
        <f>SUM(T163:T164)</f>
        <v>0</v>
      </c>
      <c r="AR162" s="232" t="s">
        <v>85</v>
      </c>
      <c r="AT162" s="233" t="s">
        <v>76</v>
      </c>
      <c r="AU162" s="233" t="s">
        <v>24</v>
      </c>
      <c r="AY162" s="232" t="s">
        <v>541</v>
      </c>
      <c r="BK162" s="234">
        <f>SUM(BK163:BK164)</f>
        <v>0</v>
      </c>
    </row>
    <row r="163" s="1" customFormat="1" ht="25.5" customHeight="1">
      <c r="B163" s="46"/>
      <c r="C163" s="237" t="s">
        <v>1339</v>
      </c>
      <c r="D163" s="237" t="s">
        <v>544</v>
      </c>
      <c r="E163" s="238" t="s">
        <v>2172</v>
      </c>
      <c r="F163" s="239" t="s">
        <v>2173</v>
      </c>
      <c r="G163" s="240" t="s">
        <v>547</v>
      </c>
      <c r="H163" s="241">
        <v>1.52</v>
      </c>
      <c r="I163" s="242"/>
      <c r="J163" s="243">
        <f>ROUND(I163*H163,2)</f>
        <v>0</v>
      </c>
      <c r="K163" s="239" t="s">
        <v>1646</v>
      </c>
      <c r="L163" s="72"/>
      <c r="M163" s="244" t="s">
        <v>22</v>
      </c>
      <c r="N163" s="245" t="s">
        <v>48</v>
      </c>
      <c r="O163" s="47"/>
      <c r="P163" s="246">
        <f>O163*H163</f>
        <v>0</v>
      </c>
      <c r="Q163" s="246">
        <v>2.0000000000000002E-05</v>
      </c>
      <c r="R163" s="246">
        <f>Q163*H163</f>
        <v>3.0400000000000004E-05</v>
      </c>
      <c r="S163" s="246">
        <v>0</v>
      </c>
      <c r="T163" s="247">
        <f>S163*H163</f>
        <v>0</v>
      </c>
      <c r="AR163" s="24" t="s">
        <v>577</v>
      </c>
      <c r="AT163" s="24" t="s">
        <v>544</v>
      </c>
      <c r="AU163" s="24" t="s">
        <v>85</v>
      </c>
      <c r="AY163" s="24" t="s">
        <v>541</v>
      </c>
      <c r="BE163" s="248">
        <f>IF(N163="základní",J163,0)</f>
        <v>0</v>
      </c>
      <c r="BF163" s="248">
        <f>IF(N163="snížená",J163,0)</f>
        <v>0</v>
      </c>
      <c r="BG163" s="248">
        <f>IF(N163="zákl. přenesená",J163,0)</f>
        <v>0</v>
      </c>
      <c r="BH163" s="248">
        <f>IF(N163="sníž. přenesená",J163,0)</f>
        <v>0</v>
      </c>
      <c r="BI163" s="248">
        <f>IF(N163="nulová",J163,0)</f>
        <v>0</v>
      </c>
      <c r="BJ163" s="24" t="s">
        <v>24</v>
      </c>
      <c r="BK163" s="248">
        <f>ROUND(I163*H163,2)</f>
        <v>0</v>
      </c>
      <c r="BL163" s="24" t="s">
        <v>577</v>
      </c>
      <c r="BM163" s="24" t="s">
        <v>2174</v>
      </c>
    </row>
    <row r="164" s="1" customFormat="1" ht="25.5" customHeight="1">
      <c r="B164" s="46"/>
      <c r="C164" s="237" t="s">
        <v>1343</v>
      </c>
      <c r="D164" s="237" t="s">
        <v>544</v>
      </c>
      <c r="E164" s="238" t="s">
        <v>2175</v>
      </c>
      <c r="F164" s="239" t="s">
        <v>2176</v>
      </c>
      <c r="G164" s="240" t="s">
        <v>547</v>
      </c>
      <c r="H164" s="241">
        <v>1.52</v>
      </c>
      <c r="I164" s="242"/>
      <c r="J164" s="243">
        <f>ROUND(I164*H164,2)</f>
        <v>0</v>
      </c>
      <c r="K164" s="239" t="s">
        <v>1646</v>
      </c>
      <c r="L164" s="72"/>
      <c r="M164" s="244" t="s">
        <v>22</v>
      </c>
      <c r="N164" s="245" t="s">
        <v>48</v>
      </c>
      <c r="O164" s="47"/>
      <c r="P164" s="246">
        <f>O164*H164</f>
        <v>0</v>
      </c>
      <c r="Q164" s="246">
        <v>0.00024000000000000001</v>
      </c>
      <c r="R164" s="246">
        <f>Q164*H164</f>
        <v>0.00036480000000000003</v>
      </c>
      <c r="S164" s="246">
        <v>0</v>
      </c>
      <c r="T164" s="247">
        <f>S164*H164</f>
        <v>0</v>
      </c>
      <c r="AR164" s="24" t="s">
        <v>577</v>
      </c>
      <c r="AT164" s="24" t="s">
        <v>544</v>
      </c>
      <c r="AU164" s="24" t="s">
        <v>85</v>
      </c>
      <c r="AY164" s="24" t="s">
        <v>541</v>
      </c>
      <c r="BE164" s="248">
        <f>IF(N164="základní",J164,0)</f>
        <v>0</v>
      </c>
      <c r="BF164" s="248">
        <f>IF(N164="snížená",J164,0)</f>
        <v>0</v>
      </c>
      <c r="BG164" s="248">
        <f>IF(N164="zákl. přenesená",J164,0)</f>
        <v>0</v>
      </c>
      <c r="BH164" s="248">
        <f>IF(N164="sníž. přenesená",J164,0)</f>
        <v>0</v>
      </c>
      <c r="BI164" s="248">
        <f>IF(N164="nulová",J164,0)</f>
        <v>0</v>
      </c>
      <c r="BJ164" s="24" t="s">
        <v>24</v>
      </c>
      <c r="BK164" s="248">
        <f>ROUND(I164*H164,2)</f>
        <v>0</v>
      </c>
      <c r="BL164" s="24" t="s">
        <v>577</v>
      </c>
      <c r="BM164" s="24" t="s">
        <v>2177</v>
      </c>
    </row>
    <row r="165" s="11" customFormat="1" ht="37.44" customHeight="1">
      <c r="B165" s="221"/>
      <c r="C165" s="222"/>
      <c r="D165" s="223" t="s">
        <v>76</v>
      </c>
      <c r="E165" s="224" t="s">
        <v>613</v>
      </c>
      <c r="F165" s="224" t="s">
        <v>613</v>
      </c>
      <c r="G165" s="222"/>
      <c r="H165" s="222"/>
      <c r="I165" s="225"/>
      <c r="J165" s="226">
        <f>BK165</f>
        <v>0</v>
      </c>
      <c r="K165" s="222"/>
      <c r="L165" s="227"/>
      <c r="M165" s="228"/>
      <c r="N165" s="229"/>
      <c r="O165" s="229"/>
      <c r="P165" s="230">
        <f>P166</f>
        <v>0</v>
      </c>
      <c r="Q165" s="229"/>
      <c r="R165" s="230">
        <f>R166</f>
        <v>0</v>
      </c>
      <c r="S165" s="229"/>
      <c r="T165" s="231">
        <f>T166</f>
        <v>0</v>
      </c>
      <c r="AR165" s="232" t="s">
        <v>542</v>
      </c>
      <c r="AT165" s="233" t="s">
        <v>76</v>
      </c>
      <c r="AU165" s="233" t="s">
        <v>77</v>
      </c>
      <c r="AY165" s="232" t="s">
        <v>541</v>
      </c>
      <c r="BK165" s="234">
        <f>BK166</f>
        <v>0</v>
      </c>
    </row>
    <row r="166" s="11" customFormat="1" ht="19.92" customHeight="1">
      <c r="B166" s="221"/>
      <c r="C166" s="222"/>
      <c r="D166" s="223" t="s">
        <v>76</v>
      </c>
      <c r="E166" s="235" t="s">
        <v>2178</v>
      </c>
      <c r="F166" s="235" t="s">
        <v>22</v>
      </c>
      <c r="G166" s="222"/>
      <c r="H166" s="222"/>
      <c r="I166" s="225"/>
      <c r="J166" s="236">
        <f>BK166</f>
        <v>0</v>
      </c>
      <c r="K166" s="222"/>
      <c r="L166" s="227"/>
      <c r="M166" s="228"/>
      <c r="N166" s="229"/>
      <c r="O166" s="229"/>
      <c r="P166" s="230">
        <f>P167</f>
        <v>0</v>
      </c>
      <c r="Q166" s="229"/>
      <c r="R166" s="230">
        <f>R167</f>
        <v>0</v>
      </c>
      <c r="S166" s="229"/>
      <c r="T166" s="231">
        <f>T167</f>
        <v>0</v>
      </c>
      <c r="AR166" s="232" t="s">
        <v>542</v>
      </c>
      <c r="AT166" s="233" t="s">
        <v>76</v>
      </c>
      <c r="AU166" s="233" t="s">
        <v>24</v>
      </c>
      <c r="AY166" s="232" t="s">
        <v>541</v>
      </c>
      <c r="BK166" s="234">
        <f>BK167</f>
        <v>0</v>
      </c>
    </row>
    <row r="167" s="1" customFormat="1" ht="16.5" customHeight="1">
      <c r="B167" s="46"/>
      <c r="C167" s="237" t="s">
        <v>1348</v>
      </c>
      <c r="D167" s="237" t="s">
        <v>544</v>
      </c>
      <c r="E167" s="238" t="s">
        <v>2178</v>
      </c>
      <c r="F167" s="239" t="s">
        <v>2179</v>
      </c>
      <c r="G167" s="240" t="s">
        <v>569</v>
      </c>
      <c r="H167" s="241">
        <v>1</v>
      </c>
      <c r="I167" s="242"/>
      <c r="J167" s="243">
        <f>ROUND(I167*H167,2)</f>
        <v>0</v>
      </c>
      <c r="K167" s="239" t="s">
        <v>22</v>
      </c>
      <c r="L167" s="72"/>
      <c r="M167" s="244" t="s">
        <v>22</v>
      </c>
      <c r="N167" s="245" t="s">
        <v>48</v>
      </c>
      <c r="O167" s="47"/>
      <c r="P167" s="246">
        <f>O167*H167</f>
        <v>0</v>
      </c>
      <c r="Q167" s="246">
        <v>0</v>
      </c>
      <c r="R167" s="246">
        <f>Q167*H167</f>
        <v>0</v>
      </c>
      <c r="S167" s="246">
        <v>0</v>
      </c>
      <c r="T167" s="247">
        <f>S167*H167</f>
        <v>0</v>
      </c>
      <c r="AR167" s="24" t="s">
        <v>617</v>
      </c>
      <c r="AT167" s="24" t="s">
        <v>544</v>
      </c>
      <c r="AU167" s="24" t="s">
        <v>85</v>
      </c>
      <c r="AY167" s="24" t="s">
        <v>541</v>
      </c>
      <c r="BE167" s="248">
        <f>IF(N167="základní",J167,0)</f>
        <v>0</v>
      </c>
      <c r="BF167" s="248">
        <f>IF(N167="snížená",J167,0)</f>
        <v>0</v>
      </c>
      <c r="BG167" s="248">
        <f>IF(N167="zákl. přenesená",J167,0)</f>
        <v>0</v>
      </c>
      <c r="BH167" s="248">
        <f>IF(N167="sníž. přenesená",J167,0)</f>
        <v>0</v>
      </c>
      <c r="BI167" s="248">
        <f>IF(N167="nulová",J167,0)</f>
        <v>0</v>
      </c>
      <c r="BJ167" s="24" t="s">
        <v>24</v>
      </c>
      <c r="BK167" s="248">
        <f>ROUND(I167*H167,2)</f>
        <v>0</v>
      </c>
      <c r="BL167" s="24" t="s">
        <v>617</v>
      </c>
      <c r="BM167" s="24" t="s">
        <v>2180</v>
      </c>
    </row>
    <row r="168" s="11" customFormat="1" ht="37.44" customHeight="1">
      <c r="B168" s="221"/>
      <c r="C168" s="222"/>
      <c r="D168" s="223" t="s">
        <v>76</v>
      </c>
      <c r="E168" s="224" t="s">
        <v>96</v>
      </c>
      <c r="F168" s="224" t="s">
        <v>599</v>
      </c>
      <c r="G168" s="222"/>
      <c r="H168" s="222"/>
      <c r="I168" s="225"/>
      <c r="J168" s="226">
        <f>BK168</f>
        <v>0</v>
      </c>
      <c r="K168" s="222"/>
      <c r="L168" s="227"/>
      <c r="M168" s="228"/>
      <c r="N168" s="229"/>
      <c r="O168" s="229"/>
      <c r="P168" s="230">
        <f>P169</f>
        <v>0</v>
      </c>
      <c r="Q168" s="229"/>
      <c r="R168" s="230">
        <f>R169</f>
        <v>0</v>
      </c>
      <c r="S168" s="229"/>
      <c r="T168" s="231">
        <f>T169</f>
        <v>0</v>
      </c>
      <c r="AR168" s="232" t="s">
        <v>562</v>
      </c>
      <c r="AT168" s="233" t="s">
        <v>76</v>
      </c>
      <c r="AU168" s="233" t="s">
        <v>77</v>
      </c>
      <c r="AY168" s="232" t="s">
        <v>541</v>
      </c>
      <c r="BK168" s="234">
        <f>BK169</f>
        <v>0</v>
      </c>
    </row>
    <row r="169" s="11" customFormat="1" ht="19.92" customHeight="1">
      <c r="B169" s="221"/>
      <c r="C169" s="222"/>
      <c r="D169" s="223" t="s">
        <v>76</v>
      </c>
      <c r="E169" s="235" t="s">
        <v>1645</v>
      </c>
      <c r="F169" s="235" t="s">
        <v>606</v>
      </c>
      <c r="G169" s="222"/>
      <c r="H169" s="222"/>
      <c r="I169" s="225"/>
      <c r="J169" s="236">
        <f>BK169</f>
        <v>0</v>
      </c>
      <c r="K169" s="222"/>
      <c r="L169" s="227"/>
      <c r="M169" s="228"/>
      <c r="N169" s="229"/>
      <c r="O169" s="229"/>
      <c r="P169" s="230">
        <f>SUM(P170:P171)</f>
        <v>0</v>
      </c>
      <c r="Q169" s="229"/>
      <c r="R169" s="230">
        <f>SUM(R170:R171)</f>
        <v>0</v>
      </c>
      <c r="S169" s="229"/>
      <c r="T169" s="231">
        <f>SUM(T170:T171)</f>
        <v>0</v>
      </c>
      <c r="AR169" s="232" t="s">
        <v>562</v>
      </c>
      <c r="AT169" s="233" t="s">
        <v>76</v>
      </c>
      <c r="AU169" s="233" t="s">
        <v>24</v>
      </c>
      <c r="AY169" s="232" t="s">
        <v>541</v>
      </c>
      <c r="BK169" s="234">
        <f>SUM(BK170:BK171)</f>
        <v>0</v>
      </c>
    </row>
    <row r="170" s="1" customFormat="1" ht="16.5" customHeight="1">
      <c r="B170" s="46"/>
      <c r="C170" s="237" t="s">
        <v>1353</v>
      </c>
      <c r="D170" s="237" t="s">
        <v>544</v>
      </c>
      <c r="E170" s="238" t="s">
        <v>605</v>
      </c>
      <c r="F170" s="239" t="s">
        <v>2181</v>
      </c>
      <c r="G170" s="240" t="s">
        <v>672</v>
      </c>
      <c r="H170" s="280"/>
      <c r="I170" s="242"/>
      <c r="J170" s="243">
        <f>ROUND(I170*H170,2)</f>
        <v>0</v>
      </c>
      <c r="K170" s="239" t="s">
        <v>1646</v>
      </c>
      <c r="L170" s="72"/>
      <c r="M170" s="244" t="s">
        <v>22</v>
      </c>
      <c r="N170" s="245" t="s">
        <v>48</v>
      </c>
      <c r="O170" s="47"/>
      <c r="P170" s="246">
        <f>O170*H170</f>
        <v>0</v>
      </c>
      <c r="Q170" s="246">
        <v>0</v>
      </c>
      <c r="R170" s="246">
        <f>Q170*H170</f>
        <v>0</v>
      </c>
      <c r="S170" s="246">
        <v>0</v>
      </c>
      <c r="T170" s="247">
        <f>S170*H170</f>
        <v>0</v>
      </c>
      <c r="AR170" s="24" t="s">
        <v>674</v>
      </c>
      <c r="AT170" s="24" t="s">
        <v>544</v>
      </c>
      <c r="AU170" s="24" t="s">
        <v>85</v>
      </c>
      <c r="AY170" s="24" t="s">
        <v>541</v>
      </c>
      <c r="BE170" s="248">
        <f>IF(N170="základní",J170,0)</f>
        <v>0</v>
      </c>
      <c r="BF170" s="248">
        <f>IF(N170="snížená",J170,0)</f>
        <v>0</v>
      </c>
      <c r="BG170" s="248">
        <f>IF(N170="zákl. přenesená",J170,0)</f>
        <v>0</v>
      </c>
      <c r="BH170" s="248">
        <f>IF(N170="sníž. přenesená",J170,0)</f>
        <v>0</v>
      </c>
      <c r="BI170" s="248">
        <f>IF(N170="nulová",J170,0)</f>
        <v>0</v>
      </c>
      <c r="BJ170" s="24" t="s">
        <v>24</v>
      </c>
      <c r="BK170" s="248">
        <f>ROUND(I170*H170,2)</f>
        <v>0</v>
      </c>
      <c r="BL170" s="24" t="s">
        <v>674</v>
      </c>
      <c r="BM170" s="24" t="s">
        <v>2182</v>
      </c>
    </row>
    <row r="171" s="12" customFormat="1">
      <c r="B171" s="249"/>
      <c r="C171" s="250"/>
      <c r="D171" s="251" t="s">
        <v>549</v>
      </c>
      <c r="E171" s="250"/>
      <c r="F171" s="253" t="s">
        <v>2183</v>
      </c>
      <c r="G171" s="250"/>
      <c r="H171" s="254">
        <v>3</v>
      </c>
      <c r="I171" s="255"/>
      <c r="J171" s="250"/>
      <c r="K171" s="250"/>
      <c r="L171" s="256"/>
      <c r="M171" s="261"/>
      <c r="N171" s="262"/>
      <c r="O171" s="262"/>
      <c r="P171" s="262"/>
      <c r="Q171" s="262"/>
      <c r="R171" s="262"/>
      <c r="S171" s="262"/>
      <c r="T171" s="263"/>
      <c r="AT171" s="260" t="s">
        <v>549</v>
      </c>
      <c r="AU171" s="260" t="s">
        <v>85</v>
      </c>
      <c r="AV171" s="12" t="s">
        <v>85</v>
      </c>
      <c r="AW171" s="12" t="s">
        <v>6</v>
      </c>
      <c r="AX171" s="12" t="s">
        <v>24</v>
      </c>
      <c r="AY171" s="260" t="s">
        <v>541</v>
      </c>
    </row>
    <row r="172" s="1" customFormat="1" ht="6.96" customHeight="1">
      <c r="B172" s="67"/>
      <c r="C172" s="68"/>
      <c r="D172" s="68"/>
      <c r="E172" s="68"/>
      <c r="F172" s="68"/>
      <c r="G172" s="68"/>
      <c r="H172" s="68"/>
      <c r="I172" s="179"/>
      <c r="J172" s="68"/>
      <c r="K172" s="68"/>
      <c r="L172" s="72"/>
    </row>
  </sheetData>
  <sheetProtection sheet="1" autoFilter="0" formatColumns="0" formatRows="0" objects="1" scenarios="1" spinCount="100000" saltValue="QKoPLKkBqBnzcLbrZ1o+vRCA8PJp4+AoioJob7rLuZQuVw3Jle01ROXISyQF1QJlg9GBjkkcaUU4iLmTizZuVA==" hashValue="3/yz31As4u7uBjyItnP86b0d/xaQC/Tn0uVLd8w9wSrfwDNGNlZRMMxkmtd2TsEu7YP8UcJFZEArnMJZyAR5Sw==" algorithmName="SHA-512" password="CC35"/>
  <autoFilter ref="C99:K171"/>
  <mergeCells count="13">
    <mergeCell ref="E7:H7"/>
    <mergeCell ref="E9:H9"/>
    <mergeCell ref="E11:H11"/>
    <mergeCell ref="E26:H26"/>
    <mergeCell ref="E47:H47"/>
    <mergeCell ref="E49:H49"/>
    <mergeCell ref="E51:H51"/>
    <mergeCell ref="J55:J56"/>
    <mergeCell ref="E88:H88"/>
    <mergeCell ref="E90:H90"/>
    <mergeCell ref="E92:H92"/>
    <mergeCell ref="G1:H1"/>
    <mergeCell ref="L2:V2"/>
  </mergeCells>
  <hyperlinks>
    <hyperlink ref="F1:G1" location="C2" display="1) Krycí list soupisu"/>
    <hyperlink ref="G1:H1" location="C58" display="2) Rekapitulace"/>
    <hyperlink ref="J1" location="C99"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90.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465</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s="1" customFormat="1" ht="16.5" customHeight="1">
      <c r="B9" s="46"/>
      <c r="C9" s="47"/>
      <c r="D9" s="47"/>
      <c r="E9" s="156" t="s">
        <v>2184</v>
      </c>
      <c r="F9" s="47"/>
      <c r="G9" s="47"/>
      <c r="H9" s="47"/>
      <c r="I9" s="157"/>
      <c r="J9" s="47"/>
      <c r="K9" s="51"/>
    </row>
    <row r="10" s="1" customFormat="1">
      <c r="B10" s="46"/>
      <c r="C10" s="47"/>
      <c r="D10" s="40" t="s">
        <v>508</v>
      </c>
      <c r="E10" s="47"/>
      <c r="F10" s="47"/>
      <c r="G10" s="47"/>
      <c r="H10" s="47"/>
      <c r="I10" s="157"/>
      <c r="J10" s="47"/>
      <c r="K10" s="51"/>
    </row>
    <row r="11" s="1" customFormat="1" ht="36.96" customHeight="1">
      <c r="B11" s="46"/>
      <c r="C11" s="47"/>
      <c r="D11" s="47"/>
      <c r="E11" s="158" t="s">
        <v>2185</v>
      </c>
      <c r="F11" s="47"/>
      <c r="G11" s="47"/>
      <c r="H11" s="47"/>
      <c r="I11" s="157"/>
      <c r="J11" s="47"/>
      <c r="K11" s="51"/>
    </row>
    <row r="12" s="1" customFormat="1">
      <c r="B12" s="46"/>
      <c r="C12" s="47"/>
      <c r="D12" s="47"/>
      <c r="E12" s="47"/>
      <c r="F12" s="47"/>
      <c r="G12" s="47"/>
      <c r="H12" s="47"/>
      <c r="I12" s="157"/>
      <c r="J12" s="47"/>
      <c r="K12" s="51"/>
    </row>
    <row r="13" s="1" customFormat="1" ht="14.4" customHeight="1">
      <c r="B13" s="46"/>
      <c r="C13" s="47"/>
      <c r="D13" s="40" t="s">
        <v>21</v>
      </c>
      <c r="E13" s="47"/>
      <c r="F13" s="35" t="s">
        <v>22</v>
      </c>
      <c r="G13" s="47"/>
      <c r="H13" s="47"/>
      <c r="I13" s="159" t="s">
        <v>23</v>
      </c>
      <c r="J13" s="35" t="s">
        <v>22</v>
      </c>
      <c r="K13" s="51"/>
    </row>
    <row r="14" s="1" customFormat="1" ht="14.4" customHeight="1">
      <c r="B14" s="46"/>
      <c r="C14" s="47"/>
      <c r="D14" s="40" t="s">
        <v>25</v>
      </c>
      <c r="E14" s="47"/>
      <c r="F14" s="35" t="s">
        <v>40</v>
      </c>
      <c r="G14" s="47"/>
      <c r="H14" s="47"/>
      <c r="I14" s="159" t="s">
        <v>27</v>
      </c>
      <c r="J14" s="160" t="str">
        <f>'Rekapitulace stavby'!AN8</f>
        <v>19. 9. 2018</v>
      </c>
      <c r="K14" s="51"/>
    </row>
    <row r="15" s="1" customFormat="1" ht="10.8" customHeight="1">
      <c r="B15" s="46"/>
      <c r="C15" s="47"/>
      <c r="D15" s="47"/>
      <c r="E15" s="47"/>
      <c r="F15" s="47"/>
      <c r="G15" s="47"/>
      <c r="H15" s="47"/>
      <c r="I15" s="157"/>
      <c r="J15" s="47"/>
      <c r="K15" s="51"/>
    </row>
    <row r="16" s="1" customFormat="1" ht="14.4" customHeight="1">
      <c r="B16" s="46"/>
      <c r="C16" s="47"/>
      <c r="D16" s="40" t="s">
        <v>31</v>
      </c>
      <c r="E16" s="47"/>
      <c r="F16" s="47"/>
      <c r="G16" s="47"/>
      <c r="H16" s="47"/>
      <c r="I16" s="159" t="s">
        <v>32</v>
      </c>
      <c r="J16" s="35" t="str">
        <f>IF('Rekapitulace stavby'!AN10="","",'Rekapitulace stavby'!AN10)</f>
        <v>70994234</v>
      </c>
      <c r="K16" s="51"/>
    </row>
    <row r="17" s="1" customFormat="1" ht="18" customHeight="1">
      <c r="B17" s="46"/>
      <c r="C17" s="47"/>
      <c r="D17" s="47"/>
      <c r="E17" s="35" t="str">
        <f>IF('Rekapitulace stavby'!E11="","",'Rekapitulace stavby'!E11)</f>
        <v>SŽDC s.o., OŘ Ústí n.L., ST Ústí n.L.</v>
      </c>
      <c r="F17" s="47"/>
      <c r="G17" s="47"/>
      <c r="H17" s="47"/>
      <c r="I17" s="159" t="s">
        <v>35</v>
      </c>
      <c r="J17" s="35" t="str">
        <f>IF('Rekapitulace stavby'!AN11="","",'Rekapitulace stavby'!AN11)</f>
        <v>CZ70994234</v>
      </c>
      <c r="K17" s="51"/>
    </row>
    <row r="18" s="1" customFormat="1" ht="6.96" customHeight="1">
      <c r="B18" s="46"/>
      <c r="C18" s="47"/>
      <c r="D18" s="47"/>
      <c r="E18" s="47"/>
      <c r="F18" s="47"/>
      <c r="G18" s="47"/>
      <c r="H18" s="47"/>
      <c r="I18" s="157"/>
      <c r="J18" s="47"/>
      <c r="K18" s="51"/>
    </row>
    <row r="19" s="1" customFormat="1" ht="14.4" customHeight="1">
      <c r="B19" s="46"/>
      <c r="C19" s="47"/>
      <c r="D19" s="40" t="s">
        <v>37</v>
      </c>
      <c r="E19" s="47"/>
      <c r="F19" s="47"/>
      <c r="G19" s="47"/>
      <c r="H19" s="47"/>
      <c r="I19" s="159" t="s">
        <v>32</v>
      </c>
      <c r="J19" s="35" t="str">
        <f>IF('Rekapitulace stavby'!AN13="Vyplň údaj","",IF('Rekapitulace stavby'!AN13="","",'Rekapitulace stavby'!AN13))</f>
        <v/>
      </c>
      <c r="K19" s="51"/>
    </row>
    <row r="20" s="1" customFormat="1" ht="18" customHeight="1">
      <c r="B20" s="46"/>
      <c r="C20" s="47"/>
      <c r="D20" s="47"/>
      <c r="E20" s="35" t="str">
        <f>IF('Rekapitulace stavby'!E14="Vyplň údaj","",IF('Rekapitulace stavby'!E14="","",'Rekapitulace stavby'!E14))</f>
        <v/>
      </c>
      <c r="F20" s="47"/>
      <c r="G20" s="47"/>
      <c r="H20" s="47"/>
      <c r="I20" s="159" t="s">
        <v>35</v>
      </c>
      <c r="J20" s="35" t="str">
        <f>IF('Rekapitulace stavby'!AN14="Vyplň údaj","",IF('Rekapitulace stavby'!AN14="","",'Rekapitulace stavby'!AN14))</f>
        <v/>
      </c>
      <c r="K20" s="51"/>
    </row>
    <row r="21" s="1" customFormat="1" ht="6.96" customHeight="1">
      <c r="B21" s="46"/>
      <c r="C21" s="47"/>
      <c r="D21" s="47"/>
      <c r="E21" s="47"/>
      <c r="F21" s="47"/>
      <c r="G21" s="47"/>
      <c r="H21" s="47"/>
      <c r="I21" s="157"/>
      <c r="J21" s="47"/>
      <c r="K21" s="51"/>
    </row>
    <row r="22" s="1" customFormat="1" ht="14.4" customHeight="1">
      <c r="B22" s="46"/>
      <c r="C22" s="47"/>
      <c r="D22" s="40" t="s">
        <v>39</v>
      </c>
      <c r="E22" s="47"/>
      <c r="F22" s="47"/>
      <c r="G22" s="47"/>
      <c r="H22" s="47"/>
      <c r="I22" s="159" t="s">
        <v>32</v>
      </c>
      <c r="J22" s="35" t="str">
        <f>IF('Rekapitulace stavby'!AN16="","",'Rekapitulace stavby'!AN16)</f>
        <v/>
      </c>
      <c r="K22" s="51"/>
    </row>
    <row r="23" s="1" customFormat="1" ht="18" customHeight="1">
      <c r="B23" s="46"/>
      <c r="C23" s="47"/>
      <c r="D23" s="47"/>
      <c r="E23" s="35" t="str">
        <f>IF('Rekapitulace stavby'!E17="","",'Rekapitulace stavby'!E17)</f>
        <v xml:space="preserve"> </v>
      </c>
      <c r="F23" s="47"/>
      <c r="G23" s="47"/>
      <c r="H23" s="47"/>
      <c r="I23" s="159" t="s">
        <v>35</v>
      </c>
      <c r="J23" s="35" t="str">
        <f>IF('Rekapitulace stavby'!AN17="","",'Rekapitulace stavby'!AN17)</f>
        <v/>
      </c>
      <c r="K23" s="51"/>
    </row>
    <row r="24" s="1" customFormat="1" ht="6.96" customHeight="1">
      <c r="B24" s="46"/>
      <c r="C24" s="47"/>
      <c r="D24" s="47"/>
      <c r="E24" s="47"/>
      <c r="F24" s="47"/>
      <c r="G24" s="47"/>
      <c r="H24" s="47"/>
      <c r="I24" s="157"/>
      <c r="J24" s="47"/>
      <c r="K24" s="51"/>
    </row>
    <row r="25" s="1" customFormat="1" ht="14.4" customHeight="1">
      <c r="B25" s="46"/>
      <c r="C25" s="47"/>
      <c r="D25" s="40" t="s">
        <v>42</v>
      </c>
      <c r="E25" s="47"/>
      <c r="F25" s="47"/>
      <c r="G25" s="47"/>
      <c r="H25" s="47"/>
      <c r="I25" s="157"/>
      <c r="J25" s="47"/>
      <c r="K25" s="51"/>
    </row>
    <row r="26" s="7" customFormat="1" ht="16.5" customHeight="1">
      <c r="B26" s="161"/>
      <c r="C26" s="162"/>
      <c r="D26" s="162"/>
      <c r="E26" s="44" t="s">
        <v>22</v>
      </c>
      <c r="F26" s="44"/>
      <c r="G26" s="44"/>
      <c r="H26" s="44"/>
      <c r="I26" s="163"/>
      <c r="J26" s="162"/>
      <c r="K26" s="164"/>
    </row>
    <row r="27" s="1" customFormat="1" ht="6.96" customHeight="1">
      <c r="B27" s="46"/>
      <c r="C27" s="47"/>
      <c r="D27" s="47"/>
      <c r="E27" s="47"/>
      <c r="F27" s="47"/>
      <c r="G27" s="47"/>
      <c r="H27" s="47"/>
      <c r="I27" s="157"/>
      <c r="J27" s="47"/>
      <c r="K27" s="51"/>
    </row>
    <row r="28" s="1" customFormat="1" ht="6.96" customHeight="1">
      <c r="B28" s="46"/>
      <c r="C28" s="47"/>
      <c r="D28" s="106"/>
      <c r="E28" s="106"/>
      <c r="F28" s="106"/>
      <c r="G28" s="106"/>
      <c r="H28" s="106"/>
      <c r="I28" s="165"/>
      <c r="J28" s="106"/>
      <c r="K28" s="166"/>
    </row>
    <row r="29" s="1" customFormat="1" ht="25.44" customHeight="1">
      <c r="B29" s="46"/>
      <c r="C29" s="47"/>
      <c r="D29" s="167" t="s">
        <v>43</v>
      </c>
      <c r="E29" s="47"/>
      <c r="F29" s="47"/>
      <c r="G29" s="47"/>
      <c r="H29" s="47"/>
      <c r="I29" s="157"/>
      <c r="J29" s="168">
        <f>ROUND(J93,2)</f>
        <v>0</v>
      </c>
      <c r="K29" s="51"/>
    </row>
    <row r="30" s="1" customFormat="1" ht="6.96" customHeight="1">
      <c r="B30" s="46"/>
      <c r="C30" s="47"/>
      <c r="D30" s="106"/>
      <c r="E30" s="106"/>
      <c r="F30" s="106"/>
      <c r="G30" s="106"/>
      <c r="H30" s="106"/>
      <c r="I30" s="165"/>
      <c r="J30" s="106"/>
      <c r="K30" s="166"/>
    </row>
    <row r="31" s="1" customFormat="1" ht="14.4" customHeight="1">
      <c r="B31" s="46"/>
      <c r="C31" s="47"/>
      <c r="D31" s="47"/>
      <c r="E31" s="47"/>
      <c r="F31" s="52" t="s">
        <v>45</v>
      </c>
      <c r="G31" s="47"/>
      <c r="H31" s="47"/>
      <c r="I31" s="169" t="s">
        <v>44</v>
      </c>
      <c r="J31" s="52" t="s">
        <v>46</v>
      </c>
      <c r="K31" s="51"/>
    </row>
    <row r="32" s="1" customFormat="1" ht="14.4" customHeight="1">
      <c r="B32" s="46"/>
      <c r="C32" s="47"/>
      <c r="D32" s="55" t="s">
        <v>47</v>
      </c>
      <c r="E32" s="55" t="s">
        <v>48</v>
      </c>
      <c r="F32" s="170">
        <f>ROUND(SUM(BE93:BE134), 2)</f>
        <v>0</v>
      </c>
      <c r="G32" s="47"/>
      <c r="H32" s="47"/>
      <c r="I32" s="171">
        <v>0.20999999999999999</v>
      </c>
      <c r="J32" s="170">
        <f>ROUND(ROUND((SUM(BE93:BE134)), 2)*I32, 2)</f>
        <v>0</v>
      </c>
      <c r="K32" s="51"/>
    </row>
    <row r="33" s="1" customFormat="1" ht="14.4" customHeight="1">
      <c r="B33" s="46"/>
      <c r="C33" s="47"/>
      <c r="D33" s="47"/>
      <c r="E33" s="55" t="s">
        <v>49</v>
      </c>
      <c r="F33" s="170">
        <f>ROUND(SUM(BF93:BF134), 2)</f>
        <v>0</v>
      </c>
      <c r="G33" s="47"/>
      <c r="H33" s="47"/>
      <c r="I33" s="171">
        <v>0.14999999999999999</v>
      </c>
      <c r="J33" s="170">
        <f>ROUND(ROUND((SUM(BF93:BF134)), 2)*I33, 2)</f>
        <v>0</v>
      </c>
      <c r="K33" s="51"/>
    </row>
    <row r="34" hidden="1" s="1" customFormat="1" ht="14.4" customHeight="1">
      <c r="B34" s="46"/>
      <c r="C34" s="47"/>
      <c r="D34" s="47"/>
      <c r="E34" s="55" t="s">
        <v>50</v>
      </c>
      <c r="F34" s="170">
        <f>ROUND(SUM(BG93:BG134), 2)</f>
        <v>0</v>
      </c>
      <c r="G34" s="47"/>
      <c r="H34" s="47"/>
      <c r="I34" s="171">
        <v>0.20999999999999999</v>
      </c>
      <c r="J34" s="170">
        <v>0</v>
      </c>
      <c r="K34" s="51"/>
    </row>
    <row r="35" hidden="1" s="1" customFormat="1" ht="14.4" customHeight="1">
      <c r="B35" s="46"/>
      <c r="C35" s="47"/>
      <c r="D35" s="47"/>
      <c r="E35" s="55" t="s">
        <v>51</v>
      </c>
      <c r="F35" s="170">
        <f>ROUND(SUM(BH93:BH134), 2)</f>
        <v>0</v>
      </c>
      <c r="G35" s="47"/>
      <c r="H35" s="47"/>
      <c r="I35" s="171">
        <v>0.14999999999999999</v>
      </c>
      <c r="J35" s="170">
        <v>0</v>
      </c>
      <c r="K35" s="51"/>
    </row>
    <row r="36" hidden="1" s="1" customFormat="1" ht="14.4" customHeight="1">
      <c r="B36" s="46"/>
      <c r="C36" s="47"/>
      <c r="D36" s="47"/>
      <c r="E36" s="55" t="s">
        <v>52</v>
      </c>
      <c r="F36" s="170">
        <f>ROUND(SUM(BI93:BI134), 2)</f>
        <v>0</v>
      </c>
      <c r="G36" s="47"/>
      <c r="H36" s="47"/>
      <c r="I36" s="171">
        <v>0</v>
      </c>
      <c r="J36" s="170">
        <v>0</v>
      </c>
      <c r="K36" s="51"/>
    </row>
    <row r="37" s="1" customFormat="1" ht="6.96" customHeight="1">
      <c r="B37" s="46"/>
      <c r="C37" s="47"/>
      <c r="D37" s="47"/>
      <c r="E37" s="47"/>
      <c r="F37" s="47"/>
      <c r="G37" s="47"/>
      <c r="H37" s="47"/>
      <c r="I37" s="157"/>
      <c r="J37" s="47"/>
      <c r="K37" s="51"/>
    </row>
    <row r="38" s="1" customFormat="1" ht="25.44" customHeight="1">
      <c r="B38" s="46"/>
      <c r="C38" s="172"/>
      <c r="D38" s="173" t="s">
        <v>53</v>
      </c>
      <c r="E38" s="98"/>
      <c r="F38" s="98"/>
      <c r="G38" s="174" t="s">
        <v>54</v>
      </c>
      <c r="H38" s="175" t="s">
        <v>55</v>
      </c>
      <c r="I38" s="176"/>
      <c r="J38" s="177">
        <f>SUM(J29:J36)</f>
        <v>0</v>
      </c>
      <c r="K38" s="178"/>
    </row>
    <row r="39" s="1" customFormat="1" ht="14.4" customHeight="1">
      <c r="B39" s="67"/>
      <c r="C39" s="68"/>
      <c r="D39" s="68"/>
      <c r="E39" s="68"/>
      <c r="F39" s="68"/>
      <c r="G39" s="68"/>
      <c r="H39" s="68"/>
      <c r="I39" s="179"/>
      <c r="J39" s="68"/>
      <c r="K39" s="69"/>
    </row>
    <row r="43" s="1" customFormat="1" ht="6.96" customHeight="1">
      <c r="B43" s="180"/>
      <c r="C43" s="181"/>
      <c r="D43" s="181"/>
      <c r="E43" s="181"/>
      <c r="F43" s="181"/>
      <c r="G43" s="181"/>
      <c r="H43" s="181"/>
      <c r="I43" s="182"/>
      <c r="J43" s="181"/>
      <c r="K43" s="183"/>
    </row>
    <row r="44" s="1" customFormat="1" ht="36.96" customHeight="1">
      <c r="B44" s="46"/>
      <c r="C44" s="30" t="s">
        <v>512</v>
      </c>
      <c r="D44" s="47"/>
      <c r="E44" s="47"/>
      <c r="F44" s="47"/>
      <c r="G44" s="47"/>
      <c r="H44" s="47"/>
      <c r="I44" s="157"/>
      <c r="J44" s="47"/>
      <c r="K44" s="51"/>
    </row>
    <row r="45" s="1" customFormat="1" ht="6.96" customHeight="1">
      <c r="B45" s="46"/>
      <c r="C45" s="47"/>
      <c r="D45" s="47"/>
      <c r="E45" s="47"/>
      <c r="F45" s="47"/>
      <c r="G45" s="47"/>
      <c r="H45" s="47"/>
      <c r="I45" s="157"/>
      <c r="J45" s="47"/>
      <c r="K45" s="51"/>
    </row>
    <row r="46" s="1" customFormat="1" ht="14.4" customHeight="1">
      <c r="B46" s="46"/>
      <c r="C46" s="40" t="s">
        <v>18</v>
      </c>
      <c r="D46" s="47"/>
      <c r="E46" s="47"/>
      <c r="F46" s="47"/>
      <c r="G46" s="47"/>
      <c r="H46" s="47"/>
      <c r="I46" s="157"/>
      <c r="J46" s="47"/>
      <c r="K46" s="51"/>
    </row>
    <row r="47" s="1" customFormat="1" ht="16.5" customHeight="1">
      <c r="B47" s="46"/>
      <c r="C47" s="47"/>
      <c r="D47" s="47"/>
      <c r="E47" s="156" t="str">
        <f>E7</f>
        <v>Celkové opravy zastávek na koridorové trati Vraňany - Děčín - státní hranice_ZMĚNA č. 1</v>
      </c>
      <c r="F47" s="40"/>
      <c r="G47" s="40"/>
      <c r="H47" s="40"/>
      <c r="I47" s="157"/>
      <c r="J47" s="47"/>
      <c r="K47" s="51"/>
    </row>
    <row r="48">
      <c r="B48" s="28"/>
      <c r="C48" s="40" t="s">
        <v>506</v>
      </c>
      <c r="D48" s="29"/>
      <c r="E48" s="29"/>
      <c r="F48" s="29"/>
      <c r="G48" s="29"/>
      <c r="H48" s="29"/>
      <c r="I48" s="155"/>
      <c r="J48" s="29"/>
      <c r="K48" s="31"/>
    </row>
    <row r="49" s="1" customFormat="1" ht="16.5" customHeight="1">
      <c r="B49" s="46"/>
      <c r="C49" s="47"/>
      <c r="D49" s="47"/>
      <c r="E49" s="156" t="s">
        <v>2184</v>
      </c>
      <c r="F49" s="47"/>
      <c r="G49" s="47"/>
      <c r="H49" s="47"/>
      <c r="I49" s="157"/>
      <c r="J49" s="47"/>
      <c r="K49" s="51"/>
    </row>
    <row r="50" s="1" customFormat="1" ht="14.4" customHeight="1">
      <c r="B50" s="46"/>
      <c r="C50" s="40" t="s">
        <v>508</v>
      </c>
      <c r="D50" s="47"/>
      <c r="E50" s="47"/>
      <c r="F50" s="47"/>
      <c r="G50" s="47"/>
      <c r="H50" s="47"/>
      <c r="I50" s="157"/>
      <c r="J50" s="47"/>
      <c r="K50" s="51"/>
    </row>
    <row r="51" s="1" customFormat="1" ht="17.25" customHeight="1">
      <c r="B51" s="46"/>
      <c r="C51" s="47"/>
      <c r="D51" s="47"/>
      <c r="E51" s="158" t="str">
        <f>E11</f>
        <v>SO-36-02 - SBBH</v>
      </c>
      <c r="F51" s="47"/>
      <c r="G51" s="47"/>
      <c r="H51" s="47"/>
      <c r="I51" s="157"/>
      <c r="J51" s="47"/>
      <c r="K51" s="51"/>
    </row>
    <row r="52" s="1" customFormat="1" ht="6.96" customHeight="1">
      <c r="B52" s="46"/>
      <c r="C52" s="47"/>
      <c r="D52" s="47"/>
      <c r="E52" s="47"/>
      <c r="F52" s="47"/>
      <c r="G52" s="47"/>
      <c r="H52" s="47"/>
      <c r="I52" s="157"/>
      <c r="J52" s="47"/>
      <c r="K52" s="51"/>
    </row>
    <row r="53" s="1" customFormat="1" ht="18" customHeight="1">
      <c r="B53" s="46"/>
      <c r="C53" s="40" t="s">
        <v>25</v>
      </c>
      <c r="D53" s="47"/>
      <c r="E53" s="47"/>
      <c r="F53" s="35" t="str">
        <f>F14</f>
        <v xml:space="preserve"> </v>
      </c>
      <c r="G53" s="47"/>
      <c r="H53" s="47"/>
      <c r="I53" s="159" t="s">
        <v>27</v>
      </c>
      <c r="J53" s="160" t="str">
        <f>IF(J14="","",J14)</f>
        <v>19. 9. 2018</v>
      </c>
      <c r="K53" s="51"/>
    </row>
    <row r="54" s="1" customFormat="1" ht="6.96" customHeight="1">
      <c r="B54" s="46"/>
      <c r="C54" s="47"/>
      <c r="D54" s="47"/>
      <c r="E54" s="47"/>
      <c r="F54" s="47"/>
      <c r="G54" s="47"/>
      <c r="H54" s="47"/>
      <c r="I54" s="157"/>
      <c r="J54" s="47"/>
      <c r="K54" s="51"/>
    </row>
    <row r="55" s="1" customFormat="1">
      <c r="B55" s="46"/>
      <c r="C55" s="40" t="s">
        <v>31</v>
      </c>
      <c r="D55" s="47"/>
      <c r="E55" s="47"/>
      <c r="F55" s="35" t="str">
        <f>E17</f>
        <v>SŽDC s.o., OŘ Ústí n.L., ST Ústí n.L.</v>
      </c>
      <c r="G55" s="47"/>
      <c r="H55" s="47"/>
      <c r="I55" s="159" t="s">
        <v>39</v>
      </c>
      <c r="J55" s="44" t="str">
        <f>E23</f>
        <v xml:space="preserve"> </v>
      </c>
      <c r="K55" s="51"/>
    </row>
    <row r="56" s="1" customFormat="1" ht="14.4" customHeight="1">
      <c r="B56" s="46"/>
      <c r="C56" s="40" t="s">
        <v>37</v>
      </c>
      <c r="D56" s="47"/>
      <c r="E56" s="47"/>
      <c r="F56" s="35" t="str">
        <f>IF(E20="","",E20)</f>
        <v/>
      </c>
      <c r="G56" s="47"/>
      <c r="H56" s="47"/>
      <c r="I56" s="157"/>
      <c r="J56" s="184"/>
      <c r="K56" s="51"/>
    </row>
    <row r="57" s="1" customFormat="1" ht="10.32" customHeight="1">
      <c r="B57" s="46"/>
      <c r="C57" s="47"/>
      <c r="D57" s="47"/>
      <c r="E57" s="47"/>
      <c r="F57" s="47"/>
      <c r="G57" s="47"/>
      <c r="H57" s="47"/>
      <c r="I57" s="157"/>
      <c r="J57" s="47"/>
      <c r="K57" s="51"/>
    </row>
    <row r="58" s="1" customFormat="1" ht="29.28" customHeight="1">
      <c r="B58" s="46"/>
      <c r="C58" s="185" t="s">
        <v>513</v>
      </c>
      <c r="D58" s="172"/>
      <c r="E58" s="172"/>
      <c r="F58" s="172"/>
      <c r="G58" s="172"/>
      <c r="H58" s="172"/>
      <c r="I58" s="186"/>
      <c r="J58" s="187" t="s">
        <v>514</v>
      </c>
      <c r="K58" s="188"/>
    </row>
    <row r="59" s="1" customFormat="1" ht="10.32" customHeight="1">
      <c r="B59" s="46"/>
      <c r="C59" s="47"/>
      <c r="D59" s="47"/>
      <c r="E59" s="47"/>
      <c r="F59" s="47"/>
      <c r="G59" s="47"/>
      <c r="H59" s="47"/>
      <c r="I59" s="157"/>
      <c r="J59" s="47"/>
      <c r="K59" s="51"/>
    </row>
    <row r="60" s="1" customFormat="1" ht="29.28" customHeight="1">
      <c r="B60" s="46"/>
      <c r="C60" s="189" t="s">
        <v>515</v>
      </c>
      <c r="D60" s="47"/>
      <c r="E60" s="47"/>
      <c r="F60" s="47"/>
      <c r="G60" s="47"/>
      <c r="H60" s="47"/>
      <c r="I60" s="157"/>
      <c r="J60" s="168">
        <f>J93</f>
        <v>0</v>
      </c>
      <c r="K60" s="51"/>
      <c r="AU60" s="24" t="s">
        <v>516</v>
      </c>
    </row>
    <row r="61" s="8" customFormat="1" ht="24.96" customHeight="1">
      <c r="B61" s="190"/>
      <c r="C61" s="191"/>
      <c r="D61" s="192" t="s">
        <v>517</v>
      </c>
      <c r="E61" s="193"/>
      <c r="F61" s="193"/>
      <c r="G61" s="193"/>
      <c r="H61" s="193"/>
      <c r="I61" s="194"/>
      <c r="J61" s="195">
        <f>J94</f>
        <v>0</v>
      </c>
      <c r="K61" s="196"/>
    </row>
    <row r="62" s="9" customFormat="1" ht="19.92" customHeight="1">
      <c r="B62" s="197"/>
      <c r="C62" s="198"/>
      <c r="D62" s="199" t="s">
        <v>520</v>
      </c>
      <c r="E62" s="200"/>
      <c r="F62" s="200"/>
      <c r="G62" s="200"/>
      <c r="H62" s="200"/>
      <c r="I62" s="201"/>
      <c r="J62" s="202">
        <f>J95</f>
        <v>0</v>
      </c>
      <c r="K62" s="203"/>
    </row>
    <row r="63" s="9" customFormat="1" ht="19.92" customHeight="1">
      <c r="B63" s="197"/>
      <c r="C63" s="198"/>
      <c r="D63" s="199" t="s">
        <v>521</v>
      </c>
      <c r="E63" s="200"/>
      <c r="F63" s="200"/>
      <c r="G63" s="200"/>
      <c r="H63" s="200"/>
      <c r="I63" s="201"/>
      <c r="J63" s="202">
        <f>J100</f>
        <v>0</v>
      </c>
      <c r="K63" s="203"/>
    </row>
    <row r="64" s="9" customFormat="1" ht="19.92" customHeight="1">
      <c r="B64" s="197"/>
      <c r="C64" s="198"/>
      <c r="D64" s="199" t="s">
        <v>1814</v>
      </c>
      <c r="E64" s="200"/>
      <c r="F64" s="200"/>
      <c r="G64" s="200"/>
      <c r="H64" s="200"/>
      <c r="I64" s="201"/>
      <c r="J64" s="202">
        <f>J105</f>
        <v>0</v>
      </c>
      <c r="K64" s="203"/>
    </row>
    <row r="65" s="8" customFormat="1" ht="24.96" customHeight="1">
      <c r="B65" s="190"/>
      <c r="C65" s="191"/>
      <c r="D65" s="192" t="s">
        <v>523</v>
      </c>
      <c r="E65" s="193"/>
      <c r="F65" s="193"/>
      <c r="G65" s="193"/>
      <c r="H65" s="193"/>
      <c r="I65" s="194"/>
      <c r="J65" s="195">
        <f>J109</f>
        <v>0</v>
      </c>
      <c r="K65" s="196"/>
    </row>
    <row r="66" s="9" customFormat="1" ht="19.92" customHeight="1">
      <c r="B66" s="197"/>
      <c r="C66" s="198"/>
      <c r="D66" s="199" t="s">
        <v>2045</v>
      </c>
      <c r="E66" s="200"/>
      <c r="F66" s="200"/>
      <c r="G66" s="200"/>
      <c r="H66" s="200"/>
      <c r="I66" s="201"/>
      <c r="J66" s="202">
        <f>J110</f>
        <v>0</v>
      </c>
      <c r="K66" s="203"/>
    </row>
    <row r="67" s="9" customFormat="1" ht="19.92" customHeight="1">
      <c r="B67" s="197"/>
      <c r="C67" s="198"/>
      <c r="D67" s="199" t="s">
        <v>1089</v>
      </c>
      <c r="E67" s="200"/>
      <c r="F67" s="200"/>
      <c r="G67" s="200"/>
      <c r="H67" s="200"/>
      <c r="I67" s="201"/>
      <c r="J67" s="202">
        <f>J112</f>
        <v>0</v>
      </c>
      <c r="K67" s="203"/>
    </row>
    <row r="68" s="9" customFormat="1" ht="19.92" customHeight="1">
      <c r="B68" s="197"/>
      <c r="C68" s="198"/>
      <c r="D68" s="199" t="s">
        <v>680</v>
      </c>
      <c r="E68" s="200"/>
      <c r="F68" s="200"/>
      <c r="G68" s="200"/>
      <c r="H68" s="200"/>
      <c r="I68" s="201"/>
      <c r="J68" s="202">
        <f>J125</f>
        <v>0</v>
      </c>
      <c r="K68" s="203"/>
    </row>
    <row r="69" s="9" customFormat="1" ht="19.92" customHeight="1">
      <c r="B69" s="197"/>
      <c r="C69" s="198"/>
      <c r="D69" s="199" t="s">
        <v>1815</v>
      </c>
      <c r="E69" s="200"/>
      <c r="F69" s="200"/>
      <c r="G69" s="200"/>
      <c r="H69" s="200"/>
      <c r="I69" s="201"/>
      <c r="J69" s="202">
        <f>J130</f>
        <v>0</v>
      </c>
      <c r="K69" s="203"/>
    </row>
    <row r="70" s="8" customFormat="1" ht="24.96" customHeight="1">
      <c r="B70" s="190"/>
      <c r="C70" s="191"/>
      <c r="D70" s="192" t="s">
        <v>598</v>
      </c>
      <c r="E70" s="193"/>
      <c r="F70" s="193"/>
      <c r="G70" s="193"/>
      <c r="H70" s="193"/>
      <c r="I70" s="194"/>
      <c r="J70" s="195">
        <f>J132</f>
        <v>0</v>
      </c>
      <c r="K70" s="196"/>
    </row>
    <row r="71" s="9" customFormat="1" ht="19.92" customHeight="1">
      <c r="B71" s="197"/>
      <c r="C71" s="198"/>
      <c r="D71" s="199" t="s">
        <v>1589</v>
      </c>
      <c r="E71" s="200"/>
      <c r="F71" s="200"/>
      <c r="G71" s="200"/>
      <c r="H71" s="200"/>
      <c r="I71" s="201"/>
      <c r="J71" s="202">
        <f>J133</f>
        <v>0</v>
      </c>
      <c r="K71" s="203"/>
    </row>
    <row r="72" s="1" customFormat="1" ht="21.84" customHeight="1">
      <c r="B72" s="46"/>
      <c r="C72" s="47"/>
      <c r="D72" s="47"/>
      <c r="E72" s="47"/>
      <c r="F72" s="47"/>
      <c r="G72" s="47"/>
      <c r="H72" s="47"/>
      <c r="I72" s="157"/>
      <c r="J72" s="47"/>
      <c r="K72" s="51"/>
    </row>
    <row r="73" s="1" customFormat="1" ht="6.96" customHeight="1">
      <c r="B73" s="67"/>
      <c r="C73" s="68"/>
      <c r="D73" s="68"/>
      <c r="E73" s="68"/>
      <c r="F73" s="68"/>
      <c r="G73" s="68"/>
      <c r="H73" s="68"/>
      <c r="I73" s="179"/>
      <c r="J73" s="68"/>
      <c r="K73" s="69"/>
    </row>
    <row r="77" s="1" customFormat="1" ht="6.96" customHeight="1">
      <c r="B77" s="70"/>
      <c r="C77" s="71"/>
      <c r="D77" s="71"/>
      <c r="E77" s="71"/>
      <c r="F77" s="71"/>
      <c r="G77" s="71"/>
      <c r="H77" s="71"/>
      <c r="I77" s="182"/>
      <c r="J77" s="71"/>
      <c r="K77" s="71"/>
      <c r="L77" s="72"/>
    </row>
    <row r="78" s="1" customFormat="1" ht="36.96" customHeight="1">
      <c r="B78" s="46"/>
      <c r="C78" s="73" t="s">
        <v>525</v>
      </c>
      <c r="D78" s="74"/>
      <c r="E78" s="74"/>
      <c r="F78" s="74"/>
      <c r="G78" s="74"/>
      <c r="H78" s="74"/>
      <c r="I78" s="204"/>
      <c r="J78" s="74"/>
      <c r="K78" s="74"/>
      <c r="L78" s="72"/>
    </row>
    <row r="79" s="1" customFormat="1" ht="6.96" customHeight="1">
      <c r="B79" s="46"/>
      <c r="C79" s="74"/>
      <c r="D79" s="74"/>
      <c r="E79" s="74"/>
      <c r="F79" s="74"/>
      <c r="G79" s="74"/>
      <c r="H79" s="74"/>
      <c r="I79" s="204"/>
      <c r="J79" s="74"/>
      <c r="K79" s="74"/>
      <c r="L79" s="72"/>
    </row>
    <row r="80" s="1" customFormat="1" ht="14.4" customHeight="1">
      <c r="B80" s="46"/>
      <c r="C80" s="76" t="s">
        <v>18</v>
      </c>
      <c r="D80" s="74"/>
      <c r="E80" s="74"/>
      <c r="F80" s="74"/>
      <c r="G80" s="74"/>
      <c r="H80" s="74"/>
      <c r="I80" s="204"/>
      <c r="J80" s="74"/>
      <c r="K80" s="74"/>
      <c r="L80" s="72"/>
    </row>
    <row r="81" s="1" customFormat="1" ht="16.5" customHeight="1">
      <c r="B81" s="46"/>
      <c r="C81" s="74"/>
      <c r="D81" s="74"/>
      <c r="E81" s="205" t="str">
        <f>E7</f>
        <v>Celkové opravy zastávek na koridorové trati Vraňany - Děčín - státní hranice_ZMĚNA č. 1</v>
      </c>
      <c r="F81" s="76"/>
      <c r="G81" s="76"/>
      <c r="H81" s="76"/>
      <c r="I81" s="204"/>
      <c r="J81" s="74"/>
      <c r="K81" s="74"/>
      <c r="L81" s="72"/>
    </row>
    <row r="82">
      <c r="B82" s="28"/>
      <c r="C82" s="76" t="s">
        <v>506</v>
      </c>
      <c r="D82" s="206"/>
      <c r="E82" s="206"/>
      <c r="F82" s="206"/>
      <c r="G82" s="206"/>
      <c r="H82" s="206"/>
      <c r="I82" s="149"/>
      <c r="J82" s="206"/>
      <c r="K82" s="206"/>
      <c r="L82" s="207"/>
    </row>
    <row r="83" s="1" customFormat="1" ht="16.5" customHeight="1">
      <c r="B83" s="46"/>
      <c r="C83" s="74"/>
      <c r="D83" s="74"/>
      <c r="E83" s="205" t="s">
        <v>2184</v>
      </c>
      <c r="F83" s="74"/>
      <c r="G83" s="74"/>
      <c r="H83" s="74"/>
      <c r="I83" s="204"/>
      <c r="J83" s="74"/>
      <c r="K83" s="74"/>
      <c r="L83" s="72"/>
    </row>
    <row r="84" s="1" customFormat="1" ht="14.4" customHeight="1">
      <c r="B84" s="46"/>
      <c r="C84" s="76" t="s">
        <v>508</v>
      </c>
      <c r="D84" s="74"/>
      <c r="E84" s="74"/>
      <c r="F84" s="74"/>
      <c r="G84" s="74"/>
      <c r="H84" s="74"/>
      <c r="I84" s="204"/>
      <c r="J84" s="74"/>
      <c r="K84" s="74"/>
      <c r="L84" s="72"/>
    </row>
    <row r="85" s="1" customFormat="1" ht="17.25" customHeight="1">
      <c r="B85" s="46"/>
      <c r="C85" s="74"/>
      <c r="D85" s="74"/>
      <c r="E85" s="82" t="str">
        <f>E11</f>
        <v>SO-36-02 - SBBH</v>
      </c>
      <c r="F85" s="74"/>
      <c r="G85" s="74"/>
      <c r="H85" s="74"/>
      <c r="I85" s="204"/>
      <c r="J85" s="74"/>
      <c r="K85" s="74"/>
      <c r="L85" s="72"/>
    </row>
    <row r="86" s="1" customFormat="1" ht="6.96" customHeight="1">
      <c r="B86" s="46"/>
      <c r="C86" s="74"/>
      <c r="D86" s="74"/>
      <c r="E86" s="74"/>
      <c r="F86" s="74"/>
      <c r="G86" s="74"/>
      <c r="H86" s="74"/>
      <c r="I86" s="204"/>
      <c r="J86" s="74"/>
      <c r="K86" s="74"/>
      <c r="L86" s="72"/>
    </row>
    <row r="87" s="1" customFormat="1" ht="18" customHeight="1">
      <c r="B87" s="46"/>
      <c r="C87" s="76" t="s">
        <v>25</v>
      </c>
      <c r="D87" s="74"/>
      <c r="E87" s="74"/>
      <c r="F87" s="209" t="str">
        <f>F14</f>
        <v xml:space="preserve"> </v>
      </c>
      <c r="G87" s="74"/>
      <c r="H87" s="74"/>
      <c r="I87" s="210" t="s">
        <v>27</v>
      </c>
      <c r="J87" s="85" t="str">
        <f>IF(J14="","",J14)</f>
        <v>19. 9. 2018</v>
      </c>
      <c r="K87" s="74"/>
      <c r="L87" s="72"/>
    </row>
    <row r="88" s="1" customFormat="1" ht="6.96" customHeight="1">
      <c r="B88" s="46"/>
      <c r="C88" s="74"/>
      <c r="D88" s="74"/>
      <c r="E88" s="74"/>
      <c r="F88" s="74"/>
      <c r="G88" s="74"/>
      <c r="H88" s="74"/>
      <c r="I88" s="204"/>
      <c r="J88" s="74"/>
      <c r="K88" s="74"/>
      <c r="L88" s="72"/>
    </row>
    <row r="89" s="1" customFormat="1">
      <c r="B89" s="46"/>
      <c r="C89" s="76" t="s">
        <v>31</v>
      </c>
      <c r="D89" s="74"/>
      <c r="E89" s="74"/>
      <c r="F89" s="209" t="str">
        <f>E17</f>
        <v>SŽDC s.o., OŘ Ústí n.L., ST Ústí n.L.</v>
      </c>
      <c r="G89" s="74"/>
      <c r="H89" s="74"/>
      <c r="I89" s="210" t="s">
        <v>39</v>
      </c>
      <c r="J89" s="209" t="str">
        <f>E23</f>
        <v xml:space="preserve"> </v>
      </c>
      <c r="K89" s="74"/>
      <c r="L89" s="72"/>
    </row>
    <row r="90" s="1" customFormat="1" ht="14.4" customHeight="1">
      <c r="B90" s="46"/>
      <c r="C90" s="76" t="s">
        <v>37</v>
      </c>
      <c r="D90" s="74"/>
      <c r="E90" s="74"/>
      <c r="F90" s="209" t="str">
        <f>IF(E20="","",E20)</f>
        <v/>
      </c>
      <c r="G90" s="74"/>
      <c r="H90" s="74"/>
      <c r="I90" s="204"/>
      <c r="J90" s="74"/>
      <c r="K90" s="74"/>
      <c r="L90" s="72"/>
    </row>
    <row r="91" s="1" customFormat="1" ht="10.32" customHeight="1">
      <c r="B91" s="46"/>
      <c r="C91" s="74"/>
      <c r="D91" s="74"/>
      <c r="E91" s="74"/>
      <c r="F91" s="74"/>
      <c r="G91" s="74"/>
      <c r="H91" s="74"/>
      <c r="I91" s="204"/>
      <c r="J91" s="74"/>
      <c r="K91" s="74"/>
      <c r="L91" s="72"/>
    </row>
    <row r="92" s="10" customFormat="1" ht="29.28" customHeight="1">
      <c r="B92" s="211"/>
      <c r="C92" s="212" t="s">
        <v>526</v>
      </c>
      <c r="D92" s="213" t="s">
        <v>62</v>
      </c>
      <c r="E92" s="213" t="s">
        <v>58</v>
      </c>
      <c r="F92" s="213" t="s">
        <v>527</v>
      </c>
      <c r="G92" s="213" t="s">
        <v>528</v>
      </c>
      <c r="H92" s="213" t="s">
        <v>529</v>
      </c>
      <c r="I92" s="214" t="s">
        <v>530</v>
      </c>
      <c r="J92" s="213" t="s">
        <v>514</v>
      </c>
      <c r="K92" s="215" t="s">
        <v>531</v>
      </c>
      <c r="L92" s="216"/>
      <c r="M92" s="102" t="s">
        <v>532</v>
      </c>
      <c r="N92" s="103" t="s">
        <v>47</v>
      </c>
      <c r="O92" s="103" t="s">
        <v>533</v>
      </c>
      <c r="P92" s="103" t="s">
        <v>534</v>
      </c>
      <c r="Q92" s="103" t="s">
        <v>535</v>
      </c>
      <c r="R92" s="103" t="s">
        <v>536</v>
      </c>
      <c r="S92" s="103" t="s">
        <v>537</v>
      </c>
      <c r="T92" s="104" t="s">
        <v>538</v>
      </c>
    </row>
    <row r="93" s="1" customFormat="1" ht="29.28" customHeight="1">
      <c r="B93" s="46"/>
      <c r="C93" s="108" t="s">
        <v>515</v>
      </c>
      <c r="D93" s="74"/>
      <c r="E93" s="74"/>
      <c r="F93" s="74"/>
      <c r="G93" s="74"/>
      <c r="H93" s="74"/>
      <c r="I93" s="204"/>
      <c r="J93" s="217">
        <f>BK93</f>
        <v>0</v>
      </c>
      <c r="K93" s="74"/>
      <c r="L93" s="72"/>
      <c r="M93" s="105"/>
      <c r="N93" s="106"/>
      <c r="O93" s="106"/>
      <c r="P93" s="218">
        <f>P94+P109+P132</f>
        <v>0</v>
      </c>
      <c r="Q93" s="106"/>
      <c r="R93" s="218">
        <f>R94+R109+R132</f>
        <v>1.1440941600000001</v>
      </c>
      <c r="S93" s="106"/>
      <c r="T93" s="219">
        <f>T94+T109+T132</f>
        <v>0.45791999999999999</v>
      </c>
      <c r="AT93" s="24" t="s">
        <v>76</v>
      </c>
      <c r="AU93" s="24" t="s">
        <v>516</v>
      </c>
      <c r="BK93" s="220">
        <f>BK94+BK109+BK132</f>
        <v>0</v>
      </c>
    </row>
    <row r="94" s="11" customFormat="1" ht="37.44" customHeight="1">
      <c r="B94" s="221"/>
      <c r="C94" s="222"/>
      <c r="D94" s="223" t="s">
        <v>76</v>
      </c>
      <c r="E94" s="224" t="s">
        <v>539</v>
      </c>
      <c r="F94" s="224" t="s">
        <v>540</v>
      </c>
      <c r="G94" s="222"/>
      <c r="H94" s="222"/>
      <c r="I94" s="225"/>
      <c r="J94" s="226">
        <f>BK94</f>
        <v>0</v>
      </c>
      <c r="K94" s="222"/>
      <c r="L94" s="227"/>
      <c r="M94" s="228"/>
      <c r="N94" s="229"/>
      <c r="O94" s="229"/>
      <c r="P94" s="230">
        <f>P95+P100+P105</f>
        <v>0</v>
      </c>
      <c r="Q94" s="229"/>
      <c r="R94" s="230">
        <f>R95+R100+R105</f>
        <v>0.0092999999999999992</v>
      </c>
      <c r="S94" s="229"/>
      <c r="T94" s="231">
        <f>T95+T100+T105</f>
        <v>0</v>
      </c>
      <c r="AR94" s="232" t="s">
        <v>24</v>
      </c>
      <c r="AT94" s="233" t="s">
        <v>76</v>
      </c>
      <c r="AU94" s="233" t="s">
        <v>77</v>
      </c>
      <c r="AY94" s="232" t="s">
        <v>541</v>
      </c>
      <c r="BK94" s="234">
        <f>BK95+BK100+BK105</f>
        <v>0</v>
      </c>
    </row>
    <row r="95" s="11" customFormat="1" ht="19.92" customHeight="1">
      <c r="B95" s="221"/>
      <c r="C95" s="222"/>
      <c r="D95" s="223" t="s">
        <v>76</v>
      </c>
      <c r="E95" s="235" t="s">
        <v>557</v>
      </c>
      <c r="F95" s="235" t="s">
        <v>558</v>
      </c>
      <c r="G95" s="222"/>
      <c r="H95" s="222"/>
      <c r="I95" s="225"/>
      <c r="J95" s="236">
        <f>BK95</f>
        <v>0</v>
      </c>
      <c r="K95" s="222"/>
      <c r="L95" s="227"/>
      <c r="M95" s="228"/>
      <c r="N95" s="229"/>
      <c r="O95" s="229"/>
      <c r="P95" s="230">
        <f>SUM(P96:P99)</f>
        <v>0</v>
      </c>
      <c r="Q95" s="229"/>
      <c r="R95" s="230">
        <f>SUM(R96:R99)</f>
        <v>0.0092999999999999992</v>
      </c>
      <c r="S95" s="229"/>
      <c r="T95" s="231">
        <f>SUM(T96:T99)</f>
        <v>0</v>
      </c>
      <c r="AR95" s="232" t="s">
        <v>24</v>
      </c>
      <c r="AT95" s="233" t="s">
        <v>76</v>
      </c>
      <c r="AU95" s="233" t="s">
        <v>24</v>
      </c>
      <c r="AY95" s="232" t="s">
        <v>541</v>
      </c>
      <c r="BK95" s="234">
        <f>SUM(BK96:BK99)</f>
        <v>0</v>
      </c>
    </row>
    <row r="96" s="1" customFormat="1" ht="16.5" customHeight="1">
      <c r="B96" s="46"/>
      <c r="C96" s="237" t="s">
        <v>24</v>
      </c>
      <c r="D96" s="237" t="s">
        <v>544</v>
      </c>
      <c r="E96" s="238" t="s">
        <v>1626</v>
      </c>
      <c r="F96" s="239" t="s">
        <v>1627</v>
      </c>
      <c r="G96" s="240" t="s">
        <v>616</v>
      </c>
      <c r="H96" s="241">
        <v>2</v>
      </c>
      <c r="I96" s="242"/>
      <c r="J96" s="243">
        <f>ROUND(I96*H96,2)</f>
        <v>0</v>
      </c>
      <c r="K96" s="239" t="s">
        <v>22</v>
      </c>
      <c r="L96" s="72"/>
      <c r="M96" s="244" t="s">
        <v>22</v>
      </c>
      <c r="N96" s="245" t="s">
        <v>48</v>
      </c>
      <c r="O96" s="47"/>
      <c r="P96" s="246">
        <f>O96*H96</f>
        <v>0</v>
      </c>
      <c r="Q96" s="246">
        <v>1.0000000000000001E-05</v>
      </c>
      <c r="R96" s="246">
        <f>Q96*H96</f>
        <v>2.0000000000000002E-05</v>
      </c>
      <c r="S96" s="246">
        <v>0</v>
      </c>
      <c r="T96" s="247">
        <f>S96*H96</f>
        <v>0</v>
      </c>
      <c r="AR96" s="24" t="s">
        <v>577</v>
      </c>
      <c r="AT96" s="24" t="s">
        <v>544</v>
      </c>
      <c r="AU96" s="24" t="s">
        <v>85</v>
      </c>
      <c r="AY96" s="24" t="s">
        <v>541</v>
      </c>
      <c r="BE96" s="248">
        <f>IF(N96="základní",J96,0)</f>
        <v>0</v>
      </c>
      <c r="BF96" s="248">
        <f>IF(N96="snížená",J96,0)</f>
        <v>0</v>
      </c>
      <c r="BG96" s="248">
        <f>IF(N96="zákl. přenesená",J96,0)</f>
        <v>0</v>
      </c>
      <c r="BH96" s="248">
        <f>IF(N96="sníž. přenesená",J96,0)</f>
        <v>0</v>
      </c>
      <c r="BI96" s="248">
        <f>IF(N96="nulová",J96,0)</f>
        <v>0</v>
      </c>
      <c r="BJ96" s="24" t="s">
        <v>24</v>
      </c>
      <c r="BK96" s="248">
        <f>ROUND(I96*H96,2)</f>
        <v>0</v>
      </c>
      <c r="BL96" s="24" t="s">
        <v>577</v>
      </c>
      <c r="BM96" s="24" t="s">
        <v>1827</v>
      </c>
    </row>
    <row r="97" s="1" customFormat="1" ht="16.5" customHeight="1">
      <c r="B97" s="46"/>
      <c r="C97" s="237" t="s">
        <v>85</v>
      </c>
      <c r="D97" s="237" t="s">
        <v>544</v>
      </c>
      <c r="E97" s="238" t="s">
        <v>1629</v>
      </c>
      <c r="F97" s="239" t="s">
        <v>1630</v>
      </c>
      <c r="G97" s="240" t="s">
        <v>1631</v>
      </c>
      <c r="H97" s="241">
        <v>6</v>
      </c>
      <c r="I97" s="242"/>
      <c r="J97" s="243">
        <f>ROUND(I97*H97,2)</f>
        <v>0</v>
      </c>
      <c r="K97" s="239" t="s">
        <v>22</v>
      </c>
      <c r="L97" s="72"/>
      <c r="M97" s="244" t="s">
        <v>22</v>
      </c>
      <c r="N97" s="245" t="s">
        <v>48</v>
      </c>
      <c r="O97" s="47"/>
      <c r="P97" s="246">
        <f>O97*H97</f>
        <v>0</v>
      </c>
      <c r="Q97" s="246">
        <v>0.00116</v>
      </c>
      <c r="R97" s="246">
        <f>Q97*H97</f>
        <v>0.00696</v>
      </c>
      <c r="S97" s="246">
        <v>0</v>
      </c>
      <c r="T97" s="247">
        <f>S97*H97</f>
        <v>0</v>
      </c>
      <c r="AR97" s="24" t="s">
        <v>577</v>
      </c>
      <c r="AT97" s="24" t="s">
        <v>544</v>
      </c>
      <c r="AU97" s="24" t="s">
        <v>85</v>
      </c>
      <c r="AY97" s="24" t="s">
        <v>541</v>
      </c>
      <c r="BE97" s="248">
        <f>IF(N97="základní",J97,0)</f>
        <v>0</v>
      </c>
      <c r="BF97" s="248">
        <f>IF(N97="snížená",J97,0)</f>
        <v>0</v>
      </c>
      <c r="BG97" s="248">
        <f>IF(N97="zákl. přenesená",J97,0)</f>
        <v>0</v>
      </c>
      <c r="BH97" s="248">
        <f>IF(N97="sníž. přenesená",J97,0)</f>
        <v>0</v>
      </c>
      <c r="BI97" s="248">
        <f>IF(N97="nulová",J97,0)</f>
        <v>0</v>
      </c>
      <c r="BJ97" s="24" t="s">
        <v>24</v>
      </c>
      <c r="BK97" s="248">
        <f>ROUND(I97*H97,2)</f>
        <v>0</v>
      </c>
      <c r="BL97" s="24" t="s">
        <v>577</v>
      </c>
      <c r="BM97" s="24" t="s">
        <v>2186</v>
      </c>
    </row>
    <row r="98" s="1" customFormat="1" ht="16.5" customHeight="1">
      <c r="B98" s="46"/>
      <c r="C98" s="237" t="s">
        <v>93</v>
      </c>
      <c r="D98" s="237" t="s">
        <v>544</v>
      </c>
      <c r="E98" s="238" t="s">
        <v>1633</v>
      </c>
      <c r="F98" s="239" t="s">
        <v>1634</v>
      </c>
      <c r="G98" s="240" t="s">
        <v>616</v>
      </c>
      <c r="H98" s="241">
        <v>2</v>
      </c>
      <c r="I98" s="242"/>
      <c r="J98" s="243">
        <f>ROUND(I98*H98,2)</f>
        <v>0</v>
      </c>
      <c r="K98" s="239" t="s">
        <v>22</v>
      </c>
      <c r="L98" s="72"/>
      <c r="M98" s="244" t="s">
        <v>22</v>
      </c>
      <c r="N98" s="245" t="s">
        <v>48</v>
      </c>
      <c r="O98" s="47"/>
      <c r="P98" s="246">
        <f>O98*H98</f>
        <v>0</v>
      </c>
      <c r="Q98" s="246">
        <v>0</v>
      </c>
      <c r="R98" s="246">
        <f>Q98*H98</f>
        <v>0</v>
      </c>
      <c r="S98" s="246">
        <v>0</v>
      </c>
      <c r="T98" s="247">
        <f>S98*H98</f>
        <v>0</v>
      </c>
      <c r="AR98" s="24" t="s">
        <v>577</v>
      </c>
      <c r="AT98" s="24" t="s">
        <v>544</v>
      </c>
      <c r="AU98" s="24" t="s">
        <v>85</v>
      </c>
      <c r="AY98" s="24" t="s">
        <v>541</v>
      </c>
      <c r="BE98" s="248">
        <f>IF(N98="základní",J98,0)</f>
        <v>0</v>
      </c>
      <c r="BF98" s="248">
        <f>IF(N98="snížená",J98,0)</f>
        <v>0</v>
      </c>
      <c r="BG98" s="248">
        <f>IF(N98="zákl. přenesená",J98,0)</f>
        <v>0</v>
      </c>
      <c r="BH98" s="248">
        <f>IF(N98="sníž. přenesená",J98,0)</f>
        <v>0</v>
      </c>
      <c r="BI98" s="248">
        <f>IF(N98="nulová",J98,0)</f>
        <v>0</v>
      </c>
      <c r="BJ98" s="24" t="s">
        <v>24</v>
      </c>
      <c r="BK98" s="248">
        <f>ROUND(I98*H98,2)</f>
        <v>0</v>
      </c>
      <c r="BL98" s="24" t="s">
        <v>577</v>
      </c>
      <c r="BM98" s="24" t="s">
        <v>2187</v>
      </c>
    </row>
    <row r="99" s="1" customFormat="1" ht="16.5" customHeight="1">
      <c r="B99" s="46"/>
      <c r="C99" s="237" t="s">
        <v>542</v>
      </c>
      <c r="D99" s="237" t="s">
        <v>544</v>
      </c>
      <c r="E99" s="238" t="s">
        <v>1636</v>
      </c>
      <c r="F99" s="239" t="s">
        <v>1637</v>
      </c>
      <c r="G99" s="240" t="s">
        <v>1631</v>
      </c>
      <c r="H99" s="241">
        <v>2</v>
      </c>
      <c r="I99" s="242"/>
      <c r="J99" s="243">
        <f>ROUND(I99*H99,2)</f>
        <v>0</v>
      </c>
      <c r="K99" s="239" t="s">
        <v>22</v>
      </c>
      <c r="L99" s="72"/>
      <c r="M99" s="244" t="s">
        <v>22</v>
      </c>
      <c r="N99" s="245" t="s">
        <v>48</v>
      </c>
      <c r="O99" s="47"/>
      <c r="P99" s="246">
        <f>O99*H99</f>
        <v>0</v>
      </c>
      <c r="Q99" s="246">
        <v>0.00116</v>
      </c>
      <c r="R99" s="246">
        <f>Q99*H99</f>
        <v>0.00232</v>
      </c>
      <c r="S99" s="246">
        <v>0</v>
      </c>
      <c r="T99" s="247">
        <f>S99*H99</f>
        <v>0</v>
      </c>
      <c r="AR99" s="24" t="s">
        <v>577</v>
      </c>
      <c r="AT99" s="24" t="s">
        <v>544</v>
      </c>
      <c r="AU99" s="24" t="s">
        <v>85</v>
      </c>
      <c r="AY99" s="24" t="s">
        <v>541</v>
      </c>
      <c r="BE99" s="248">
        <f>IF(N99="základní",J99,0)</f>
        <v>0</v>
      </c>
      <c r="BF99" s="248">
        <f>IF(N99="snížená",J99,0)</f>
        <v>0</v>
      </c>
      <c r="BG99" s="248">
        <f>IF(N99="zákl. přenesená",J99,0)</f>
        <v>0</v>
      </c>
      <c r="BH99" s="248">
        <f>IF(N99="sníž. přenesená",J99,0)</f>
        <v>0</v>
      </c>
      <c r="BI99" s="248">
        <f>IF(N99="nulová",J99,0)</f>
        <v>0</v>
      </c>
      <c r="BJ99" s="24" t="s">
        <v>24</v>
      </c>
      <c r="BK99" s="248">
        <f>ROUND(I99*H99,2)</f>
        <v>0</v>
      </c>
      <c r="BL99" s="24" t="s">
        <v>577</v>
      </c>
      <c r="BM99" s="24" t="s">
        <v>1831</v>
      </c>
    </row>
    <row r="100" s="11" customFormat="1" ht="29.88" customHeight="1">
      <c r="B100" s="221"/>
      <c r="C100" s="222"/>
      <c r="D100" s="223" t="s">
        <v>76</v>
      </c>
      <c r="E100" s="235" t="s">
        <v>565</v>
      </c>
      <c r="F100" s="235" t="s">
        <v>566</v>
      </c>
      <c r="G100" s="222"/>
      <c r="H100" s="222"/>
      <c r="I100" s="225"/>
      <c r="J100" s="236">
        <f>BK100</f>
        <v>0</v>
      </c>
      <c r="K100" s="222"/>
      <c r="L100" s="227"/>
      <c r="M100" s="228"/>
      <c r="N100" s="229"/>
      <c r="O100" s="229"/>
      <c r="P100" s="230">
        <f>SUM(P101:P104)</f>
        <v>0</v>
      </c>
      <c r="Q100" s="229"/>
      <c r="R100" s="230">
        <f>SUM(R101:R104)</f>
        <v>0</v>
      </c>
      <c r="S100" s="229"/>
      <c r="T100" s="231">
        <f>SUM(T101:T104)</f>
        <v>0</v>
      </c>
      <c r="AR100" s="232" t="s">
        <v>24</v>
      </c>
      <c r="AT100" s="233" t="s">
        <v>76</v>
      </c>
      <c r="AU100" s="233" t="s">
        <v>24</v>
      </c>
      <c r="AY100" s="232" t="s">
        <v>541</v>
      </c>
      <c r="BK100" s="234">
        <f>SUM(BK101:BK104)</f>
        <v>0</v>
      </c>
    </row>
    <row r="101" s="1" customFormat="1" ht="25.5" customHeight="1">
      <c r="B101" s="46"/>
      <c r="C101" s="237" t="s">
        <v>562</v>
      </c>
      <c r="D101" s="237" t="s">
        <v>544</v>
      </c>
      <c r="E101" s="238" t="s">
        <v>1832</v>
      </c>
      <c r="F101" s="239" t="s">
        <v>1833</v>
      </c>
      <c r="G101" s="240" t="s">
        <v>569</v>
      </c>
      <c r="H101" s="241">
        <v>0.037999999999999999</v>
      </c>
      <c r="I101" s="242"/>
      <c r="J101" s="243">
        <f>ROUND(I101*H101,2)</f>
        <v>0</v>
      </c>
      <c r="K101" s="239" t="s">
        <v>22</v>
      </c>
      <c r="L101" s="72"/>
      <c r="M101" s="244" t="s">
        <v>22</v>
      </c>
      <c r="N101" s="245" t="s">
        <v>48</v>
      </c>
      <c r="O101" s="47"/>
      <c r="P101" s="246">
        <f>O101*H101</f>
        <v>0</v>
      </c>
      <c r="Q101" s="246">
        <v>0</v>
      </c>
      <c r="R101" s="246">
        <f>Q101*H101</f>
        <v>0</v>
      </c>
      <c r="S101" s="246">
        <v>0</v>
      </c>
      <c r="T101" s="247">
        <f>S101*H101</f>
        <v>0</v>
      </c>
      <c r="AR101" s="24" t="s">
        <v>542</v>
      </c>
      <c r="AT101" s="24" t="s">
        <v>544</v>
      </c>
      <c r="AU101" s="24" t="s">
        <v>85</v>
      </c>
      <c r="AY101" s="24" t="s">
        <v>541</v>
      </c>
      <c r="BE101" s="248">
        <f>IF(N101="základní",J101,0)</f>
        <v>0</v>
      </c>
      <c r="BF101" s="248">
        <f>IF(N101="snížená",J101,0)</f>
        <v>0</v>
      </c>
      <c r="BG101" s="248">
        <f>IF(N101="zákl. přenesená",J101,0)</f>
        <v>0</v>
      </c>
      <c r="BH101" s="248">
        <f>IF(N101="sníž. přenesená",J101,0)</f>
        <v>0</v>
      </c>
      <c r="BI101" s="248">
        <f>IF(N101="nulová",J101,0)</f>
        <v>0</v>
      </c>
      <c r="BJ101" s="24" t="s">
        <v>24</v>
      </c>
      <c r="BK101" s="248">
        <f>ROUND(I101*H101,2)</f>
        <v>0</v>
      </c>
      <c r="BL101" s="24" t="s">
        <v>542</v>
      </c>
      <c r="BM101" s="24" t="s">
        <v>1834</v>
      </c>
    </row>
    <row r="102" s="1" customFormat="1" ht="25.5" customHeight="1">
      <c r="B102" s="46"/>
      <c r="C102" s="237" t="s">
        <v>552</v>
      </c>
      <c r="D102" s="237" t="s">
        <v>544</v>
      </c>
      <c r="E102" s="238" t="s">
        <v>1835</v>
      </c>
      <c r="F102" s="239" t="s">
        <v>1836</v>
      </c>
      <c r="G102" s="240" t="s">
        <v>569</v>
      </c>
      <c r="H102" s="241">
        <v>0.56999999999999995</v>
      </c>
      <c r="I102" s="242"/>
      <c r="J102" s="243">
        <f>ROUND(I102*H102,2)</f>
        <v>0</v>
      </c>
      <c r="K102" s="239" t="s">
        <v>22</v>
      </c>
      <c r="L102" s="72"/>
      <c r="M102" s="244" t="s">
        <v>22</v>
      </c>
      <c r="N102" s="245" t="s">
        <v>48</v>
      </c>
      <c r="O102" s="47"/>
      <c r="P102" s="246">
        <f>O102*H102</f>
        <v>0</v>
      </c>
      <c r="Q102" s="246">
        <v>0</v>
      </c>
      <c r="R102" s="246">
        <f>Q102*H102</f>
        <v>0</v>
      </c>
      <c r="S102" s="246">
        <v>0</v>
      </c>
      <c r="T102" s="247">
        <f>S102*H102</f>
        <v>0</v>
      </c>
      <c r="AR102" s="24" t="s">
        <v>542</v>
      </c>
      <c r="AT102" s="24" t="s">
        <v>544</v>
      </c>
      <c r="AU102" s="24" t="s">
        <v>85</v>
      </c>
      <c r="AY102" s="24" t="s">
        <v>541</v>
      </c>
      <c r="BE102" s="248">
        <f>IF(N102="základní",J102,0)</f>
        <v>0</v>
      </c>
      <c r="BF102" s="248">
        <f>IF(N102="snížená",J102,0)</f>
        <v>0</v>
      </c>
      <c r="BG102" s="248">
        <f>IF(N102="zákl. přenesená",J102,0)</f>
        <v>0</v>
      </c>
      <c r="BH102" s="248">
        <f>IF(N102="sníž. přenesená",J102,0)</f>
        <v>0</v>
      </c>
      <c r="BI102" s="248">
        <f>IF(N102="nulová",J102,0)</f>
        <v>0</v>
      </c>
      <c r="BJ102" s="24" t="s">
        <v>24</v>
      </c>
      <c r="BK102" s="248">
        <f>ROUND(I102*H102,2)</f>
        <v>0</v>
      </c>
      <c r="BL102" s="24" t="s">
        <v>542</v>
      </c>
      <c r="BM102" s="24" t="s">
        <v>1837</v>
      </c>
    </row>
    <row r="103" s="12" customFormat="1">
      <c r="B103" s="249"/>
      <c r="C103" s="250"/>
      <c r="D103" s="251" t="s">
        <v>549</v>
      </c>
      <c r="E103" s="252" t="s">
        <v>22</v>
      </c>
      <c r="F103" s="253" t="s">
        <v>2188</v>
      </c>
      <c r="G103" s="250"/>
      <c r="H103" s="254">
        <v>0.56999999999999995</v>
      </c>
      <c r="I103" s="255"/>
      <c r="J103" s="250"/>
      <c r="K103" s="250"/>
      <c r="L103" s="256"/>
      <c r="M103" s="257"/>
      <c r="N103" s="258"/>
      <c r="O103" s="258"/>
      <c r="P103" s="258"/>
      <c r="Q103" s="258"/>
      <c r="R103" s="258"/>
      <c r="S103" s="258"/>
      <c r="T103" s="259"/>
      <c r="AT103" s="260" t="s">
        <v>549</v>
      </c>
      <c r="AU103" s="260" t="s">
        <v>85</v>
      </c>
      <c r="AV103" s="12" t="s">
        <v>85</v>
      </c>
      <c r="AW103" s="12" t="s">
        <v>41</v>
      </c>
      <c r="AX103" s="12" t="s">
        <v>24</v>
      </c>
      <c r="AY103" s="260" t="s">
        <v>541</v>
      </c>
    </row>
    <row r="104" s="1" customFormat="1" ht="16.5" customHeight="1">
      <c r="B104" s="46"/>
      <c r="C104" s="237" t="s">
        <v>571</v>
      </c>
      <c r="D104" s="237" t="s">
        <v>544</v>
      </c>
      <c r="E104" s="238" t="s">
        <v>1605</v>
      </c>
      <c r="F104" s="239" t="s">
        <v>2189</v>
      </c>
      <c r="G104" s="240" t="s">
        <v>569</v>
      </c>
      <c r="H104" s="241">
        <v>0.45800000000000002</v>
      </c>
      <c r="I104" s="242"/>
      <c r="J104" s="243">
        <f>ROUND(I104*H104,2)</f>
        <v>0</v>
      </c>
      <c r="K104" s="239" t="s">
        <v>548</v>
      </c>
      <c r="L104" s="72"/>
      <c r="M104" s="244" t="s">
        <v>22</v>
      </c>
      <c r="N104" s="245" t="s">
        <v>48</v>
      </c>
      <c r="O104" s="47"/>
      <c r="P104" s="246">
        <f>O104*H104</f>
        <v>0</v>
      </c>
      <c r="Q104" s="246">
        <v>0</v>
      </c>
      <c r="R104" s="246">
        <f>Q104*H104</f>
        <v>0</v>
      </c>
      <c r="S104" s="246">
        <v>0</v>
      </c>
      <c r="T104" s="247">
        <f>S104*H104</f>
        <v>0</v>
      </c>
      <c r="AR104" s="24" t="s">
        <v>542</v>
      </c>
      <c r="AT104" s="24" t="s">
        <v>544</v>
      </c>
      <c r="AU104" s="24" t="s">
        <v>85</v>
      </c>
      <c r="AY104" s="24" t="s">
        <v>541</v>
      </c>
      <c r="BE104" s="248">
        <f>IF(N104="základní",J104,0)</f>
        <v>0</v>
      </c>
      <c r="BF104" s="248">
        <f>IF(N104="snížená",J104,0)</f>
        <v>0</v>
      </c>
      <c r="BG104" s="248">
        <f>IF(N104="zákl. přenesená",J104,0)</f>
        <v>0</v>
      </c>
      <c r="BH104" s="248">
        <f>IF(N104="sníž. přenesená",J104,0)</f>
        <v>0</v>
      </c>
      <c r="BI104" s="248">
        <f>IF(N104="nulová",J104,0)</f>
        <v>0</v>
      </c>
      <c r="BJ104" s="24" t="s">
        <v>24</v>
      </c>
      <c r="BK104" s="248">
        <f>ROUND(I104*H104,2)</f>
        <v>0</v>
      </c>
      <c r="BL104" s="24" t="s">
        <v>542</v>
      </c>
      <c r="BM104" s="24" t="s">
        <v>2190</v>
      </c>
    </row>
    <row r="105" s="11" customFormat="1" ht="29.88" customHeight="1">
      <c r="B105" s="221"/>
      <c r="C105" s="222"/>
      <c r="D105" s="223" t="s">
        <v>76</v>
      </c>
      <c r="E105" s="235" t="s">
        <v>1843</v>
      </c>
      <c r="F105" s="235" t="s">
        <v>1844</v>
      </c>
      <c r="G105" s="222"/>
      <c r="H105" s="222"/>
      <c r="I105" s="225"/>
      <c r="J105" s="236">
        <f>BK105</f>
        <v>0</v>
      </c>
      <c r="K105" s="222"/>
      <c r="L105" s="227"/>
      <c r="M105" s="228"/>
      <c r="N105" s="229"/>
      <c r="O105" s="229"/>
      <c r="P105" s="230">
        <f>SUM(P106:P108)</f>
        <v>0</v>
      </c>
      <c r="Q105" s="229"/>
      <c r="R105" s="230">
        <f>SUM(R106:R108)</f>
        <v>0</v>
      </c>
      <c r="S105" s="229"/>
      <c r="T105" s="231">
        <f>SUM(T106:T108)</f>
        <v>0</v>
      </c>
      <c r="AR105" s="232" t="s">
        <v>24</v>
      </c>
      <c r="AT105" s="233" t="s">
        <v>76</v>
      </c>
      <c r="AU105" s="233" t="s">
        <v>24</v>
      </c>
      <c r="AY105" s="232" t="s">
        <v>541</v>
      </c>
      <c r="BK105" s="234">
        <f>SUM(BK106:BK108)</f>
        <v>0</v>
      </c>
    </row>
    <row r="106" s="1" customFormat="1" ht="16.5" customHeight="1">
      <c r="B106" s="46"/>
      <c r="C106" s="237" t="s">
        <v>561</v>
      </c>
      <c r="D106" s="237" t="s">
        <v>544</v>
      </c>
      <c r="E106" s="238" t="s">
        <v>2191</v>
      </c>
      <c r="F106" s="239" t="s">
        <v>2192</v>
      </c>
      <c r="G106" s="240" t="s">
        <v>1883</v>
      </c>
      <c r="H106" s="241">
        <v>2</v>
      </c>
      <c r="I106" s="242"/>
      <c r="J106" s="243">
        <f>ROUND(I106*H106,2)</f>
        <v>0</v>
      </c>
      <c r="K106" s="239" t="s">
        <v>22</v>
      </c>
      <c r="L106" s="72"/>
      <c r="M106" s="244" t="s">
        <v>22</v>
      </c>
      <c r="N106" s="245" t="s">
        <v>48</v>
      </c>
      <c r="O106" s="47"/>
      <c r="P106" s="246">
        <f>O106*H106</f>
        <v>0</v>
      </c>
      <c r="Q106" s="246">
        <v>0</v>
      </c>
      <c r="R106" s="246">
        <f>Q106*H106</f>
        <v>0</v>
      </c>
      <c r="S106" s="246">
        <v>0</v>
      </c>
      <c r="T106" s="247">
        <f>S106*H106</f>
        <v>0</v>
      </c>
      <c r="AR106" s="24" t="s">
        <v>542</v>
      </c>
      <c r="AT106" s="24" t="s">
        <v>544</v>
      </c>
      <c r="AU106" s="24" t="s">
        <v>85</v>
      </c>
      <c r="AY106" s="24" t="s">
        <v>541</v>
      </c>
      <c r="BE106" s="248">
        <f>IF(N106="základní",J106,0)</f>
        <v>0</v>
      </c>
      <c r="BF106" s="248">
        <f>IF(N106="snížená",J106,0)</f>
        <v>0</v>
      </c>
      <c r="BG106" s="248">
        <f>IF(N106="zákl. přenesená",J106,0)</f>
        <v>0</v>
      </c>
      <c r="BH106" s="248">
        <f>IF(N106="sníž. přenesená",J106,0)</f>
        <v>0</v>
      </c>
      <c r="BI106" s="248">
        <f>IF(N106="nulová",J106,0)</f>
        <v>0</v>
      </c>
      <c r="BJ106" s="24" t="s">
        <v>24</v>
      </c>
      <c r="BK106" s="248">
        <f>ROUND(I106*H106,2)</f>
        <v>0</v>
      </c>
      <c r="BL106" s="24" t="s">
        <v>542</v>
      </c>
      <c r="BM106" s="24" t="s">
        <v>2193</v>
      </c>
    </row>
    <row r="107" s="1" customFormat="1" ht="25.5" customHeight="1">
      <c r="B107" s="46"/>
      <c r="C107" s="237" t="s">
        <v>557</v>
      </c>
      <c r="D107" s="237" t="s">
        <v>544</v>
      </c>
      <c r="E107" s="238" t="s">
        <v>2194</v>
      </c>
      <c r="F107" s="239" t="s">
        <v>2195</v>
      </c>
      <c r="G107" s="240" t="s">
        <v>1883</v>
      </c>
      <c r="H107" s="241">
        <v>2</v>
      </c>
      <c r="I107" s="242"/>
      <c r="J107" s="243">
        <f>ROUND(I107*H107,2)</f>
        <v>0</v>
      </c>
      <c r="K107" s="239" t="s">
        <v>22</v>
      </c>
      <c r="L107" s="72"/>
      <c r="M107" s="244" t="s">
        <v>22</v>
      </c>
      <c r="N107" s="245" t="s">
        <v>48</v>
      </c>
      <c r="O107" s="47"/>
      <c r="P107" s="246">
        <f>O107*H107</f>
        <v>0</v>
      </c>
      <c r="Q107" s="246">
        <v>0</v>
      </c>
      <c r="R107" s="246">
        <f>Q107*H107</f>
        <v>0</v>
      </c>
      <c r="S107" s="246">
        <v>0</v>
      </c>
      <c r="T107" s="247">
        <f>S107*H107</f>
        <v>0</v>
      </c>
      <c r="AR107" s="24" t="s">
        <v>542</v>
      </c>
      <c r="AT107" s="24" t="s">
        <v>544</v>
      </c>
      <c r="AU107" s="24" t="s">
        <v>85</v>
      </c>
      <c r="AY107" s="24" t="s">
        <v>541</v>
      </c>
      <c r="BE107" s="248">
        <f>IF(N107="základní",J107,0)</f>
        <v>0</v>
      </c>
      <c r="BF107" s="248">
        <f>IF(N107="snížená",J107,0)</f>
        <v>0</v>
      </c>
      <c r="BG107" s="248">
        <f>IF(N107="zákl. přenesená",J107,0)</f>
        <v>0</v>
      </c>
      <c r="BH107" s="248">
        <f>IF(N107="sníž. přenesená",J107,0)</f>
        <v>0</v>
      </c>
      <c r="BI107" s="248">
        <f>IF(N107="nulová",J107,0)</f>
        <v>0</v>
      </c>
      <c r="BJ107" s="24" t="s">
        <v>24</v>
      </c>
      <c r="BK107" s="248">
        <f>ROUND(I107*H107,2)</f>
        <v>0</v>
      </c>
      <c r="BL107" s="24" t="s">
        <v>542</v>
      </c>
      <c r="BM107" s="24" t="s">
        <v>2196</v>
      </c>
    </row>
    <row r="108" s="1" customFormat="1" ht="16.5" customHeight="1">
      <c r="B108" s="46"/>
      <c r="C108" s="237" t="s">
        <v>29</v>
      </c>
      <c r="D108" s="237" t="s">
        <v>544</v>
      </c>
      <c r="E108" s="238" t="s">
        <v>1845</v>
      </c>
      <c r="F108" s="239" t="s">
        <v>1846</v>
      </c>
      <c r="G108" s="240" t="s">
        <v>616</v>
      </c>
      <c r="H108" s="241">
        <v>10</v>
      </c>
      <c r="I108" s="242"/>
      <c r="J108" s="243">
        <f>ROUND(I108*H108,2)</f>
        <v>0</v>
      </c>
      <c r="K108" s="239" t="s">
        <v>22</v>
      </c>
      <c r="L108" s="72"/>
      <c r="M108" s="244" t="s">
        <v>22</v>
      </c>
      <c r="N108" s="245" t="s">
        <v>48</v>
      </c>
      <c r="O108" s="47"/>
      <c r="P108" s="246">
        <f>O108*H108</f>
        <v>0</v>
      </c>
      <c r="Q108" s="246">
        <v>0</v>
      </c>
      <c r="R108" s="246">
        <f>Q108*H108</f>
        <v>0</v>
      </c>
      <c r="S108" s="246">
        <v>0</v>
      </c>
      <c r="T108" s="247">
        <f>S108*H108</f>
        <v>0</v>
      </c>
      <c r="AR108" s="24" t="s">
        <v>542</v>
      </c>
      <c r="AT108" s="24" t="s">
        <v>544</v>
      </c>
      <c r="AU108" s="24" t="s">
        <v>85</v>
      </c>
      <c r="AY108" s="24" t="s">
        <v>541</v>
      </c>
      <c r="BE108" s="248">
        <f>IF(N108="základní",J108,0)</f>
        <v>0</v>
      </c>
      <c r="BF108" s="248">
        <f>IF(N108="snížená",J108,0)</f>
        <v>0</v>
      </c>
      <c r="BG108" s="248">
        <f>IF(N108="zákl. přenesená",J108,0)</f>
        <v>0</v>
      </c>
      <c r="BH108" s="248">
        <f>IF(N108="sníž. přenesená",J108,0)</f>
        <v>0</v>
      </c>
      <c r="BI108" s="248">
        <f>IF(N108="nulová",J108,0)</f>
        <v>0</v>
      </c>
      <c r="BJ108" s="24" t="s">
        <v>24</v>
      </c>
      <c r="BK108" s="248">
        <f>ROUND(I108*H108,2)</f>
        <v>0</v>
      </c>
      <c r="BL108" s="24" t="s">
        <v>542</v>
      </c>
      <c r="BM108" s="24" t="s">
        <v>2197</v>
      </c>
    </row>
    <row r="109" s="11" customFormat="1" ht="37.44" customHeight="1">
      <c r="B109" s="221"/>
      <c r="C109" s="222"/>
      <c r="D109" s="223" t="s">
        <v>76</v>
      </c>
      <c r="E109" s="224" t="s">
        <v>586</v>
      </c>
      <c r="F109" s="224" t="s">
        <v>587</v>
      </c>
      <c r="G109" s="222"/>
      <c r="H109" s="222"/>
      <c r="I109" s="225"/>
      <c r="J109" s="226">
        <f>BK109</f>
        <v>0</v>
      </c>
      <c r="K109" s="222"/>
      <c r="L109" s="227"/>
      <c r="M109" s="228"/>
      <c r="N109" s="229"/>
      <c r="O109" s="229"/>
      <c r="P109" s="230">
        <f>P110+P112+P125+P130</f>
        <v>0</v>
      </c>
      <c r="Q109" s="229"/>
      <c r="R109" s="230">
        <f>R110+R112+R125+R130</f>
        <v>1.13479416</v>
      </c>
      <c r="S109" s="229"/>
      <c r="T109" s="231">
        <f>T110+T112+T125+T130</f>
        <v>0.45791999999999999</v>
      </c>
      <c r="AR109" s="232" t="s">
        <v>85</v>
      </c>
      <c r="AT109" s="233" t="s">
        <v>76</v>
      </c>
      <c r="AU109" s="233" t="s">
        <v>77</v>
      </c>
      <c r="AY109" s="232" t="s">
        <v>541</v>
      </c>
      <c r="BK109" s="234">
        <f>BK110+BK112+BK125+BK130</f>
        <v>0</v>
      </c>
    </row>
    <row r="110" s="11" customFormat="1" ht="19.92" customHeight="1">
      <c r="B110" s="221"/>
      <c r="C110" s="222"/>
      <c r="D110" s="223" t="s">
        <v>76</v>
      </c>
      <c r="E110" s="235" t="s">
        <v>2145</v>
      </c>
      <c r="F110" s="235" t="s">
        <v>2146</v>
      </c>
      <c r="G110" s="222"/>
      <c r="H110" s="222"/>
      <c r="I110" s="225"/>
      <c r="J110" s="236">
        <f>BK110</f>
        <v>0</v>
      </c>
      <c r="K110" s="222"/>
      <c r="L110" s="227"/>
      <c r="M110" s="228"/>
      <c r="N110" s="229"/>
      <c r="O110" s="229"/>
      <c r="P110" s="230">
        <f>P111</f>
        <v>0</v>
      </c>
      <c r="Q110" s="229"/>
      <c r="R110" s="230">
        <f>R111</f>
        <v>0</v>
      </c>
      <c r="S110" s="229"/>
      <c r="T110" s="231">
        <f>T111</f>
        <v>0.037920000000000002</v>
      </c>
      <c r="AR110" s="232" t="s">
        <v>85</v>
      </c>
      <c r="AT110" s="233" t="s">
        <v>76</v>
      </c>
      <c r="AU110" s="233" t="s">
        <v>24</v>
      </c>
      <c r="AY110" s="232" t="s">
        <v>541</v>
      </c>
      <c r="BK110" s="234">
        <f>BK111</f>
        <v>0</v>
      </c>
    </row>
    <row r="111" s="1" customFormat="1" ht="16.5" customHeight="1">
      <c r="B111" s="46"/>
      <c r="C111" s="237" t="s">
        <v>590</v>
      </c>
      <c r="D111" s="237" t="s">
        <v>544</v>
      </c>
      <c r="E111" s="238" t="s">
        <v>2198</v>
      </c>
      <c r="F111" s="239" t="s">
        <v>2199</v>
      </c>
      <c r="G111" s="240" t="s">
        <v>547</v>
      </c>
      <c r="H111" s="241">
        <v>4</v>
      </c>
      <c r="I111" s="242"/>
      <c r="J111" s="243">
        <f>ROUND(I111*H111,2)</f>
        <v>0</v>
      </c>
      <c r="K111" s="239" t="s">
        <v>1754</v>
      </c>
      <c r="L111" s="72"/>
      <c r="M111" s="244" t="s">
        <v>22</v>
      </c>
      <c r="N111" s="245" t="s">
        <v>48</v>
      </c>
      <c r="O111" s="47"/>
      <c r="P111" s="246">
        <f>O111*H111</f>
        <v>0</v>
      </c>
      <c r="Q111" s="246">
        <v>0</v>
      </c>
      <c r="R111" s="246">
        <f>Q111*H111</f>
        <v>0</v>
      </c>
      <c r="S111" s="246">
        <v>0.0094800000000000006</v>
      </c>
      <c r="T111" s="247">
        <f>S111*H111</f>
        <v>0.037920000000000002</v>
      </c>
      <c r="AR111" s="24" t="s">
        <v>577</v>
      </c>
      <c r="AT111" s="24" t="s">
        <v>544</v>
      </c>
      <c r="AU111" s="24" t="s">
        <v>85</v>
      </c>
      <c r="AY111" s="24" t="s">
        <v>541</v>
      </c>
      <c r="BE111" s="248">
        <f>IF(N111="základní",J111,0)</f>
        <v>0</v>
      </c>
      <c r="BF111" s="248">
        <f>IF(N111="snížená",J111,0)</f>
        <v>0</v>
      </c>
      <c r="BG111" s="248">
        <f>IF(N111="zákl. přenesená",J111,0)</f>
        <v>0</v>
      </c>
      <c r="BH111" s="248">
        <f>IF(N111="sníž. přenesená",J111,0)</f>
        <v>0</v>
      </c>
      <c r="BI111" s="248">
        <f>IF(N111="nulová",J111,0)</f>
        <v>0</v>
      </c>
      <c r="BJ111" s="24" t="s">
        <v>24</v>
      </c>
      <c r="BK111" s="248">
        <f>ROUND(I111*H111,2)</f>
        <v>0</v>
      </c>
      <c r="BL111" s="24" t="s">
        <v>577</v>
      </c>
      <c r="BM111" s="24" t="s">
        <v>2200</v>
      </c>
    </row>
    <row r="112" s="11" customFormat="1" ht="29.88" customHeight="1">
      <c r="B112" s="221"/>
      <c r="C112" s="222"/>
      <c r="D112" s="223" t="s">
        <v>76</v>
      </c>
      <c r="E112" s="235" t="s">
        <v>1329</v>
      </c>
      <c r="F112" s="235" t="s">
        <v>1330</v>
      </c>
      <c r="G112" s="222"/>
      <c r="H112" s="222"/>
      <c r="I112" s="225"/>
      <c r="J112" s="236">
        <f>BK112</f>
        <v>0</v>
      </c>
      <c r="K112" s="222"/>
      <c r="L112" s="227"/>
      <c r="M112" s="228"/>
      <c r="N112" s="229"/>
      <c r="O112" s="229"/>
      <c r="P112" s="230">
        <f>SUM(P113:P124)</f>
        <v>0</v>
      </c>
      <c r="Q112" s="229"/>
      <c r="R112" s="230">
        <f>SUM(R113:R124)</f>
        <v>1.1034625600000001</v>
      </c>
      <c r="S112" s="229"/>
      <c r="T112" s="231">
        <f>SUM(T113:T124)</f>
        <v>0</v>
      </c>
      <c r="AR112" s="232" t="s">
        <v>85</v>
      </c>
      <c r="AT112" s="233" t="s">
        <v>76</v>
      </c>
      <c r="AU112" s="233" t="s">
        <v>24</v>
      </c>
      <c r="AY112" s="232" t="s">
        <v>541</v>
      </c>
      <c r="BK112" s="234">
        <f>SUM(BK113:BK124)</f>
        <v>0</v>
      </c>
    </row>
    <row r="113" s="1" customFormat="1" ht="16.5" customHeight="1">
      <c r="B113" s="46"/>
      <c r="C113" s="237" t="s">
        <v>570</v>
      </c>
      <c r="D113" s="237" t="s">
        <v>544</v>
      </c>
      <c r="E113" s="238" t="s">
        <v>1848</v>
      </c>
      <c r="F113" s="239" t="s">
        <v>1849</v>
      </c>
      <c r="G113" s="240" t="s">
        <v>547</v>
      </c>
      <c r="H113" s="241">
        <v>34</v>
      </c>
      <c r="I113" s="242"/>
      <c r="J113" s="243">
        <f>ROUND(I113*H113,2)</f>
        <v>0</v>
      </c>
      <c r="K113" s="239" t="s">
        <v>1754</v>
      </c>
      <c r="L113" s="72"/>
      <c r="M113" s="244" t="s">
        <v>22</v>
      </c>
      <c r="N113" s="245" t="s">
        <v>48</v>
      </c>
      <c r="O113" s="47"/>
      <c r="P113" s="246">
        <f>O113*H113</f>
        <v>0</v>
      </c>
      <c r="Q113" s="246">
        <v>0.00010184</v>
      </c>
      <c r="R113" s="246">
        <f>Q113*H113</f>
        <v>0.0034625599999999999</v>
      </c>
      <c r="S113" s="246">
        <v>0</v>
      </c>
      <c r="T113" s="247">
        <f>S113*H113</f>
        <v>0</v>
      </c>
      <c r="AR113" s="24" t="s">
        <v>577</v>
      </c>
      <c r="AT113" s="24" t="s">
        <v>544</v>
      </c>
      <c r="AU113" s="24" t="s">
        <v>85</v>
      </c>
      <c r="AY113" s="24" t="s">
        <v>541</v>
      </c>
      <c r="BE113" s="248">
        <f>IF(N113="základní",J113,0)</f>
        <v>0</v>
      </c>
      <c r="BF113" s="248">
        <f>IF(N113="snížená",J113,0)</f>
        <v>0</v>
      </c>
      <c r="BG113" s="248">
        <f>IF(N113="zákl. přenesená",J113,0)</f>
        <v>0</v>
      </c>
      <c r="BH113" s="248">
        <f>IF(N113="sníž. přenesená",J113,0)</f>
        <v>0</v>
      </c>
      <c r="BI113" s="248">
        <f>IF(N113="nulová",J113,0)</f>
        <v>0</v>
      </c>
      <c r="BJ113" s="24" t="s">
        <v>24</v>
      </c>
      <c r="BK113" s="248">
        <f>ROUND(I113*H113,2)</f>
        <v>0</v>
      </c>
      <c r="BL113" s="24" t="s">
        <v>577</v>
      </c>
      <c r="BM113" s="24" t="s">
        <v>1850</v>
      </c>
    </row>
    <row r="114" s="1" customFormat="1" ht="25.5" customHeight="1">
      <c r="B114" s="46"/>
      <c r="C114" s="264" t="s">
        <v>653</v>
      </c>
      <c r="D114" s="264" t="s">
        <v>622</v>
      </c>
      <c r="E114" s="265" t="s">
        <v>1851</v>
      </c>
      <c r="F114" s="266" t="s">
        <v>2201</v>
      </c>
      <c r="G114" s="267" t="s">
        <v>1853</v>
      </c>
      <c r="H114" s="268">
        <v>10</v>
      </c>
      <c r="I114" s="269"/>
      <c r="J114" s="270">
        <f>ROUND(I114*H114,2)</f>
        <v>0</v>
      </c>
      <c r="K114" s="266" t="s">
        <v>22</v>
      </c>
      <c r="L114" s="271"/>
      <c r="M114" s="272" t="s">
        <v>22</v>
      </c>
      <c r="N114" s="273" t="s">
        <v>48</v>
      </c>
      <c r="O114" s="47"/>
      <c r="P114" s="246">
        <f>O114*H114</f>
        <v>0</v>
      </c>
      <c r="Q114" s="246">
        <v>0.025000000000000001</v>
      </c>
      <c r="R114" s="246">
        <f>Q114*H114</f>
        <v>0.25</v>
      </c>
      <c r="S114" s="246">
        <v>0</v>
      </c>
      <c r="T114" s="247">
        <f>S114*H114</f>
        <v>0</v>
      </c>
      <c r="AR114" s="24" t="s">
        <v>726</v>
      </c>
      <c r="AT114" s="24" t="s">
        <v>622</v>
      </c>
      <c r="AU114" s="24" t="s">
        <v>85</v>
      </c>
      <c r="AY114" s="24" t="s">
        <v>541</v>
      </c>
      <c r="BE114" s="248">
        <f>IF(N114="základní",J114,0)</f>
        <v>0</v>
      </c>
      <c r="BF114" s="248">
        <f>IF(N114="snížená",J114,0)</f>
        <v>0</v>
      </c>
      <c r="BG114" s="248">
        <f>IF(N114="zákl. přenesená",J114,0)</f>
        <v>0</v>
      </c>
      <c r="BH114" s="248">
        <f>IF(N114="sníž. přenesená",J114,0)</f>
        <v>0</v>
      </c>
      <c r="BI114" s="248">
        <f>IF(N114="nulová",J114,0)</f>
        <v>0</v>
      </c>
      <c r="BJ114" s="24" t="s">
        <v>24</v>
      </c>
      <c r="BK114" s="248">
        <f>ROUND(I114*H114,2)</f>
        <v>0</v>
      </c>
      <c r="BL114" s="24" t="s">
        <v>577</v>
      </c>
      <c r="BM114" s="24" t="s">
        <v>1854</v>
      </c>
    </row>
    <row r="115" s="1" customFormat="1">
      <c r="B115" s="46"/>
      <c r="C115" s="74"/>
      <c r="D115" s="251" t="s">
        <v>626</v>
      </c>
      <c r="E115" s="74"/>
      <c r="F115" s="274" t="s">
        <v>1855</v>
      </c>
      <c r="G115" s="74"/>
      <c r="H115" s="74"/>
      <c r="I115" s="204"/>
      <c r="J115" s="74"/>
      <c r="K115" s="74"/>
      <c r="L115" s="72"/>
      <c r="M115" s="275"/>
      <c r="N115" s="47"/>
      <c r="O115" s="47"/>
      <c r="P115" s="47"/>
      <c r="Q115" s="47"/>
      <c r="R115" s="47"/>
      <c r="S115" s="47"/>
      <c r="T115" s="95"/>
      <c r="AT115" s="24" t="s">
        <v>626</v>
      </c>
      <c r="AU115" s="24" t="s">
        <v>85</v>
      </c>
    </row>
    <row r="116" s="1" customFormat="1" ht="25.5" customHeight="1">
      <c r="B116" s="46"/>
      <c r="C116" s="264" t="s">
        <v>574</v>
      </c>
      <c r="D116" s="264" t="s">
        <v>622</v>
      </c>
      <c r="E116" s="265" t="s">
        <v>1856</v>
      </c>
      <c r="F116" s="266" t="s">
        <v>1857</v>
      </c>
      <c r="G116" s="267" t="s">
        <v>1853</v>
      </c>
      <c r="H116" s="268">
        <v>6</v>
      </c>
      <c r="I116" s="269"/>
      <c r="J116" s="270">
        <f>ROUND(I116*H116,2)</f>
        <v>0</v>
      </c>
      <c r="K116" s="266" t="s">
        <v>22</v>
      </c>
      <c r="L116" s="271"/>
      <c r="M116" s="272" t="s">
        <v>22</v>
      </c>
      <c r="N116" s="273" t="s">
        <v>48</v>
      </c>
      <c r="O116" s="47"/>
      <c r="P116" s="246">
        <f>O116*H116</f>
        <v>0</v>
      </c>
      <c r="Q116" s="246">
        <v>0.0050000000000000001</v>
      </c>
      <c r="R116" s="246">
        <f>Q116*H116</f>
        <v>0.029999999999999999</v>
      </c>
      <c r="S116" s="246">
        <v>0</v>
      </c>
      <c r="T116" s="247">
        <f>S116*H116</f>
        <v>0</v>
      </c>
      <c r="AR116" s="24" t="s">
        <v>726</v>
      </c>
      <c r="AT116" s="24" t="s">
        <v>622</v>
      </c>
      <c r="AU116" s="24" t="s">
        <v>85</v>
      </c>
      <c r="AY116" s="24" t="s">
        <v>541</v>
      </c>
      <c r="BE116" s="248">
        <f>IF(N116="základní",J116,0)</f>
        <v>0</v>
      </c>
      <c r="BF116" s="248">
        <f>IF(N116="snížená",J116,0)</f>
        <v>0</v>
      </c>
      <c r="BG116" s="248">
        <f>IF(N116="zákl. přenesená",J116,0)</f>
        <v>0</v>
      </c>
      <c r="BH116" s="248">
        <f>IF(N116="sníž. přenesená",J116,0)</f>
        <v>0</v>
      </c>
      <c r="BI116" s="248">
        <f>IF(N116="nulová",J116,0)</f>
        <v>0</v>
      </c>
      <c r="BJ116" s="24" t="s">
        <v>24</v>
      </c>
      <c r="BK116" s="248">
        <f>ROUND(I116*H116,2)</f>
        <v>0</v>
      </c>
      <c r="BL116" s="24" t="s">
        <v>577</v>
      </c>
      <c r="BM116" s="24" t="s">
        <v>1858</v>
      </c>
    </row>
    <row r="117" s="1" customFormat="1">
      <c r="B117" s="46"/>
      <c r="C117" s="74"/>
      <c r="D117" s="251" t="s">
        <v>626</v>
      </c>
      <c r="E117" s="74"/>
      <c r="F117" s="274" t="s">
        <v>1855</v>
      </c>
      <c r="G117" s="74"/>
      <c r="H117" s="74"/>
      <c r="I117" s="204"/>
      <c r="J117" s="74"/>
      <c r="K117" s="74"/>
      <c r="L117" s="72"/>
      <c r="M117" s="275"/>
      <c r="N117" s="47"/>
      <c r="O117" s="47"/>
      <c r="P117" s="47"/>
      <c r="Q117" s="47"/>
      <c r="R117" s="47"/>
      <c r="S117" s="47"/>
      <c r="T117" s="95"/>
      <c r="AT117" s="24" t="s">
        <v>626</v>
      </c>
      <c r="AU117" s="24" t="s">
        <v>85</v>
      </c>
    </row>
    <row r="118" s="1" customFormat="1" ht="25.5" customHeight="1">
      <c r="B118" s="46"/>
      <c r="C118" s="264" t="s">
        <v>10</v>
      </c>
      <c r="D118" s="264" t="s">
        <v>622</v>
      </c>
      <c r="E118" s="265" t="s">
        <v>2202</v>
      </c>
      <c r="F118" s="266" t="s">
        <v>2203</v>
      </c>
      <c r="G118" s="267" t="s">
        <v>1853</v>
      </c>
      <c r="H118" s="268">
        <v>4</v>
      </c>
      <c r="I118" s="269"/>
      <c r="J118" s="270">
        <f>ROUND(I118*H118,2)</f>
        <v>0</v>
      </c>
      <c r="K118" s="266" t="s">
        <v>22</v>
      </c>
      <c r="L118" s="271"/>
      <c r="M118" s="272" t="s">
        <v>22</v>
      </c>
      <c r="N118" s="273" t="s">
        <v>48</v>
      </c>
      <c r="O118" s="47"/>
      <c r="P118" s="246">
        <f>O118*H118</f>
        <v>0</v>
      </c>
      <c r="Q118" s="246">
        <v>0.0050000000000000001</v>
      </c>
      <c r="R118" s="246">
        <f>Q118*H118</f>
        <v>0.02</v>
      </c>
      <c r="S118" s="246">
        <v>0</v>
      </c>
      <c r="T118" s="247">
        <f>S118*H118</f>
        <v>0</v>
      </c>
      <c r="AR118" s="24" t="s">
        <v>726</v>
      </c>
      <c r="AT118" s="24" t="s">
        <v>622</v>
      </c>
      <c r="AU118" s="24" t="s">
        <v>85</v>
      </c>
      <c r="AY118" s="24" t="s">
        <v>541</v>
      </c>
      <c r="BE118" s="248">
        <f>IF(N118="základní",J118,0)</f>
        <v>0</v>
      </c>
      <c r="BF118" s="248">
        <f>IF(N118="snížená",J118,0)</f>
        <v>0</v>
      </c>
      <c r="BG118" s="248">
        <f>IF(N118="zákl. přenesená",J118,0)</f>
        <v>0</v>
      </c>
      <c r="BH118" s="248">
        <f>IF(N118="sníž. přenesená",J118,0)</f>
        <v>0</v>
      </c>
      <c r="BI118" s="248">
        <f>IF(N118="nulová",J118,0)</f>
        <v>0</v>
      </c>
      <c r="BJ118" s="24" t="s">
        <v>24</v>
      </c>
      <c r="BK118" s="248">
        <f>ROUND(I118*H118,2)</f>
        <v>0</v>
      </c>
      <c r="BL118" s="24" t="s">
        <v>577</v>
      </c>
      <c r="BM118" s="24" t="s">
        <v>2204</v>
      </c>
    </row>
    <row r="119" s="1" customFormat="1">
      <c r="B119" s="46"/>
      <c r="C119" s="74"/>
      <c r="D119" s="251" t="s">
        <v>626</v>
      </c>
      <c r="E119" s="74"/>
      <c r="F119" s="274" t="s">
        <v>1855</v>
      </c>
      <c r="G119" s="74"/>
      <c r="H119" s="74"/>
      <c r="I119" s="204"/>
      <c r="J119" s="74"/>
      <c r="K119" s="74"/>
      <c r="L119" s="72"/>
      <c r="M119" s="275"/>
      <c r="N119" s="47"/>
      <c r="O119" s="47"/>
      <c r="P119" s="47"/>
      <c r="Q119" s="47"/>
      <c r="R119" s="47"/>
      <c r="S119" s="47"/>
      <c r="T119" s="95"/>
      <c r="AT119" s="24" t="s">
        <v>626</v>
      </c>
      <c r="AU119" s="24" t="s">
        <v>85</v>
      </c>
    </row>
    <row r="120" s="1" customFormat="1" ht="25.5" customHeight="1">
      <c r="B120" s="46"/>
      <c r="C120" s="264" t="s">
        <v>577</v>
      </c>
      <c r="D120" s="264" t="s">
        <v>622</v>
      </c>
      <c r="E120" s="265" t="s">
        <v>1859</v>
      </c>
      <c r="F120" s="266" t="s">
        <v>1860</v>
      </c>
      <c r="G120" s="267" t="s">
        <v>1853</v>
      </c>
      <c r="H120" s="268">
        <v>4</v>
      </c>
      <c r="I120" s="269"/>
      <c r="J120" s="270">
        <f>ROUND(I120*H120,2)</f>
        <v>0</v>
      </c>
      <c r="K120" s="266" t="s">
        <v>22</v>
      </c>
      <c r="L120" s="271"/>
      <c r="M120" s="272" t="s">
        <v>22</v>
      </c>
      <c r="N120" s="273" t="s">
        <v>48</v>
      </c>
      <c r="O120" s="47"/>
      <c r="P120" s="246">
        <f>O120*H120</f>
        <v>0</v>
      </c>
      <c r="Q120" s="246">
        <v>0.02</v>
      </c>
      <c r="R120" s="246">
        <f>Q120*H120</f>
        <v>0.080000000000000002</v>
      </c>
      <c r="S120" s="246">
        <v>0</v>
      </c>
      <c r="T120" s="247">
        <f>S120*H120</f>
        <v>0</v>
      </c>
      <c r="AR120" s="24" t="s">
        <v>726</v>
      </c>
      <c r="AT120" s="24" t="s">
        <v>622</v>
      </c>
      <c r="AU120" s="24" t="s">
        <v>85</v>
      </c>
      <c r="AY120" s="24" t="s">
        <v>541</v>
      </c>
      <c r="BE120" s="248">
        <f>IF(N120="základní",J120,0)</f>
        <v>0</v>
      </c>
      <c r="BF120" s="248">
        <f>IF(N120="snížená",J120,0)</f>
        <v>0</v>
      </c>
      <c r="BG120" s="248">
        <f>IF(N120="zákl. přenesená",J120,0)</f>
        <v>0</v>
      </c>
      <c r="BH120" s="248">
        <f>IF(N120="sníž. přenesená",J120,0)</f>
        <v>0</v>
      </c>
      <c r="BI120" s="248">
        <f>IF(N120="nulová",J120,0)</f>
        <v>0</v>
      </c>
      <c r="BJ120" s="24" t="s">
        <v>24</v>
      </c>
      <c r="BK120" s="248">
        <f>ROUND(I120*H120,2)</f>
        <v>0</v>
      </c>
      <c r="BL120" s="24" t="s">
        <v>577</v>
      </c>
      <c r="BM120" s="24" t="s">
        <v>1861</v>
      </c>
    </row>
    <row r="121" s="1" customFormat="1">
      <c r="B121" s="46"/>
      <c r="C121" s="74"/>
      <c r="D121" s="251" t="s">
        <v>626</v>
      </c>
      <c r="E121" s="74"/>
      <c r="F121" s="274" t="s">
        <v>1855</v>
      </c>
      <c r="G121" s="74"/>
      <c r="H121" s="74"/>
      <c r="I121" s="204"/>
      <c r="J121" s="74"/>
      <c r="K121" s="74"/>
      <c r="L121" s="72"/>
      <c r="M121" s="275"/>
      <c r="N121" s="47"/>
      <c r="O121" s="47"/>
      <c r="P121" s="47"/>
      <c r="Q121" s="47"/>
      <c r="R121" s="47"/>
      <c r="S121" s="47"/>
      <c r="T121" s="95"/>
      <c r="AT121" s="24" t="s">
        <v>626</v>
      </c>
      <c r="AU121" s="24" t="s">
        <v>85</v>
      </c>
    </row>
    <row r="122" s="1" customFormat="1" ht="25.5" customHeight="1">
      <c r="B122" s="46"/>
      <c r="C122" s="264" t="s">
        <v>750</v>
      </c>
      <c r="D122" s="264" t="s">
        <v>622</v>
      </c>
      <c r="E122" s="265" t="s">
        <v>1862</v>
      </c>
      <c r="F122" s="266" t="s">
        <v>1863</v>
      </c>
      <c r="G122" s="267" t="s">
        <v>1853</v>
      </c>
      <c r="H122" s="268">
        <v>4</v>
      </c>
      <c r="I122" s="269"/>
      <c r="J122" s="270">
        <f>ROUND(I122*H122,2)</f>
        <v>0</v>
      </c>
      <c r="K122" s="266" t="s">
        <v>22</v>
      </c>
      <c r="L122" s="271"/>
      <c r="M122" s="272" t="s">
        <v>22</v>
      </c>
      <c r="N122" s="273" t="s">
        <v>48</v>
      </c>
      <c r="O122" s="47"/>
      <c r="P122" s="246">
        <f>O122*H122</f>
        <v>0</v>
      </c>
      <c r="Q122" s="246">
        <v>0.17999999999999999</v>
      </c>
      <c r="R122" s="246">
        <f>Q122*H122</f>
        <v>0.71999999999999997</v>
      </c>
      <c r="S122" s="246">
        <v>0</v>
      </c>
      <c r="T122" s="247">
        <f>S122*H122</f>
        <v>0</v>
      </c>
      <c r="AR122" s="24" t="s">
        <v>726</v>
      </c>
      <c r="AT122" s="24" t="s">
        <v>622</v>
      </c>
      <c r="AU122" s="24" t="s">
        <v>85</v>
      </c>
      <c r="AY122" s="24" t="s">
        <v>541</v>
      </c>
      <c r="BE122" s="248">
        <f>IF(N122="základní",J122,0)</f>
        <v>0</v>
      </c>
      <c r="BF122" s="248">
        <f>IF(N122="snížená",J122,0)</f>
        <v>0</v>
      </c>
      <c r="BG122" s="248">
        <f>IF(N122="zákl. přenesená",J122,0)</f>
        <v>0</v>
      </c>
      <c r="BH122" s="248">
        <f>IF(N122="sníž. přenesená",J122,0)</f>
        <v>0</v>
      </c>
      <c r="BI122" s="248">
        <f>IF(N122="nulová",J122,0)</f>
        <v>0</v>
      </c>
      <c r="BJ122" s="24" t="s">
        <v>24</v>
      </c>
      <c r="BK122" s="248">
        <f>ROUND(I122*H122,2)</f>
        <v>0</v>
      </c>
      <c r="BL122" s="24" t="s">
        <v>577</v>
      </c>
      <c r="BM122" s="24" t="s">
        <v>1864</v>
      </c>
    </row>
    <row r="123" s="1" customFormat="1">
      <c r="B123" s="46"/>
      <c r="C123" s="74"/>
      <c r="D123" s="251" t="s">
        <v>626</v>
      </c>
      <c r="E123" s="74"/>
      <c r="F123" s="274" t="s">
        <v>1855</v>
      </c>
      <c r="G123" s="74"/>
      <c r="H123" s="74"/>
      <c r="I123" s="204"/>
      <c r="J123" s="74"/>
      <c r="K123" s="74"/>
      <c r="L123" s="72"/>
      <c r="M123" s="275"/>
      <c r="N123" s="47"/>
      <c r="O123" s="47"/>
      <c r="P123" s="47"/>
      <c r="Q123" s="47"/>
      <c r="R123" s="47"/>
      <c r="S123" s="47"/>
      <c r="T123" s="95"/>
      <c r="AT123" s="24" t="s">
        <v>626</v>
      </c>
      <c r="AU123" s="24" t="s">
        <v>85</v>
      </c>
    </row>
    <row r="124" s="1" customFormat="1" ht="16.5" customHeight="1">
      <c r="B124" s="46"/>
      <c r="C124" s="237" t="s">
        <v>580</v>
      </c>
      <c r="D124" s="237" t="s">
        <v>544</v>
      </c>
      <c r="E124" s="238" t="s">
        <v>1865</v>
      </c>
      <c r="F124" s="239" t="s">
        <v>1866</v>
      </c>
      <c r="G124" s="240" t="s">
        <v>569</v>
      </c>
      <c r="H124" s="241">
        <v>1.103</v>
      </c>
      <c r="I124" s="242"/>
      <c r="J124" s="243">
        <f>ROUND(I124*H124,2)</f>
        <v>0</v>
      </c>
      <c r="K124" s="239" t="s">
        <v>1754</v>
      </c>
      <c r="L124" s="72"/>
      <c r="M124" s="244" t="s">
        <v>22</v>
      </c>
      <c r="N124" s="245" t="s">
        <v>48</v>
      </c>
      <c r="O124" s="47"/>
      <c r="P124" s="246">
        <f>O124*H124</f>
        <v>0</v>
      </c>
      <c r="Q124" s="246">
        <v>0</v>
      </c>
      <c r="R124" s="246">
        <f>Q124*H124</f>
        <v>0</v>
      </c>
      <c r="S124" s="246">
        <v>0</v>
      </c>
      <c r="T124" s="247">
        <f>S124*H124</f>
        <v>0</v>
      </c>
      <c r="AR124" s="24" t="s">
        <v>577</v>
      </c>
      <c r="AT124" s="24" t="s">
        <v>544</v>
      </c>
      <c r="AU124" s="24" t="s">
        <v>85</v>
      </c>
      <c r="AY124" s="24" t="s">
        <v>541</v>
      </c>
      <c r="BE124" s="248">
        <f>IF(N124="základní",J124,0)</f>
        <v>0</v>
      </c>
      <c r="BF124" s="248">
        <f>IF(N124="snížená",J124,0)</f>
        <v>0</v>
      </c>
      <c r="BG124" s="248">
        <f>IF(N124="zákl. přenesená",J124,0)</f>
        <v>0</v>
      </c>
      <c r="BH124" s="248">
        <f>IF(N124="sníž. přenesená",J124,0)</f>
        <v>0</v>
      </c>
      <c r="BI124" s="248">
        <f>IF(N124="nulová",J124,0)</f>
        <v>0</v>
      </c>
      <c r="BJ124" s="24" t="s">
        <v>24</v>
      </c>
      <c r="BK124" s="248">
        <f>ROUND(I124*H124,2)</f>
        <v>0</v>
      </c>
      <c r="BL124" s="24" t="s">
        <v>577</v>
      </c>
      <c r="BM124" s="24" t="s">
        <v>1867</v>
      </c>
    </row>
    <row r="125" s="11" customFormat="1" ht="29.88" customHeight="1">
      <c r="B125" s="221"/>
      <c r="C125" s="222"/>
      <c r="D125" s="223" t="s">
        <v>76</v>
      </c>
      <c r="E125" s="235" t="s">
        <v>737</v>
      </c>
      <c r="F125" s="235" t="s">
        <v>738</v>
      </c>
      <c r="G125" s="222"/>
      <c r="H125" s="222"/>
      <c r="I125" s="225"/>
      <c r="J125" s="236">
        <f>BK125</f>
        <v>0</v>
      </c>
      <c r="K125" s="222"/>
      <c r="L125" s="227"/>
      <c r="M125" s="228"/>
      <c r="N125" s="229"/>
      <c r="O125" s="229"/>
      <c r="P125" s="230">
        <f>SUM(P126:P129)</f>
        <v>0</v>
      </c>
      <c r="Q125" s="229"/>
      <c r="R125" s="230">
        <f>SUM(R126:R129)</f>
        <v>0.031331600000000001</v>
      </c>
      <c r="S125" s="229"/>
      <c r="T125" s="231">
        <f>SUM(T126:T129)</f>
        <v>0</v>
      </c>
      <c r="AR125" s="232" t="s">
        <v>85</v>
      </c>
      <c r="AT125" s="233" t="s">
        <v>76</v>
      </c>
      <c r="AU125" s="233" t="s">
        <v>24</v>
      </c>
      <c r="AY125" s="232" t="s">
        <v>541</v>
      </c>
      <c r="BK125" s="234">
        <f>SUM(BK126:BK129)</f>
        <v>0</v>
      </c>
    </row>
    <row r="126" s="1" customFormat="1" ht="16.5" customHeight="1">
      <c r="B126" s="46"/>
      <c r="C126" s="237" t="s">
        <v>759</v>
      </c>
      <c r="D126" s="237" t="s">
        <v>544</v>
      </c>
      <c r="E126" s="238" t="s">
        <v>747</v>
      </c>
      <c r="F126" s="239" t="s">
        <v>748</v>
      </c>
      <c r="G126" s="240" t="s">
        <v>547</v>
      </c>
      <c r="H126" s="241">
        <v>62</v>
      </c>
      <c r="I126" s="242"/>
      <c r="J126" s="243">
        <f>ROUND(I126*H126,2)</f>
        <v>0</v>
      </c>
      <c r="K126" s="239" t="s">
        <v>1646</v>
      </c>
      <c r="L126" s="72"/>
      <c r="M126" s="244" t="s">
        <v>22</v>
      </c>
      <c r="N126" s="245" t="s">
        <v>48</v>
      </c>
      <c r="O126" s="47"/>
      <c r="P126" s="246">
        <f>O126*H126</f>
        <v>0</v>
      </c>
      <c r="Q126" s="246">
        <v>6.0000000000000002E-05</v>
      </c>
      <c r="R126" s="246">
        <f>Q126*H126</f>
        <v>0.0037200000000000002</v>
      </c>
      <c r="S126" s="246">
        <v>0</v>
      </c>
      <c r="T126" s="247">
        <f>S126*H126</f>
        <v>0</v>
      </c>
      <c r="AR126" s="24" t="s">
        <v>577</v>
      </c>
      <c r="AT126" s="24" t="s">
        <v>544</v>
      </c>
      <c r="AU126" s="24" t="s">
        <v>85</v>
      </c>
      <c r="AY126" s="24" t="s">
        <v>541</v>
      </c>
      <c r="BE126" s="248">
        <f>IF(N126="základní",J126,0)</f>
        <v>0</v>
      </c>
      <c r="BF126" s="248">
        <f>IF(N126="snížená",J126,0)</f>
        <v>0</v>
      </c>
      <c r="BG126" s="248">
        <f>IF(N126="zákl. přenesená",J126,0)</f>
        <v>0</v>
      </c>
      <c r="BH126" s="248">
        <f>IF(N126="sníž. přenesená",J126,0)</f>
        <v>0</v>
      </c>
      <c r="BI126" s="248">
        <f>IF(N126="nulová",J126,0)</f>
        <v>0</v>
      </c>
      <c r="BJ126" s="24" t="s">
        <v>24</v>
      </c>
      <c r="BK126" s="248">
        <f>ROUND(I126*H126,2)</f>
        <v>0</v>
      </c>
      <c r="BL126" s="24" t="s">
        <v>577</v>
      </c>
      <c r="BM126" s="24" t="s">
        <v>2205</v>
      </c>
    </row>
    <row r="127" s="1" customFormat="1" ht="25.5" customHeight="1">
      <c r="B127" s="46"/>
      <c r="C127" s="237" t="s">
        <v>585</v>
      </c>
      <c r="D127" s="237" t="s">
        <v>544</v>
      </c>
      <c r="E127" s="238" t="s">
        <v>1869</v>
      </c>
      <c r="F127" s="239" t="s">
        <v>1870</v>
      </c>
      <c r="G127" s="240" t="s">
        <v>547</v>
      </c>
      <c r="H127" s="241">
        <v>62</v>
      </c>
      <c r="I127" s="242"/>
      <c r="J127" s="243">
        <f>ROUND(I127*H127,2)</f>
        <v>0</v>
      </c>
      <c r="K127" s="239" t="s">
        <v>1754</v>
      </c>
      <c r="L127" s="72"/>
      <c r="M127" s="244" t="s">
        <v>22</v>
      </c>
      <c r="N127" s="245" t="s">
        <v>48</v>
      </c>
      <c r="O127" s="47"/>
      <c r="P127" s="246">
        <f>O127*H127</f>
        <v>0</v>
      </c>
      <c r="Q127" s="246">
        <v>0.00016875000000000001</v>
      </c>
      <c r="R127" s="246">
        <f>Q127*H127</f>
        <v>0.010462500000000001</v>
      </c>
      <c r="S127" s="246">
        <v>0</v>
      </c>
      <c r="T127" s="247">
        <f>S127*H127</f>
        <v>0</v>
      </c>
      <c r="AR127" s="24" t="s">
        <v>577</v>
      </c>
      <c r="AT127" s="24" t="s">
        <v>544</v>
      </c>
      <c r="AU127" s="24" t="s">
        <v>85</v>
      </c>
      <c r="AY127" s="24" t="s">
        <v>541</v>
      </c>
      <c r="BE127" s="248">
        <f>IF(N127="základní",J127,0)</f>
        <v>0</v>
      </c>
      <c r="BF127" s="248">
        <f>IF(N127="snížená",J127,0)</f>
        <v>0</v>
      </c>
      <c r="BG127" s="248">
        <f>IF(N127="zákl. přenesená",J127,0)</f>
        <v>0</v>
      </c>
      <c r="BH127" s="248">
        <f>IF(N127="sníž. přenesená",J127,0)</f>
        <v>0</v>
      </c>
      <c r="BI127" s="248">
        <f>IF(N127="nulová",J127,0)</f>
        <v>0</v>
      </c>
      <c r="BJ127" s="24" t="s">
        <v>24</v>
      </c>
      <c r="BK127" s="248">
        <f>ROUND(I127*H127,2)</f>
        <v>0</v>
      </c>
      <c r="BL127" s="24" t="s">
        <v>577</v>
      </c>
      <c r="BM127" s="24" t="s">
        <v>1871</v>
      </c>
    </row>
    <row r="128" s="1" customFormat="1" ht="16.5" customHeight="1">
      <c r="B128" s="46"/>
      <c r="C128" s="237" t="s">
        <v>9</v>
      </c>
      <c r="D128" s="237" t="s">
        <v>544</v>
      </c>
      <c r="E128" s="238" t="s">
        <v>1872</v>
      </c>
      <c r="F128" s="239" t="s">
        <v>1873</v>
      </c>
      <c r="G128" s="240" t="s">
        <v>547</v>
      </c>
      <c r="H128" s="241">
        <v>62</v>
      </c>
      <c r="I128" s="242"/>
      <c r="J128" s="243">
        <f>ROUND(I128*H128,2)</f>
        <v>0</v>
      </c>
      <c r="K128" s="239" t="s">
        <v>1754</v>
      </c>
      <c r="L128" s="72"/>
      <c r="M128" s="244" t="s">
        <v>22</v>
      </c>
      <c r="N128" s="245" t="s">
        <v>48</v>
      </c>
      <c r="O128" s="47"/>
      <c r="P128" s="246">
        <f>O128*H128</f>
        <v>0</v>
      </c>
      <c r="Q128" s="246">
        <v>0.00012305000000000001</v>
      </c>
      <c r="R128" s="246">
        <f>Q128*H128</f>
        <v>0.0076291000000000006</v>
      </c>
      <c r="S128" s="246">
        <v>0</v>
      </c>
      <c r="T128" s="247">
        <f>S128*H128</f>
        <v>0</v>
      </c>
      <c r="AR128" s="24" t="s">
        <v>577</v>
      </c>
      <c r="AT128" s="24" t="s">
        <v>544</v>
      </c>
      <c r="AU128" s="24" t="s">
        <v>85</v>
      </c>
      <c r="AY128" s="24" t="s">
        <v>541</v>
      </c>
      <c r="BE128" s="248">
        <f>IF(N128="základní",J128,0)</f>
        <v>0</v>
      </c>
      <c r="BF128" s="248">
        <f>IF(N128="snížená",J128,0)</f>
        <v>0</v>
      </c>
      <c r="BG128" s="248">
        <f>IF(N128="zákl. přenesená",J128,0)</f>
        <v>0</v>
      </c>
      <c r="BH128" s="248">
        <f>IF(N128="sníž. přenesená",J128,0)</f>
        <v>0</v>
      </c>
      <c r="BI128" s="248">
        <f>IF(N128="nulová",J128,0)</f>
        <v>0</v>
      </c>
      <c r="BJ128" s="24" t="s">
        <v>24</v>
      </c>
      <c r="BK128" s="248">
        <f>ROUND(I128*H128,2)</f>
        <v>0</v>
      </c>
      <c r="BL128" s="24" t="s">
        <v>577</v>
      </c>
      <c r="BM128" s="24" t="s">
        <v>1874</v>
      </c>
    </row>
    <row r="129" s="1" customFormat="1" ht="16.5" customHeight="1">
      <c r="B129" s="46"/>
      <c r="C129" s="237" t="s">
        <v>593</v>
      </c>
      <c r="D129" s="237" t="s">
        <v>544</v>
      </c>
      <c r="E129" s="238" t="s">
        <v>1875</v>
      </c>
      <c r="F129" s="239" t="s">
        <v>1876</v>
      </c>
      <c r="G129" s="240" t="s">
        <v>547</v>
      </c>
      <c r="H129" s="241">
        <v>68</v>
      </c>
      <c r="I129" s="242"/>
      <c r="J129" s="243">
        <f>ROUND(I129*H129,2)</f>
        <v>0</v>
      </c>
      <c r="K129" s="239" t="s">
        <v>22</v>
      </c>
      <c r="L129" s="72"/>
      <c r="M129" s="244" t="s">
        <v>22</v>
      </c>
      <c r="N129" s="245" t="s">
        <v>48</v>
      </c>
      <c r="O129" s="47"/>
      <c r="P129" s="246">
        <f>O129*H129</f>
        <v>0</v>
      </c>
      <c r="Q129" s="246">
        <v>0.00013999999999999999</v>
      </c>
      <c r="R129" s="246">
        <f>Q129*H129</f>
        <v>0.0095199999999999989</v>
      </c>
      <c r="S129" s="246">
        <v>0</v>
      </c>
      <c r="T129" s="247">
        <f>S129*H129</f>
        <v>0</v>
      </c>
      <c r="AR129" s="24" t="s">
        <v>577</v>
      </c>
      <c r="AT129" s="24" t="s">
        <v>544</v>
      </c>
      <c r="AU129" s="24" t="s">
        <v>85</v>
      </c>
      <c r="AY129" s="24" t="s">
        <v>541</v>
      </c>
      <c r="BE129" s="248">
        <f>IF(N129="základní",J129,0)</f>
        <v>0</v>
      </c>
      <c r="BF129" s="248">
        <f>IF(N129="snížená",J129,0)</f>
        <v>0</v>
      </c>
      <c r="BG129" s="248">
        <f>IF(N129="zákl. přenesená",J129,0)</f>
        <v>0</v>
      </c>
      <c r="BH129" s="248">
        <f>IF(N129="sníž. přenesená",J129,0)</f>
        <v>0</v>
      </c>
      <c r="BI129" s="248">
        <f>IF(N129="nulová",J129,0)</f>
        <v>0</v>
      </c>
      <c r="BJ129" s="24" t="s">
        <v>24</v>
      </c>
      <c r="BK129" s="248">
        <f>ROUND(I129*H129,2)</f>
        <v>0</v>
      </c>
      <c r="BL129" s="24" t="s">
        <v>577</v>
      </c>
      <c r="BM129" s="24" t="s">
        <v>1877</v>
      </c>
    </row>
    <row r="130" s="11" customFormat="1" ht="29.88" customHeight="1">
      <c r="B130" s="221"/>
      <c r="C130" s="222"/>
      <c r="D130" s="223" t="s">
        <v>76</v>
      </c>
      <c r="E130" s="235" t="s">
        <v>1878</v>
      </c>
      <c r="F130" s="235" t="s">
        <v>1879</v>
      </c>
      <c r="G130" s="222"/>
      <c r="H130" s="222"/>
      <c r="I130" s="225"/>
      <c r="J130" s="236">
        <f>BK130</f>
        <v>0</v>
      </c>
      <c r="K130" s="222"/>
      <c r="L130" s="227"/>
      <c r="M130" s="228"/>
      <c r="N130" s="229"/>
      <c r="O130" s="229"/>
      <c r="P130" s="230">
        <f>P131</f>
        <v>0</v>
      </c>
      <c r="Q130" s="229"/>
      <c r="R130" s="230">
        <f>R131</f>
        <v>0</v>
      </c>
      <c r="S130" s="229"/>
      <c r="T130" s="231">
        <f>T131</f>
        <v>0.41999999999999998</v>
      </c>
      <c r="AR130" s="232" t="s">
        <v>85</v>
      </c>
      <c r="AT130" s="233" t="s">
        <v>76</v>
      </c>
      <c r="AU130" s="233" t="s">
        <v>24</v>
      </c>
      <c r="AY130" s="232" t="s">
        <v>541</v>
      </c>
      <c r="BK130" s="234">
        <f>BK131</f>
        <v>0</v>
      </c>
    </row>
    <row r="131" s="1" customFormat="1" ht="25.5" customHeight="1">
      <c r="B131" s="46"/>
      <c r="C131" s="237" t="s">
        <v>942</v>
      </c>
      <c r="D131" s="237" t="s">
        <v>544</v>
      </c>
      <c r="E131" s="238" t="s">
        <v>1880</v>
      </c>
      <c r="F131" s="239" t="s">
        <v>1881</v>
      </c>
      <c r="G131" s="240" t="s">
        <v>547</v>
      </c>
      <c r="H131" s="241">
        <v>30</v>
      </c>
      <c r="I131" s="242"/>
      <c r="J131" s="243">
        <f>ROUND(I131*H131,2)</f>
        <v>0</v>
      </c>
      <c r="K131" s="239" t="s">
        <v>548</v>
      </c>
      <c r="L131" s="72"/>
      <c r="M131" s="244" t="s">
        <v>22</v>
      </c>
      <c r="N131" s="245" t="s">
        <v>48</v>
      </c>
      <c r="O131" s="47"/>
      <c r="P131" s="246">
        <f>O131*H131</f>
        <v>0</v>
      </c>
      <c r="Q131" s="246">
        <v>0</v>
      </c>
      <c r="R131" s="246">
        <f>Q131*H131</f>
        <v>0</v>
      </c>
      <c r="S131" s="246">
        <v>0.014</v>
      </c>
      <c r="T131" s="247">
        <f>S131*H131</f>
        <v>0.41999999999999998</v>
      </c>
      <c r="AR131" s="24" t="s">
        <v>577</v>
      </c>
      <c r="AT131" s="24" t="s">
        <v>544</v>
      </c>
      <c r="AU131" s="24" t="s">
        <v>85</v>
      </c>
      <c r="AY131" s="24" t="s">
        <v>541</v>
      </c>
      <c r="BE131" s="248">
        <f>IF(N131="základní",J131,0)</f>
        <v>0</v>
      </c>
      <c r="BF131" s="248">
        <f>IF(N131="snížená",J131,0)</f>
        <v>0</v>
      </c>
      <c r="BG131" s="248">
        <f>IF(N131="zákl. přenesená",J131,0)</f>
        <v>0</v>
      </c>
      <c r="BH131" s="248">
        <f>IF(N131="sníž. přenesená",J131,0)</f>
        <v>0</v>
      </c>
      <c r="BI131" s="248">
        <f>IF(N131="nulová",J131,0)</f>
        <v>0</v>
      </c>
      <c r="BJ131" s="24" t="s">
        <v>24</v>
      </c>
      <c r="BK131" s="248">
        <f>ROUND(I131*H131,2)</f>
        <v>0</v>
      </c>
      <c r="BL131" s="24" t="s">
        <v>577</v>
      </c>
      <c r="BM131" s="24" t="s">
        <v>2206</v>
      </c>
    </row>
    <row r="132" s="11" customFormat="1" ht="37.44" customHeight="1">
      <c r="B132" s="221"/>
      <c r="C132" s="222"/>
      <c r="D132" s="223" t="s">
        <v>76</v>
      </c>
      <c r="E132" s="224" t="s">
        <v>96</v>
      </c>
      <c r="F132" s="224" t="s">
        <v>599</v>
      </c>
      <c r="G132" s="222"/>
      <c r="H132" s="222"/>
      <c r="I132" s="225"/>
      <c r="J132" s="226">
        <f>BK132</f>
        <v>0</v>
      </c>
      <c r="K132" s="222"/>
      <c r="L132" s="227"/>
      <c r="M132" s="228"/>
      <c r="N132" s="229"/>
      <c r="O132" s="229"/>
      <c r="P132" s="230">
        <f>P133</f>
        <v>0</v>
      </c>
      <c r="Q132" s="229"/>
      <c r="R132" s="230">
        <f>R133</f>
        <v>0</v>
      </c>
      <c r="S132" s="229"/>
      <c r="T132" s="231">
        <f>T133</f>
        <v>0</v>
      </c>
      <c r="AR132" s="232" t="s">
        <v>562</v>
      </c>
      <c r="AT132" s="233" t="s">
        <v>76</v>
      </c>
      <c r="AU132" s="233" t="s">
        <v>77</v>
      </c>
      <c r="AY132" s="232" t="s">
        <v>541</v>
      </c>
      <c r="BK132" s="234">
        <f>BK133</f>
        <v>0</v>
      </c>
    </row>
    <row r="133" s="11" customFormat="1" ht="19.92" customHeight="1">
      <c r="B133" s="221"/>
      <c r="C133" s="222"/>
      <c r="D133" s="223" t="s">
        <v>76</v>
      </c>
      <c r="E133" s="235" t="s">
        <v>1645</v>
      </c>
      <c r="F133" s="235" t="s">
        <v>606</v>
      </c>
      <c r="G133" s="222"/>
      <c r="H133" s="222"/>
      <c r="I133" s="225"/>
      <c r="J133" s="236">
        <f>BK133</f>
        <v>0</v>
      </c>
      <c r="K133" s="222"/>
      <c r="L133" s="227"/>
      <c r="M133" s="228"/>
      <c r="N133" s="229"/>
      <c r="O133" s="229"/>
      <c r="P133" s="230">
        <f>P134</f>
        <v>0</v>
      </c>
      <c r="Q133" s="229"/>
      <c r="R133" s="230">
        <f>R134</f>
        <v>0</v>
      </c>
      <c r="S133" s="229"/>
      <c r="T133" s="231">
        <f>T134</f>
        <v>0</v>
      </c>
      <c r="AR133" s="232" t="s">
        <v>562</v>
      </c>
      <c r="AT133" s="233" t="s">
        <v>76</v>
      </c>
      <c r="AU133" s="233" t="s">
        <v>24</v>
      </c>
      <c r="AY133" s="232" t="s">
        <v>541</v>
      </c>
      <c r="BK133" s="234">
        <f>BK134</f>
        <v>0</v>
      </c>
    </row>
    <row r="134" s="1" customFormat="1" ht="16.5" customHeight="1">
      <c r="B134" s="46"/>
      <c r="C134" s="237" t="s">
        <v>596</v>
      </c>
      <c r="D134" s="237" t="s">
        <v>544</v>
      </c>
      <c r="E134" s="238" t="s">
        <v>605</v>
      </c>
      <c r="F134" s="239" t="s">
        <v>606</v>
      </c>
      <c r="G134" s="240" t="s">
        <v>672</v>
      </c>
      <c r="H134" s="280"/>
      <c r="I134" s="242"/>
      <c r="J134" s="243">
        <f>ROUND(I134*H134,2)</f>
        <v>0</v>
      </c>
      <c r="K134" s="239" t="s">
        <v>548</v>
      </c>
      <c r="L134" s="72"/>
      <c r="M134" s="244" t="s">
        <v>22</v>
      </c>
      <c r="N134" s="281" t="s">
        <v>48</v>
      </c>
      <c r="O134" s="277"/>
      <c r="P134" s="278">
        <f>O134*H134</f>
        <v>0</v>
      </c>
      <c r="Q134" s="278">
        <v>0</v>
      </c>
      <c r="R134" s="278">
        <f>Q134*H134</f>
        <v>0</v>
      </c>
      <c r="S134" s="278">
        <v>0</v>
      </c>
      <c r="T134" s="279">
        <f>S134*H134</f>
        <v>0</v>
      </c>
      <c r="AR134" s="24" t="s">
        <v>674</v>
      </c>
      <c r="AT134" s="24" t="s">
        <v>544</v>
      </c>
      <c r="AU134" s="24" t="s">
        <v>85</v>
      </c>
      <c r="AY134" s="24" t="s">
        <v>541</v>
      </c>
      <c r="BE134" s="248">
        <f>IF(N134="základní",J134,0)</f>
        <v>0</v>
      </c>
      <c r="BF134" s="248">
        <f>IF(N134="snížená",J134,0)</f>
        <v>0</v>
      </c>
      <c r="BG134" s="248">
        <f>IF(N134="zákl. přenesená",J134,0)</f>
        <v>0</v>
      </c>
      <c r="BH134" s="248">
        <f>IF(N134="sníž. přenesená",J134,0)</f>
        <v>0</v>
      </c>
      <c r="BI134" s="248">
        <f>IF(N134="nulová",J134,0)</f>
        <v>0</v>
      </c>
      <c r="BJ134" s="24" t="s">
        <v>24</v>
      </c>
      <c r="BK134" s="248">
        <f>ROUND(I134*H134,2)</f>
        <v>0</v>
      </c>
      <c r="BL134" s="24" t="s">
        <v>674</v>
      </c>
      <c r="BM134" s="24" t="s">
        <v>2207</v>
      </c>
    </row>
    <row r="135" s="1" customFormat="1" ht="6.96" customHeight="1">
      <c r="B135" s="67"/>
      <c r="C135" s="68"/>
      <c r="D135" s="68"/>
      <c r="E135" s="68"/>
      <c r="F135" s="68"/>
      <c r="G135" s="68"/>
      <c r="H135" s="68"/>
      <c r="I135" s="179"/>
      <c r="J135" s="68"/>
      <c r="K135" s="68"/>
      <c r="L135" s="72"/>
    </row>
  </sheetData>
  <sheetProtection sheet="1" autoFilter="0" formatColumns="0" formatRows="0" objects="1" scenarios="1" spinCount="100000" saltValue="cHZzPj6Kqr14lj69v6uopq2fUtyJRo6L7iRbVXcU9yq6RlisxMgpkQVD6U9g8tEd8EJfml9XZyskLwRLkTQfJA==" hashValue="QGHxVv5YJjA1uhxtvoK+Dpr6PLcy5+u28HUAbQ6GYZctZjJ0DIeIUi/Olv9UgyU/42IPEfNtYOXxELwietnh8g==" algorithmName="SHA-512" password="CC35"/>
  <autoFilter ref="C92:K134"/>
  <mergeCells count="13">
    <mergeCell ref="E7:H7"/>
    <mergeCell ref="E9:H9"/>
    <mergeCell ref="E11:H11"/>
    <mergeCell ref="E26:H26"/>
    <mergeCell ref="E47:H47"/>
    <mergeCell ref="E49:H49"/>
    <mergeCell ref="E51:H51"/>
    <mergeCell ref="J55:J56"/>
    <mergeCell ref="E81:H81"/>
    <mergeCell ref="E83:H83"/>
    <mergeCell ref="E85:H85"/>
    <mergeCell ref="G1:H1"/>
    <mergeCell ref="L2:V2"/>
  </mergeCells>
  <hyperlinks>
    <hyperlink ref="F1:G1" location="C2" display="1) Krycí list soupisu"/>
    <hyperlink ref="G1:H1" location="C58" display="2) Rekapitulace"/>
    <hyperlink ref="J1" location="C92"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91.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470</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s="1" customFormat="1" ht="16.5" customHeight="1">
      <c r="B9" s="46"/>
      <c r="C9" s="47"/>
      <c r="D9" s="47"/>
      <c r="E9" s="156" t="s">
        <v>2208</v>
      </c>
      <c r="F9" s="47"/>
      <c r="G9" s="47"/>
      <c r="H9" s="47"/>
      <c r="I9" s="157"/>
      <c r="J9" s="47"/>
      <c r="K9" s="51"/>
    </row>
    <row r="10" s="1" customFormat="1">
      <c r="B10" s="46"/>
      <c r="C10" s="47"/>
      <c r="D10" s="40" t="s">
        <v>508</v>
      </c>
      <c r="E10" s="47"/>
      <c r="F10" s="47"/>
      <c r="G10" s="47"/>
      <c r="H10" s="47"/>
      <c r="I10" s="157"/>
      <c r="J10" s="47"/>
      <c r="K10" s="51"/>
    </row>
    <row r="11" s="1" customFormat="1" ht="36.96" customHeight="1">
      <c r="B11" s="46"/>
      <c r="C11" s="47"/>
      <c r="D11" s="47"/>
      <c r="E11" s="158" t="s">
        <v>2209</v>
      </c>
      <c r="F11" s="47"/>
      <c r="G11" s="47"/>
      <c r="H11" s="47"/>
      <c r="I11" s="157"/>
      <c r="J11" s="47"/>
      <c r="K11" s="51"/>
    </row>
    <row r="12" s="1" customFormat="1">
      <c r="B12" s="46"/>
      <c r="C12" s="47"/>
      <c r="D12" s="47"/>
      <c r="E12" s="47"/>
      <c r="F12" s="47"/>
      <c r="G12" s="47"/>
      <c r="H12" s="47"/>
      <c r="I12" s="157"/>
      <c r="J12" s="47"/>
      <c r="K12" s="51"/>
    </row>
    <row r="13" s="1" customFormat="1" ht="14.4" customHeight="1">
      <c r="B13" s="46"/>
      <c r="C13" s="47"/>
      <c r="D13" s="40" t="s">
        <v>21</v>
      </c>
      <c r="E13" s="47"/>
      <c r="F13" s="35" t="s">
        <v>22</v>
      </c>
      <c r="G13" s="47"/>
      <c r="H13" s="47"/>
      <c r="I13" s="159" t="s">
        <v>23</v>
      </c>
      <c r="J13" s="35" t="s">
        <v>22</v>
      </c>
      <c r="K13" s="51"/>
    </row>
    <row r="14" s="1" customFormat="1" ht="14.4" customHeight="1">
      <c r="B14" s="46"/>
      <c r="C14" s="47"/>
      <c r="D14" s="40" t="s">
        <v>25</v>
      </c>
      <c r="E14" s="47"/>
      <c r="F14" s="35" t="s">
        <v>40</v>
      </c>
      <c r="G14" s="47"/>
      <c r="H14" s="47"/>
      <c r="I14" s="159" t="s">
        <v>27</v>
      </c>
      <c r="J14" s="160" t="str">
        <f>'Rekapitulace stavby'!AN8</f>
        <v>19. 9. 2018</v>
      </c>
      <c r="K14" s="51"/>
    </row>
    <row r="15" s="1" customFormat="1" ht="10.8" customHeight="1">
      <c r="B15" s="46"/>
      <c r="C15" s="47"/>
      <c r="D15" s="47"/>
      <c r="E15" s="47"/>
      <c r="F15" s="47"/>
      <c r="G15" s="47"/>
      <c r="H15" s="47"/>
      <c r="I15" s="157"/>
      <c r="J15" s="47"/>
      <c r="K15" s="51"/>
    </row>
    <row r="16" s="1" customFormat="1" ht="14.4" customHeight="1">
      <c r="B16" s="46"/>
      <c r="C16" s="47"/>
      <c r="D16" s="40" t="s">
        <v>31</v>
      </c>
      <c r="E16" s="47"/>
      <c r="F16" s="47"/>
      <c r="G16" s="47"/>
      <c r="H16" s="47"/>
      <c r="I16" s="159" t="s">
        <v>32</v>
      </c>
      <c r="J16" s="35" t="str">
        <f>IF('Rekapitulace stavby'!AN10="","",'Rekapitulace stavby'!AN10)</f>
        <v>70994234</v>
      </c>
      <c r="K16" s="51"/>
    </row>
    <row r="17" s="1" customFormat="1" ht="18" customHeight="1">
      <c r="B17" s="46"/>
      <c r="C17" s="47"/>
      <c r="D17" s="47"/>
      <c r="E17" s="35" t="str">
        <f>IF('Rekapitulace stavby'!E11="","",'Rekapitulace stavby'!E11)</f>
        <v>SŽDC s.o., OŘ Ústí n.L., ST Ústí n.L.</v>
      </c>
      <c r="F17" s="47"/>
      <c r="G17" s="47"/>
      <c r="H17" s="47"/>
      <c r="I17" s="159" t="s">
        <v>35</v>
      </c>
      <c r="J17" s="35" t="str">
        <f>IF('Rekapitulace stavby'!AN11="","",'Rekapitulace stavby'!AN11)</f>
        <v>CZ70994234</v>
      </c>
      <c r="K17" s="51"/>
    </row>
    <row r="18" s="1" customFormat="1" ht="6.96" customHeight="1">
      <c r="B18" s="46"/>
      <c r="C18" s="47"/>
      <c r="D18" s="47"/>
      <c r="E18" s="47"/>
      <c r="F18" s="47"/>
      <c r="G18" s="47"/>
      <c r="H18" s="47"/>
      <c r="I18" s="157"/>
      <c r="J18" s="47"/>
      <c r="K18" s="51"/>
    </row>
    <row r="19" s="1" customFormat="1" ht="14.4" customHeight="1">
      <c r="B19" s="46"/>
      <c r="C19" s="47"/>
      <c r="D19" s="40" t="s">
        <v>37</v>
      </c>
      <c r="E19" s="47"/>
      <c r="F19" s="47"/>
      <c r="G19" s="47"/>
      <c r="H19" s="47"/>
      <c r="I19" s="159" t="s">
        <v>32</v>
      </c>
      <c r="J19" s="35" t="str">
        <f>IF('Rekapitulace stavby'!AN13="Vyplň údaj","",IF('Rekapitulace stavby'!AN13="","",'Rekapitulace stavby'!AN13))</f>
        <v/>
      </c>
      <c r="K19" s="51"/>
    </row>
    <row r="20" s="1" customFormat="1" ht="18" customHeight="1">
      <c r="B20" s="46"/>
      <c r="C20" s="47"/>
      <c r="D20" s="47"/>
      <c r="E20" s="35" t="str">
        <f>IF('Rekapitulace stavby'!E14="Vyplň údaj","",IF('Rekapitulace stavby'!E14="","",'Rekapitulace stavby'!E14))</f>
        <v/>
      </c>
      <c r="F20" s="47"/>
      <c r="G20" s="47"/>
      <c r="H20" s="47"/>
      <c r="I20" s="159" t="s">
        <v>35</v>
      </c>
      <c r="J20" s="35" t="str">
        <f>IF('Rekapitulace stavby'!AN14="Vyplň údaj","",IF('Rekapitulace stavby'!AN14="","",'Rekapitulace stavby'!AN14))</f>
        <v/>
      </c>
      <c r="K20" s="51"/>
    </row>
    <row r="21" s="1" customFormat="1" ht="6.96" customHeight="1">
      <c r="B21" s="46"/>
      <c r="C21" s="47"/>
      <c r="D21" s="47"/>
      <c r="E21" s="47"/>
      <c r="F21" s="47"/>
      <c r="G21" s="47"/>
      <c r="H21" s="47"/>
      <c r="I21" s="157"/>
      <c r="J21" s="47"/>
      <c r="K21" s="51"/>
    </row>
    <row r="22" s="1" customFormat="1" ht="14.4" customHeight="1">
      <c r="B22" s="46"/>
      <c r="C22" s="47"/>
      <c r="D22" s="40" t="s">
        <v>39</v>
      </c>
      <c r="E22" s="47"/>
      <c r="F22" s="47"/>
      <c r="G22" s="47"/>
      <c r="H22" s="47"/>
      <c r="I22" s="159" t="s">
        <v>32</v>
      </c>
      <c r="J22" s="35" t="str">
        <f>IF('Rekapitulace stavby'!AN16="","",'Rekapitulace stavby'!AN16)</f>
        <v/>
      </c>
      <c r="K22" s="51"/>
    </row>
    <row r="23" s="1" customFormat="1" ht="18" customHeight="1">
      <c r="B23" s="46"/>
      <c r="C23" s="47"/>
      <c r="D23" s="47"/>
      <c r="E23" s="35" t="str">
        <f>IF('Rekapitulace stavby'!E17="","",'Rekapitulace stavby'!E17)</f>
        <v xml:space="preserve"> </v>
      </c>
      <c r="F23" s="47"/>
      <c r="G23" s="47"/>
      <c r="H23" s="47"/>
      <c r="I23" s="159" t="s">
        <v>35</v>
      </c>
      <c r="J23" s="35" t="str">
        <f>IF('Rekapitulace stavby'!AN17="","",'Rekapitulace stavby'!AN17)</f>
        <v/>
      </c>
      <c r="K23" s="51"/>
    </row>
    <row r="24" s="1" customFormat="1" ht="6.96" customHeight="1">
      <c r="B24" s="46"/>
      <c r="C24" s="47"/>
      <c r="D24" s="47"/>
      <c r="E24" s="47"/>
      <c r="F24" s="47"/>
      <c r="G24" s="47"/>
      <c r="H24" s="47"/>
      <c r="I24" s="157"/>
      <c r="J24" s="47"/>
      <c r="K24" s="51"/>
    </row>
    <row r="25" s="1" customFormat="1" ht="14.4" customHeight="1">
      <c r="B25" s="46"/>
      <c r="C25" s="47"/>
      <c r="D25" s="40" t="s">
        <v>42</v>
      </c>
      <c r="E25" s="47"/>
      <c r="F25" s="47"/>
      <c r="G25" s="47"/>
      <c r="H25" s="47"/>
      <c r="I25" s="157"/>
      <c r="J25" s="47"/>
      <c r="K25" s="51"/>
    </row>
    <row r="26" s="7" customFormat="1" ht="16.5" customHeight="1">
      <c r="B26" s="161"/>
      <c r="C26" s="162"/>
      <c r="D26" s="162"/>
      <c r="E26" s="44" t="s">
        <v>22</v>
      </c>
      <c r="F26" s="44"/>
      <c r="G26" s="44"/>
      <c r="H26" s="44"/>
      <c r="I26" s="163"/>
      <c r="J26" s="162"/>
      <c r="K26" s="164"/>
    </row>
    <row r="27" s="1" customFormat="1" ht="6.96" customHeight="1">
      <c r="B27" s="46"/>
      <c r="C27" s="47"/>
      <c r="D27" s="47"/>
      <c r="E27" s="47"/>
      <c r="F27" s="47"/>
      <c r="G27" s="47"/>
      <c r="H27" s="47"/>
      <c r="I27" s="157"/>
      <c r="J27" s="47"/>
      <c r="K27" s="51"/>
    </row>
    <row r="28" s="1" customFormat="1" ht="6.96" customHeight="1">
      <c r="B28" s="46"/>
      <c r="C28" s="47"/>
      <c r="D28" s="106"/>
      <c r="E28" s="106"/>
      <c r="F28" s="106"/>
      <c r="G28" s="106"/>
      <c r="H28" s="106"/>
      <c r="I28" s="165"/>
      <c r="J28" s="106"/>
      <c r="K28" s="166"/>
    </row>
    <row r="29" s="1" customFormat="1" ht="25.44" customHeight="1">
      <c r="B29" s="46"/>
      <c r="C29" s="47"/>
      <c r="D29" s="167" t="s">
        <v>43</v>
      </c>
      <c r="E29" s="47"/>
      <c r="F29" s="47"/>
      <c r="G29" s="47"/>
      <c r="H29" s="47"/>
      <c r="I29" s="157"/>
      <c r="J29" s="168">
        <f>ROUND(J93,2)</f>
        <v>0</v>
      </c>
      <c r="K29" s="51"/>
    </row>
    <row r="30" s="1" customFormat="1" ht="6.96" customHeight="1">
      <c r="B30" s="46"/>
      <c r="C30" s="47"/>
      <c r="D30" s="106"/>
      <c r="E30" s="106"/>
      <c r="F30" s="106"/>
      <c r="G30" s="106"/>
      <c r="H30" s="106"/>
      <c r="I30" s="165"/>
      <c r="J30" s="106"/>
      <c r="K30" s="166"/>
    </row>
    <row r="31" s="1" customFormat="1" ht="14.4" customHeight="1">
      <c r="B31" s="46"/>
      <c r="C31" s="47"/>
      <c r="D31" s="47"/>
      <c r="E31" s="47"/>
      <c r="F31" s="52" t="s">
        <v>45</v>
      </c>
      <c r="G31" s="47"/>
      <c r="H31" s="47"/>
      <c r="I31" s="169" t="s">
        <v>44</v>
      </c>
      <c r="J31" s="52" t="s">
        <v>46</v>
      </c>
      <c r="K31" s="51"/>
    </row>
    <row r="32" s="1" customFormat="1" ht="14.4" customHeight="1">
      <c r="B32" s="46"/>
      <c r="C32" s="47"/>
      <c r="D32" s="55" t="s">
        <v>47</v>
      </c>
      <c r="E32" s="55" t="s">
        <v>48</v>
      </c>
      <c r="F32" s="170">
        <f>ROUND(SUM(BE93:BE134), 2)</f>
        <v>0</v>
      </c>
      <c r="G32" s="47"/>
      <c r="H32" s="47"/>
      <c r="I32" s="171">
        <v>0.20999999999999999</v>
      </c>
      <c r="J32" s="170">
        <f>ROUND(ROUND((SUM(BE93:BE134)), 2)*I32, 2)</f>
        <v>0</v>
      </c>
      <c r="K32" s="51"/>
    </row>
    <row r="33" s="1" customFormat="1" ht="14.4" customHeight="1">
      <c r="B33" s="46"/>
      <c r="C33" s="47"/>
      <c r="D33" s="47"/>
      <c r="E33" s="55" t="s">
        <v>49</v>
      </c>
      <c r="F33" s="170">
        <f>ROUND(SUM(BF93:BF134), 2)</f>
        <v>0</v>
      </c>
      <c r="G33" s="47"/>
      <c r="H33" s="47"/>
      <c r="I33" s="171">
        <v>0.14999999999999999</v>
      </c>
      <c r="J33" s="170">
        <f>ROUND(ROUND((SUM(BF93:BF134)), 2)*I33, 2)</f>
        <v>0</v>
      </c>
      <c r="K33" s="51"/>
    </row>
    <row r="34" hidden="1" s="1" customFormat="1" ht="14.4" customHeight="1">
      <c r="B34" s="46"/>
      <c r="C34" s="47"/>
      <c r="D34" s="47"/>
      <c r="E34" s="55" t="s">
        <v>50</v>
      </c>
      <c r="F34" s="170">
        <f>ROUND(SUM(BG93:BG134), 2)</f>
        <v>0</v>
      </c>
      <c r="G34" s="47"/>
      <c r="H34" s="47"/>
      <c r="I34" s="171">
        <v>0.20999999999999999</v>
      </c>
      <c r="J34" s="170">
        <v>0</v>
      </c>
      <c r="K34" s="51"/>
    </row>
    <row r="35" hidden="1" s="1" customFormat="1" ht="14.4" customHeight="1">
      <c r="B35" s="46"/>
      <c r="C35" s="47"/>
      <c r="D35" s="47"/>
      <c r="E35" s="55" t="s">
        <v>51</v>
      </c>
      <c r="F35" s="170">
        <f>ROUND(SUM(BH93:BH134), 2)</f>
        <v>0</v>
      </c>
      <c r="G35" s="47"/>
      <c r="H35" s="47"/>
      <c r="I35" s="171">
        <v>0.14999999999999999</v>
      </c>
      <c r="J35" s="170">
        <v>0</v>
      </c>
      <c r="K35" s="51"/>
    </row>
    <row r="36" hidden="1" s="1" customFormat="1" ht="14.4" customHeight="1">
      <c r="B36" s="46"/>
      <c r="C36" s="47"/>
      <c r="D36" s="47"/>
      <c r="E36" s="55" t="s">
        <v>52</v>
      </c>
      <c r="F36" s="170">
        <f>ROUND(SUM(BI93:BI134), 2)</f>
        <v>0</v>
      </c>
      <c r="G36" s="47"/>
      <c r="H36" s="47"/>
      <c r="I36" s="171">
        <v>0</v>
      </c>
      <c r="J36" s="170">
        <v>0</v>
      </c>
      <c r="K36" s="51"/>
    </row>
    <row r="37" s="1" customFormat="1" ht="6.96" customHeight="1">
      <c r="B37" s="46"/>
      <c r="C37" s="47"/>
      <c r="D37" s="47"/>
      <c r="E37" s="47"/>
      <c r="F37" s="47"/>
      <c r="G37" s="47"/>
      <c r="H37" s="47"/>
      <c r="I37" s="157"/>
      <c r="J37" s="47"/>
      <c r="K37" s="51"/>
    </row>
    <row r="38" s="1" customFormat="1" ht="25.44" customHeight="1">
      <c r="B38" s="46"/>
      <c r="C38" s="172"/>
      <c r="D38" s="173" t="s">
        <v>53</v>
      </c>
      <c r="E38" s="98"/>
      <c r="F38" s="98"/>
      <c r="G38" s="174" t="s">
        <v>54</v>
      </c>
      <c r="H38" s="175" t="s">
        <v>55</v>
      </c>
      <c r="I38" s="176"/>
      <c r="J38" s="177">
        <f>SUM(J29:J36)</f>
        <v>0</v>
      </c>
      <c r="K38" s="178"/>
    </row>
    <row r="39" s="1" customFormat="1" ht="14.4" customHeight="1">
      <c r="B39" s="67"/>
      <c r="C39" s="68"/>
      <c r="D39" s="68"/>
      <c r="E39" s="68"/>
      <c r="F39" s="68"/>
      <c r="G39" s="68"/>
      <c r="H39" s="68"/>
      <c r="I39" s="179"/>
      <c r="J39" s="68"/>
      <c r="K39" s="69"/>
    </row>
    <row r="43" s="1" customFormat="1" ht="6.96" customHeight="1">
      <c r="B43" s="180"/>
      <c r="C43" s="181"/>
      <c r="D43" s="181"/>
      <c r="E43" s="181"/>
      <c r="F43" s="181"/>
      <c r="G43" s="181"/>
      <c r="H43" s="181"/>
      <c r="I43" s="182"/>
      <c r="J43" s="181"/>
      <c r="K43" s="183"/>
    </row>
    <row r="44" s="1" customFormat="1" ht="36.96" customHeight="1">
      <c r="B44" s="46"/>
      <c r="C44" s="30" t="s">
        <v>512</v>
      </c>
      <c r="D44" s="47"/>
      <c r="E44" s="47"/>
      <c r="F44" s="47"/>
      <c r="G44" s="47"/>
      <c r="H44" s="47"/>
      <c r="I44" s="157"/>
      <c r="J44" s="47"/>
      <c r="K44" s="51"/>
    </row>
    <row r="45" s="1" customFormat="1" ht="6.96" customHeight="1">
      <c r="B45" s="46"/>
      <c r="C45" s="47"/>
      <c r="D45" s="47"/>
      <c r="E45" s="47"/>
      <c r="F45" s="47"/>
      <c r="G45" s="47"/>
      <c r="H45" s="47"/>
      <c r="I45" s="157"/>
      <c r="J45" s="47"/>
      <c r="K45" s="51"/>
    </row>
    <row r="46" s="1" customFormat="1" ht="14.4" customHeight="1">
      <c r="B46" s="46"/>
      <c r="C46" s="40" t="s">
        <v>18</v>
      </c>
      <c r="D46" s="47"/>
      <c r="E46" s="47"/>
      <c r="F46" s="47"/>
      <c r="G46" s="47"/>
      <c r="H46" s="47"/>
      <c r="I46" s="157"/>
      <c r="J46" s="47"/>
      <c r="K46" s="51"/>
    </row>
    <row r="47" s="1" customFormat="1" ht="16.5" customHeight="1">
      <c r="B47" s="46"/>
      <c r="C47" s="47"/>
      <c r="D47" s="47"/>
      <c r="E47" s="156" t="str">
        <f>E7</f>
        <v>Celkové opravy zastávek na koridorové trati Vraňany - Děčín - státní hranice_ZMĚNA č. 1</v>
      </c>
      <c r="F47" s="40"/>
      <c r="G47" s="40"/>
      <c r="H47" s="40"/>
      <c r="I47" s="157"/>
      <c r="J47" s="47"/>
      <c r="K47" s="51"/>
    </row>
    <row r="48">
      <c r="B48" s="28"/>
      <c r="C48" s="40" t="s">
        <v>506</v>
      </c>
      <c r="D48" s="29"/>
      <c r="E48" s="29"/>
      <c r="F48" s="29"/>
      <c r="G48" s="29"/>
      <c r="H48" s="29"/>
      <c r="I48" s="155"/>
      <c r="J48" s="29"/>
      <c r="K48" s="31"/>
    </row>
    <row r="49" s="1" customFormat="1" ht="16.5" customHeight="1">
      <c r="B49" s="46"/>
      <c r="C49" s="47"/>
      <c r="D49" s="47"/>
      <c r="E49" s="156" t="s">
        <v>2208</v>
      </c>
      <c r="F49" s="47"/>
      <c r="G49" s="47"/>
      <c r="H49" s="47"/>
      <c r="I49" s="157"/>
      <c r="J49" s="47"/>
      <c r="K49" s="51"/>
    </row>
    <row r="50" s="1" customFormat="1" ht="14.4" customHeight="1">
      <c r="B50" s="46"/>
      <c r="C50" s="40" t="s">
        <v>508</v>
      </c>
      <c r="D50" s="47"/>
      <c r="E50" s="47"/>
      <c r="F50" s="47"/>
      <c r="G50" s="47"/>
      <c r="H50" s="47"/>
      <c r="I50" s="157"/>
      <c r="J50" s="47"/>
      <c r="K50" s="51"/>
    </row>
    <row r="51" s="1" customFormat="1" ht="17.25" customHeight="1">
      <c r="B51" s="46"/>
      <c r="C51" s="47"/>
      <c r="D51" s="47"/>
      <c r="E51" s="158" t="str">
        <f>E11</f>
        <v>SO-37-02 - SBBH</v>
      </c>
      <c r="F51" s="47"/>
      <c r="G51" s="47"/>
      <c r="H51" s="47"/>
      <c r="I51" s="157"/>
      <c r="J51" s="47"/>
      <c r="K51" s="51"/>
    </row>
    <row r="52" s="1" customFormat="1" ht="6.96" customHeight="1">
      <c r="B52" s="46"/>
      <c r="C52" s="47"/>
      <c r="D52" s="47"/>
      <c r="E52" s="47"/>
      <c r="F52" s="47"/>
      <c r="G52" s="47"/>
      <c r="H52" s="47"/>
      <c r="I52" s="157"/>
      <c r="J52" s="47"/>
      <c r="K52" s="51"/>
    </row>
    <row r="53" s="1" customFormat="1" ht="18" customHeight="1">
      <c r="B53" s="46"/>
      <c r="C53" s="40" t="s">
        <v>25</v>
      </c>
      <c r="D53" s="47"/>
      <c r="E53" s="47"/>
      <c r="F53" s="35" t="str">
        <f>F14</f>
        <v xml:space="preserve"> </v>
      </c>
      <c r="G53" s="47"/>
      <c r="H53" s="47"/>
      <c r="I53" s="159" t="s">
        <v>27</v>
      </c>
      <c r="J53" s="160" t="str">
        <f>IF(J14="","",J14)</f>
        <v>19. 9. 2018</v>
      </c>
      <c r="K53" s="51"/>
    </row>
    <row r="54" s="1" customFormat="1" ht="6.96" customHeight="1">
      <c r="B54" s="46"/>
      <c r="C54" s="47"/>
      <c r="D54" s="47"/>
      <c r="E54" s="47"/>
      <c r="F54" s="47"/>
      <c r="G54" s="47"/>
      <c r="H54" s="47"/>
      <c r="I54" s="157"/>
      <c r="J54" s="47"/>
      <c r="K54" s="51"/>
    </row>
    <row r="55" s="1" customFormat="1">
      <c r="B55" s="46"/>
      <c r="C55" s="40" t="s">
        <v>31</v>
      </c>
      <c r="D55" s="47"/>
      <c r="E55" s="47"/>
      <c r="F55" s="35" t="str">
        <f>E17</f>
        <v>SŽDC s.o., OŘ Ústí n.L., ST Ústí n.L.</v>
      </c>
      <c r="G55" s="47"/>
      <c r="H55" s="47"/>
      <c r="I55" s="159" t="s">
        <v>39</v>
      </c>
      <c r="J55" s="44" t="str">
        <f>E23</f>
        <v xml:space="preserve"> </v>
      </c>
      <c r="K55" s="51"/>
    </row>
    <row r="56" s="1" customFormat="1" ht="14.4" customHeight="1">
      <c r="B56" s="46"/>
      <c r="C56" s="40" t="s">
        <v>37</v>
      </c>
      <c r="D56" s="47"/>
      <c r="E56" s="47"/>
      <c r="F56" s="35" t="str">
        <f>IF(E20="","",E20)</f>
        <v/>
      </c>
      <c r="G56" s="47"/>
      <c r="H56" s="47"/>
      <c r="I56" s="157"/>
      <c r="J56" s="184"/>
      <c r="K56" s="51"/>
    </row>
    <row r="57" s="1" customFormat="1" ht="10.32" customHeight="1">
      <c r="B57" s="46"/>
      <c r="C57" s="47"/>
      <c r="D57" s="47"/>
      <c r="E57" s="47"/>
      <c r="F57" s="47"/>
      <c r="G57" s="47"/>
      <c r="H57" s="47"/>
      <c r="I57" s="157"/>
      <c r="J57" s="47"/>
      <c r="K57" s="51"/>
    </row>
    <row r="58" s="1" customFormat="1" ht="29.28" customHeight="1">
      <c r="B58" s="46"/>
      <c r="C58" s="185" t="s">
        <v>513</v>
      </c>
      <c r="D58" s="172"/>
      <c r="E58" s="172"/>
      <c r="F58" s="172"/>
      <c r="G58" s="172"/>
      <c r="H58" s="172"/>
      <c r="I58" s="186"/>
      <c r="J58" s="187" t="s">
        <v>514</v>
      </c>
      <c r="K58" s="188"/>
    </row>
    <row r="59" s="1" customFormat="1" ht="10.32" customHeight="1">
      <c r="B59" s="46"/>
      <c r="C59" s="47"/>
      <c r="D59" s="47"/>
      <c r="E59" s="47"/>
      <c r="F59" s="47"/>
      <c r="G59" s="47"/>
      <c r="H59" s="47"/>
      <c r="I59" s="157"/>
      <c r="J59" s="47"/>
      <c r="K59" s="51"/>
    </row>
    <row r="60" s="1" customFormat="1" ht="29.28" customHeight="1">
      <c r="B60" s="46"/>
      <c r="C60" s="189" t="s">
        <v>515</v>
      </c>
      <c r="D60" s="47"/>
      <c r="E60" s="47"/>
      <c r="F60" s="47"/>
      <c r="G60" s="47"/>
      <c r="H60" s="47"/>
      <c r="I60" s="157"/>
      <c r="J60" s="168">
        <f>J93</f>
        <v>0</v>
      </c>
      <c r="K60" s="51"/>
      <c r="AU60" s="24" t="s">
        <v>516</v>
      </c>
    </row>
    <row r="61" s="8" customFormat="1" ht="24.96" customHeight="1">
      <c r="B61" s="190"/>
      <c r="C61" s="191"/>
      <c r="D61" s="192" t="s">
        <v>517</v>
      </c>
      <c r="E61" s="193"/>
      <c r="F61" s="193"/>
      <c r="G61" s="193"/>
      <c r="H61" s="193"/>
      <c r="I61" s="194"/>
      <c r="J61" s="195">
        <f>J94</f>
        <v>0</v>
      </c>
      <c r="K61" s="196"/>
    </row>
    <row r="62" s="9" customFormat="1" ht="19.92" customHeight="1">
      <c r="B62" s="197"/>
      <c r="C62" s="198"/>
      <c r="D62" s="199" t="s">
        <v>520</v>
      </c>
      <c r="E62" s="200"/>
      <c r="F62" s="200"/>
      <c r="G62" s="200"/>
      <c r="H62" s="200"/>
      <c r="I62" s="201"/>
      <c r="J62" s="202">
        <f>J95</f>
        <v>0</v>
      </c>
      <c r="K62" s="203"/>
    </row>
    <row r="63" s="9" customFormat="1" ht="19.92" customHeight="1">
      <c r="B63" s="197"/>
      <c r="C63" s="198"/>
      <c r="D63" s="199" t="s">
        <v>521</v>
      </c>
      <c r="E63" s="200"/>
      <c r="F63" s="200"/>
      <c r="G63" s="200"/>
      <c r="H63" s="200"/>
      <c r="I63" s="201"/>
      <c r="J63" s="202">
        <f>J100</f>
        <v>0</v>
      </c>
      <c r="K63" s="203"/>
    </row>
    <row r="64" s="9" customFormat="1" ht="19.92" customHeight="1">
      <c r="B64" s="197"/>
      <c r="C64" s="198"/>
      <c r="D64" s="199" t="s">
        <v>1814</v>
      </c>
      <c r="E64" s="200"/>
      <c r="F64" s="200"/>
      <c r="G64" s="200"/>
      <c r="H64" s="200"/>
      <c r="I64" s="201"/>
      <c r="J64" s="202">
        <f>J105</f>
        <v>0</v>
      </c>
      <c r="K64" s="203"/>
    </row>
    <row r="65" s="8" customFormat="1" ht="24.96" customHeight="1">
      <c r="B65" s="190"/>
      <c r="C65" s="191"/>
      <c r="D65" s="192" t="s">
        <v>523</v>
      </c>
      <c r="E65" s="193"/>
      <c r="F65" s="193"/>
      <c r="G65" s="193"/>
      <c r="H65" s="193"/>
      <c r="I65" s="194"/>
      <c r="J65" s="195">
        <f>J109</f>
        <v>0</v>
      </c>
      <c r="K65" s="196"/>
    </row>
    <row r="66" s="9" customFormat="1" ht="19.92" customHeight="1">
      <c r="B66" s="197"/>
      <c r="C66" s="198"/>
      <c r="D66" s="199" t="s">
        <v>2045</v>
      </c>
      <c r="E66" s="200"/>
      <c r="F66" s="200"/>
      <c r="G66" s="200"/>
      <c r="H66" s="200"/>
      <c r="I66" s="201"/>
      <c r="J66" s="202">
        <f>J110</f>
        <v>0</v>
      </c>
      <c r="K66" s="203"/>
    </row>
    <row r="67" s="9" customFormat="1" ht="19.92" customHeight="1">
      <c r="B67" s="197"/>
      <c r="C67" s="198"/>
      <c r="D67" s="199" t="s">
        <v>1089</v>
      </c>
      <c r="E67" s="200"/>
      <c r="F67" s="200"/>
      <c r="G67" s="200"/>
      <c r="H67" s="200"/>
      <c r="I67" s="201"/>
      <c r="J67" s="202">
        <f>J112</f>
        <v>0</v>
      </c>
      <c r="K67" s="203"/>
    </row>
    <row r="68" s="9" customFormat="1" ht="19.92" customHeight="1">
      <c r="B68" s="197"/>
      <c r="C68" s="198"/>
      <c r="D68" s="199" t="s">
        <v>680</v>
      </c>
      <c r="E68" s="200"/>
      <c r="F68" s="200"/>
      <c r="G68" s="200"/>
      <c r="H68" s="200"/>
      <c r="I68" s="201"/>
      <c r="J68" s="202">
        <f>J125</f>
        <v>0</v>
      </c>
      <c r="K68" s="203"/>
    </row>
    <row r="69" s="9" customFormat="1" ht="19.92" customHeight="1">
      <c r="B69" s="197"/>
      <c r="C69" s="198"/>
      <c r="D69" s="199" t="s">
        <v>1815</v>
      </c>
      <c r="E69" s="200"/>
      <c r="F69" s="200"/>
      <c r="G69" s="200"/>
      <c r="H69" s="200"/>
      <c r="I69" s="201"/>
      <c r="J69" s="202">
        <f>J130</f>
        <v>0</v>
      </c>
      <c r="K69" s="203"/>
    </row>
    <row r="70" s="8" customFormat="1" ht="24.96" customHeight="1">
      <c r="B70" s="190"/>
      <c r="C70" s="191"/>
      <c r="D70" s="192" t="s">
        <v>598</v>
      </c>
      <c r="E70" s="193"/>
      <c r="F70" s="193"/>
      <c r="G70" s="193"/>
      <c r="H70" s="193"/>
      <c r="I70" s="194"/>
      <c r="J70" s="195">
        <f>J132</f>
        <v>0</v>
      </c>
      <c r="K70" s="196"/>
    </row>
    <row r="71" s="9" customFormat="1" ht="19.92" customHeight="1">
      <c r="B71" s="197"/>
      <c r="C71" s="198"/>
      <c r="D71" s="199" t="s">
        <v>1589</v>
      </c>
      <c r="E71" s="200"/>
      <c r="F71" s="200"/>
      <c r="G71" s="200"/>
      <c r="H71" s="200"/>
      <c r="I71" s="201"/>
      <c r="J71" s="202">
        <f>J133</f>
        <v>0</v>
      </c>
      <c r="K71" s="203"/>
    </row>
    <row r="72" s="1" customFormat="1" ht="21.84" customHeight="1">
      <c r="B72" s="46"/>
      <c r="C72" s="47"/>
      <c r="D72" s="47"/>
      <c r="E72" s="47"/>
      <c r="F72" s="47"/>
      <c r="G72" s="47"/>
      <c r="H72" s="47"/>
      <c r="I72" s="157"/>
      <c r="J72" s="47"/>
      <c r="K72" s="51"/>
    </row>
    <row r="73" s="1" customFormat="1" ht="6.96" customHeight="1">
      <c r="B73" s="67"/>
      <c r="C73" s="68"/>
      <c r="D73" s="68"/>
      <c r="E73" s="68"/>
      <c r="F73" s="68"/>
      <c r="G73" s="68"/>
      <c r="H73" s="68"/>
      <c r="I73" s="179"/>
      <c r="J73" s="68"/>
      <c r="K73" s="69"/>
    </row>
    <row r="77" s="1" customFormat="1" ht="6.96" customHeight="1">
      <c r="B77" s="70"/>
      <c r="C77" s="71"/>
      <c r="D77" s="71"/>
      <c r="E77" s="71"/>
      <c r="F77" s="71"/>
      <c r="G77" s="71"/>
      <c r="H77" s="71"/>
      <c r="I77" s="182"/>
      <c r="J77" s="71"/>
      <c r="K77" s="71"/>
      <c r="L77" s="72"/>
    </row>
    <row r="78" s="1" customFormat="1" ht="36.96" customHeight="1">
      <c r="B78" s="46"/>
      <c r="C78" s="73" t="s">
        <v>525</v>
      </c>
      <c r="D78" s="74"/>
      <c r="E78" s="74"/>
      <c r="F78" s="74"/>
      <c r="G78" s="74"/>
      <c r="H78" s="74"/>
      <c r="I78" s="204"/>
      <c r="J78" s="74"/>
      <c r="K78" s="74"/>
      <c r="L78" s="72"/>
    </row>
    <row r="79" s="1" customFormat="1" ht="6.96" customHeight="1">
      <c r="B79" s="46"/>
      <c r="C79" s="74"/>
      <c r="D79" s="74"/>
      <c r="E79" s="74"/>
      <c r="F79" s="74"/>
      <c r="G79" s="74"/>
      <c r="H79" s="74"/>
      <c r="I79" s="204"/>
      <c r="J79" s="74"/>
      <c r="K79" s="74"/>
      <c r="L79" s="72"/>
    </row>
    <row r="80" s="1" customFormat="1" ht="14.4" customHeight="1">
      <c r="B80" s="46"/>
      <c r="C80" s="76" t="s">
        <v>18</v>
      </c>
      <c r="D80" s="74"/>
      <c r="E80" s="74"/>
      <c r="F80" s="74"/>
      <c r="G80" s="74"/>
      <c r="H80" s="74"/>
      <c r="I80" s="204"/>
      <c r="J80" s="74"/>
      <c r="K80" s="74"/>
      <c r="L80" s="72"/>
    </row>
    <row r="81" s="1" customFormat="1" ht="16.5" customHeight="1">
      <c r="B81" s="46"/>
      <c r="C81" s="74"/>
      <c r="D81" s="74"/>
      <c r="E81" s="205" t="str">
        <f>E7</f>
        <v>Celkové opravy zastávek na koridorové trati Vraňany - Děčín - státní hranice_ZMĚNA č. 1</v>
      </c>
      <c r="F81" s="76"/>
      <c r="G81" s="76"/>
      <c r="H81" s="76"/>
      <c r="I81" s="204"/>
      <c r="J81" s="74"/>
      <c r="K81" s="74"/>
      <c r="L81" s="72"/>
    </row>
    <row r="82">
      <c r="B82" s="28"/>
      <c r="C82" s="76" t="s">
        <v>506</v>
      </c>
      <c r="D82" s="206"/>
      <c r="E82" s="206"/>
      <c r="F82" s="206"/>
      <c r="G82" s="206"/>
      <c r="H82" s="206"/>
      <c r="I82" s="149"/>
      <c r="J82" s="206"/>
      <c r="K82" s="206"/>
      <c r="L82" s="207"/>
    </row>
    <row r="83" s="1" customFormat="1" ht="16.5" customHeight="1">
      <c r="B83" s="46"/>
      <c r="C83" s="74"/>
      <c r="D83" s="74"/>
      <c r="E83" s="205" t="s">
        <v>2208</v>
      </c>
      <c r="F83" s="74"/>
      <c r="G83" s="74"/>
      <c r="H83" s="74"/>
      <c r="I83" s="204"/>
      <c r="J83" s="74"/>
      <c r="K83" s="74"/>
      <c r="L83" s="72"/>
    </row>
    <row r="84" s="1" customFormat="1" ht="14.4" customHeight="1">
      <c r="B84" s="46"/>
      <c r="C84" s="76" t="s">
        <v>508</v>
      </c>
      <c r="D84" s="74"/>
      <c r="E84" s="74"/>
      <c r="F84" s="74"/>
      <c r="G84" s="74"/>
      <c r="H84" s="74"/>
      <c r="I84" s="204"/>
      <c r="J84" s="74"/>
      <c r="K84" s="74"/>
      <c r="L84" s="72"/>
    </row>
    <row r="85" s="1" customFormat="1" ht="17.25" customHeight="1">
      <c r="B85" s="46"/>
      <c r="C85" s="74"/>
      <c r="D85" s="74"/>
      <c r="E85" s="82" t="str">
        <f>E11</f>
        <v>SO-37-02 - SBBH</v>
      </c>
      <c r="F85" s="74"/>
      <c r="G85" s="74"/>
      <c r="H85" s="74"/>
      <c r="I85" s="204"/>
      <c r="J85" s="74"/>
      <c r="K85" s="74"/>
      <c r="L85" s="72"/>
    </row>
    <row r="86" s="1" customFormat="1" ht="6.96" customHeight="1">
      <c r="B86" s="46"/>
      <c r="C86" s="74"/>
      <c r="D86" s="74"/>
      <c r="E86" s="74"/>
      <c r="F86" s="74"/>
      <c r="G86" s="74"/>
      <c r="H86" s="74"/>
      <c r="I86" s="204"/>
      <c r="J86" s="74"/>
      <c r="K86" s="74"/>
      <c r="L86" s="72"/>
    </row>
    <row r="87" s="1" customFormat="1" ht="18" customHeight="1">
      <c r="B87" s="46"/>
      <c r="C87" s="76" t="s">
        <v>25</v>
      </c>
      <c r="D87" s="74"/>
      <c r="E87" s="74"/>
      <c r="F87" s="209" t="str">
        <f>F14</f>
        <v xml:space="preserve"> </v>
      </c>
      <c r="G87" s="74"/>
      <c r="H87" s="74"/>
      <c r="I87" s="210" t="s">
        <v>27</v>
      </c>
      <c r="J87" s="85" t="str">
        <f>IF(J14="","",J14)</f>
        <v>19. 9. 2018</v>
      </c>
      <c r="K87" s="74"/>
      <c r="L87" s="72"/>
    </row>
    <row r="88" s="1" customFormat="1" ht="6.96" customHeight="1">
      <c r="B88" s="46"/>
      <c r="C88" s="74"/>
      <c r="D88" s="74"/>
      <c r="E88" s="74"/>
      <c r="F88" s="74"/>
      <c r="G88" s="74"/>
      <c r="H88" s="74"/>
      <c r="I88" s="204"/>
      <c r="J88" s="74"/>
      <c r="K88" s="74"/>
      <c r="L88" s="72"/>
    </row>
    <row r="89" s="1" customFormat="1">
      <c r="B89" s="46"/>
      <c r="C89" s="76" t="s">
        <v>31</v>
      </c>
      <c r="D89" s="74"/>
      <c r="E89" s="74"/>
      <c r="F89" s="209" t="str">
        <f>E17</f>
        <v>SŽDC s.o., OŘ Ústí n.L., ST Ústí n.L.</v>
      </c>
      <c r="G89" s="74"/>
      <c r="H89" s="74"/>
      <c r="I89" s="210" t="s">
        <v>39</v>
      </c>
      <c r="J89" s="209" t="str">
        <f>E23</f>
        <v xml:space="preserve"> </v>
      </c>
      <c r="K89" s="74"/>
      <c r="L89" s="72"/>
    </row>
    <row r="90" s="1" customFormat="1" ht="14.4" customHeight="1">
      <c r="B90" s="46"/>
      <c r="C90" s="76" t="s">
        <v>37</v>
      </c>
      <c r="D90" s="74"/>
      <c r="E90" s="74"/>
      <c r="F90" s="209" t="str">
        <f>IF(E20="","",E20)</f>
        <v/>
      </c>
      <c r="G90" s="74"/>
      <c r="H90" s="74"/>
      <c r="I90" s="204"/>
      <c r="J90" s="74"/>
      <c r="K90" s="74"/>
      <c r="L90" s="72"/>
    </row>
    <row r="91" s="1" customFormat="1" ht="10.32" customHeight="1">
      <c r="B91" s="46"/>
      <c r="C91" s="74"/>
      <c r="D91" s="74"/>
      <c r="E91" s="74"/>
      <c r="F91" s="74"/>
      <c r="G91" s="74"/>
      <c r="H91" s="74"/>
      <c r="I91" s="204"/>
      <c r="J91" s="74"/>
      <c r="K91" s="74"/>
      <c r="L91" s="72"/>
    </row>
    <row r="92" s="10" customFormat="1" ht="29.28" customHeight="1">
      <c r="B92" s="211"/>
      <c r="C92" s="212" t="s">
        <v>526</v>
      </c>
      <c r="D92" s="213" t="s">
        <v>62</v>
      </c>
      <c r="E92" s="213" t="s">
        <v>58</v>
      </c>
      <c r="F92" s="213" t="s">
        <v>527</v>
      </c>
      <c r="G92" s="213" t="s">
        <v>528</v>
      </c>
      <c r="H92" s="213" t="s">
        <v>529</v>
      </c>
      <c r="I92" s="214" t="s">
        <v>530</v>
      </c>
      <c r="J92" s="213" t="s">
        <v>514</v>
      </c>
      <c r="K92" s="215" t="s">
        <v>531</v>
      </c>
      <c r="L92" s="216"/>
      <c r="M92" s="102" t="s">
        <v>532</v>
      </c>
      <c r="N92" s="103" t="s">
        <v>47</v>
      </c>
      <c r="O92" s="103" t="s">
        <v>533</v>
      </c>
      <c r="P92" s="103" t="s">
        <v>534</v>
      </c>
      <c r="Q92" s="103" t="s">
        <v>535</v>
      </c>
      <c r="R92" s="103" t="s">
        <v>536</v>
      </c>
      <c r="S92" s="103" t="s">
        <v>537</v>
      </c>
      <c r="T92" s="104" t="s">
        <v>538</v>
      </c>
    </row>
    <row r="93" s="1" customFormat="1" ht="29.28" customHeight="1">
      <c r="B93" s="46"/>
      <c r="C93" s="108" t="s">
        <v>515</v>
      </c>
      <c r="D93" s="74"/>
      <c r="E93" s="74"/>
      <c r="F93" s="74"/>
      <c r="G93" s="74"/>
      <c r="H93" s="74"/>
      <c r="I93" s="204"/>
      <c r="J93" s="217">
        <f>BK93</f>
        <v>0</v>
      </c>
      <c r="K93" s="74"/>
      <c r="L93" s="72"/>
      <c r="M93" s="105"/>
      <c r="N93" s="106"/>
      <c r="O93" s="106"/>
      <c r="P93" s="218">
        <f>P94+P109+P132</f>
        <v>0</v>
      </c>
      <c r="Q93" s="106"/>
      <c r="R93" s="218">
        <f>R94+R109+R132</f>
        <v>1.1440941600000001</v>
      </c>
      <c r="S93" s="106"/>
      <c r="T93" s="219">
        <f>T94+T109+T132</f>
        <v>0.45791999999999999</v>
      </c>
      <c r="AT93" s="24" t="s">
        <v>76</v>
      </c>
      <c r="AU93" s="24" t="s">
        <v>516</v>
      </c>
      <c r="BK93" s="220">
        <f>BK94+BK109+BK132</f>
        <v>0</v>
      </c>
    </row>
    <row r="94" s="11" customFormat="1" ht="37.44" customHeight="1">
      <c r="B94" s="221"/>
      <c r="C94" s="222"/>
      <c r="D94" s="223" t="s">
        <v>76</v>
      </c>
      <c r="E94" s="224" t="s">
        <v>539</v>
      </c>
      <c r="F94" s="224" t="s">
        <v>540</v>
      </c>
      <c r="G94" s="222"/>
      <c r="H94" s="222"/>
      <c r="I94" s="225"/>
      <c r="J94" s="226">
        <f>BK94</f>
        <v>0</v>
      </c>
      <c r="K94" s="222"/>
      <c r="L94" s="227"/>
      <c r="M94" s="228"/>
      <c r="N94" s="229"/>
      <c r="O94" s="229"/>
      <c r="P94" s="230">
        <f>P95+P100+P105</f>
        <v>0</v>
      </c>
      <c r="Q94" s="229"/>
      <c r="R94" s="230">
        <f>R95+R100+R105</f>
        <v>0.0092999999999999992</v>
      </c>
      <c r="S94" s="229"/>
      <c r="T94" s="231">
        <f>T95+T100+T105</f>
        <v>0</v>
      </c>
      <c r="AR94" s="232" t="s">
        <v>24</v>
      </c>
      <c r="AT94" s="233" t="s">
        <v>76</v>
      </c>
      <c r="AU94" s="233" t="s">
        <v>77</v>
      </c>
      <c r="AY94" s="232" t="s">
        <v>541</v>
      </c>
      <c r="BK94" s="234">
        <f>BK95+BK100+BK105</f>
        <v>0</v>
      </c>
    </row>
    <row r="95" s="11" customFormat="1" ht="19.92" customHeight="1">
      <c r="B95" s="221"/>
      <c r="C95" s="222"/>
      <c r="D95" s="223" t="s">
        <v>76</v>
      </c>
      <c r="E95" s="235" t="s">
        <v>557</v>
      </c>
      <c r="F95" s="235" t="s">
        <v>558</v>
      </c>
      <c r="G95" s="222"/>
      <c r="H95" s="222"/>
      <c r="I95" s="225"/>
      <c r="J95" s="236">
        <f>BK95</f>
        <v>0</v>
      </c>
      <c r="K95" s="222"/>
      <c r="L95" s="227"/>
      <c r="M95" s="228"/>
      <c r="N95" s="229"/>
      <c r="O95" s="229"/>
      <c r="P95" s="230">
        <f>SUM(P96:P99)</f>
        <v>0</v>
      </c>
      <c r="Q95" s="229"/>
      <c r="R95" s="230">
        <f>SUM(R96:R99)</f>
        <v>0.0092999999999999992</v>
      </c>
      <c r="S95" s="229"/>
      <c r="T95" s="231">
        <f>SUM(T96:T99)</f>
        <v>0</v>
      </c>
      <c r="AR95" s="232" t="s">
        <v>24</v>
      </c>
      <c r="AT95" s="233" t="s">
        <v>76</v>
      </c>
      <c r="AU95" s="233" t="s">
        <v>24</v>
      </c>
      <c r="AY95" s="232" t="s">
        <v>541</v>
      </c>
      <c r="BK95" s="234">
        <f>SUM(BK96:BK99)</f>
        <v>0</v>
      </c>
    </row>
    <row r="96" s="1" customFormat="1" ht="16.5" customHeight="1">
      <c r="B96" s="46"/>
      <c r="C96" s="237" t="s">
        <v>24</v>
      </c>
      <c r="D96" s="237" t="s">
        <v>544</v>
      </c>
      <c r="E96" s="238" t="s">
        <v>1626</v>
      </c>
      <c r="F96" s="239" t="s">
        <v>1627</v>
      </c>
      <c r="G96" s="240" t="s">
        <v>616</v>
      </c>
      <c r="H96" s="241">
        <v>2</v>
      </c>
      <c r="I96" s="242"/>
      <c r="J96" s="243">
        <f>ROUND(I96*H96,2)</f>
        <v>0</v>
      </c>
      <c r="K96" s="239" t="s">
        <v>22</v>
      </c>
      <c r="L96" s="72"/>
      <c r="M96" s="244" t="s">
        <v>22</v>
      </c>
      <c r="N96" s="245" t="s">
        <v>48</v>
      </c>
      <c r="O96" s="47"/>
      <c r="P96" s="246">
        <f>O96*H96</f>
        <v>0</v>
      </c>
      <c r="Q96" s="246">
        <v>1.0000000000000001E-05</v>
      </c>
      <c r="R96" s="246">
        <f>Q96*H96</f>
        <v>2.0000000000000002E-05</v>
      </c>
      <c r="S96" s="246">
        <v>0</v>
      </c>
      <c r="T96" s="247">
        <f>S96*H96</f>
        <v>0</v>
      </c>
      <c r="AR96" s="24" t="s">
        <v>577</v>
      </c>
      <c r="AT96" s="24" t="s">
        <v>544</v>
      </c>
      <c r="AU96" s="24" t="s">
        <v>85</v>
      </c>
      <c r="AY96" s="24" t="s">
        <v>541</v>
      </c>
      <c r="BE96" s="248">
        <f>IF(N96="základní",J96,0)</f>
        <v>0</v>
      </c>
      <c r="BF96" s="248">
        <f>IF(N96="snížená",J96,0)</f>
        <v>0</v>
      </c>
      <c r="BG96" s="248">
        <f>IF(N96="zákl. přenesená",J96,0)</f>
        <v>0</v>
      </c>
      <c r="BH96" s="248">
        <f>IF(N96="sníž. přenesená",J96,0)</f>
        <v>0</v>
      </c>
      <c r="BI96" s="248">
        <f>IF(N96="nulová",J96,0)</f>
        <v>0</v>
      </c>
      <c r="BJ96" s="24" t="s">
        <v>24</v>
      </c>
      <c r="BK96" s="248">
        <f>ROUND(I96*H96,2)</f>
        <v>0</v>
      </c>
      <c r="BL96" s="24" t="s">
        <v>577</v>
      </c>
      <c r="BM96" s="24" t="s">
        <v>1827</v>
      </c>
    </row>
    <row r="97" s="1" customFormat="1" ht="16.5" customHeight="1">
      <c r="B97" s="46"/>
      <c r="C97" s="237" t="s">
        <v>85</v>
      </c>
      <c r="D97" s="237" t="s">
        <v>544</v>
      </c>
      <c r="E97" s="238" t="s">
        <v>1629</v>
      </c>
      <c r="F97" s="239" t="s">
        <v>1630</v>
      </c>
      <c r="G97" s="240" t="s">
        <v>1631</v>
      </c>
      <c r="H97" s="241">
        <v>6</v>
      </c>
      <c r="I97" s="242"/>
      <c r="J97" s="243">
        <f>ROUND(I97*H97,2)</f>
        <v>0</v>
      </c>
      <c r="K97" s="239" t="s">
        <v>22</v>
      </c>
      <c r="L97" s="72"/>
      <c r="M97" s="244" t="s">
        <v>22</v>
      </c>
      <c r="N97" s="245" t="s">
        <v>48</v>
      </c>
      <c r="O97" s="47"/>
      <c r="P97" s="246">
        <f>O97*H97</f>
        <v>0</v>
      </c>
      <c r="Q97" s="246">
        <v>0.00116</v>
      </c>
      <c r="R97" s="246">
        <f>Q97*H97</f>
        <v>0.00696</v>
      </c>
      <c r="S97" s="246">
        <v>0</v>
      </c>
      <c r="T97" s="247">
        <f>S97*H97</f>
        <v>0</v>
      </c>
      <c r="AR97" s="24" t="s">
        <v>577</v>
      </c>
      <c r="AT97" s="24" t="s">
        <v>544</v>
      </c>
      <c r="AU97" s="24" t="s">
        <v>85</v>
      </c>
      <c r="AY97" s="24" t="s">
        <v>541</v>
      </c>
      <c r="BE97" s="248">
        <f>IF(N97="základní",J97,0)</f>
        <v>0</v>
      </c>
      <c r="BF97" s="248">
        <f>IF(N97="snížená",J97,0)</f>
        <v>0</v>
      </c>
      <c r="BG97" s="248">
        <f>IF(N97="zákl. přenesená",J97,0)</f>
        <v>0</v>
      </c>
      <c r="BH97" s="248">
        <f>IF(N97="sníž. přenesená",J97,0)</f>
        <v>0</v>
      </c>
      <c r="BI97" s="248">
        <f>IF(N97="nulová",J97,0)</f>
        <v>0</v>
      </c>
      <c r="BJ97" s="24" t="s">
        <v>24</v>
      </c>
      <c r="BK97" s="248">
        <f>ROUND(I97*H97,2)</f>
        <v>0</v>
      </c>
      <c r="BL97" s="24" t="s">
        <v>577</v>
      </c>
      <c r="BM97" s="24" t="s">
        <v>2186</v>
      </c>
    </row>
    <row r="98" s="1" customFormat="1" ht="16.5" customHeight="1">
      <c r="B98" s="46"/>
      <c r="C98" s="237" t="s">
        <v>93</v>
      </c>
      <c r="D98" s="237" t="s">
        <v>544</v>
      </c>
      <c r="E98" s="238" t="s">
        <v>1633</v>
      </c>
      <c r="F98" s="239" t="s">
        <v>1634</v>
      </c>
      <c r="G98" s="240" t="s">
        <v>616</v>
      </c>
      <c r="H98" s="241">
        <v>2</v>
      </c>
      <c r="I98" s="242"/>
      <c r="J98" s="243">
        <f>ROUND(I98*H98,2)</f>
        <v>0</v>
      </c>
      <c r="K98" s="239" t="s">
        <v>22</v>
      </c>
      <c r="L98" s="72"/>
      <c r="M98" s="244" t="s">
        <v>22</v>
      </c>
      <c r="N98" s="245" t="s">
        <v>48</v>
      </c>
      <c r="O98" s="47"/>
      <c r="P98" s="246">
        <f>O98*H98</f>
        <v>0</v>
      </c>
      <c r="Q98" s="246">
        <v>0</v>
      </c>
      <c r="R98" s="246">
        <f>Q98*H98</f>
        <v>0</v>
      </c>
      <c r="S98" s="246">
        <v>0</v>
      </c>
      <c r="T98" s="247">
        <f>S98*H98</f>
        <v>0</v>
      </c>
      <c r="AR98" s="24" t="s">
        <v>577</v>
      </c>
      <c r="AT98" s="24" t="s">
        <v>544</v>
      </c>
      <c r="AU98" s="24" t="s">
        <v>85</v>
      </c>
      <c r="AY98" s="24" t="s">
        <v>541</v>
      </c>
      <c r="BE98" s="248">
        <f>IF(N98="základní",J98,0)</f>
        <v>0</v>
      </c>
      <c r="BF98" s="248">
        <f>IF(N98="snížená",J98,0)</f>
        <v>0</v>
      </c>
      <c r="BG98" s="248">
        <f>IF(N98="zákl. přenesená",J98,0)</f>
        <v>0</v>
      </c>
      <c r="BH98" s="248">
        <f>IF(N98="sníž. přenesená",J98,0)</f>
        <v>0</v>
      </c>
      <c r="BI98" s="248">
        <f>IF(N98="nulová",J98,0)</f>
        <v>0</v>
      </c>
      <c r="BJ98" s="24" t="s">
        <v>24</v>
      </c>
      <c r="BK98" s="248">
        <f>ROUND(I98*H98,2)</f>
        <v>0</v>
      </c>
      <c r="BL98" s="24" t="s">
        <v>577</v>
      </c>
      <c r="BM98" s="24" t="s">
        <v>2187</v>
      </c>
    </row>
    <row r="99" s="1" customFormat="1" ht="16.5" customHeight="1">
      <c r="B99" s="46"/>
      <c r="C99" s="237" t="s">
        <v>542</v>
      </c>
      <c r="D99" s="237" t="s">
        <v>544</v>
      </c>
      <c r="E99" s="238" t="s">
        <v>1636</v>
      </c>
      <c r="F99" s="239" t="s">
        <v>1637</v>
      </c>
      <c r="G99" s="240" t="s">
        <v>1631</v>
      </c>
      <c r="H99" s="241">
        <v>2</v>
      </c>
      <c r="I99" s="242"/>
      <c r="J99" s="243">
        <f>ROUND(I99*H99,2)</f>
        <v>0</v>
      </c>
      <c r="K99" s="239" t="s">
        <v>22</v>
      </c>
      <c r="L99" s="72"/>
      <c r="M99" s="244" t="s">
        <v>22</v>
      </c>
      <c r="N99" s="245" t="s">
        <v>48</v>
      </c>
      <c r="O99" s="47"/>
      <c r="P99" s="246">
        <f>O99*H99</f>
        <v>0</v>
      </c>
      <c r="Q99" s="246">
        <v>0.00116</v>
      </c>
      <c r="R99" s="246">
        <f>Q99*H99</f>
        <v>0.00232</v>
      </c>
      <c r="S99" s="246">
        <v>0</v>
      </c>
      <c r="T99" s="247">
        <f>S99*H99</f>
        <v>0</v>
      </c>
      <c r="AR99" s="24" t="s">
        <v>577</v>
      </c>
      <c r="AT99" s="24" t="s">
        <v>544</v>
      </c>
      <c r="AU99" s="24" t="s">
        <v>85</v>
      </c>
      <c r="AY99" s="24" t="s">
        <v>541</v>
      </c>
      <c r="BE99" s="248">
        <f>IF(N99="základní",J99,0)</f>
        <v>0</v>
      </c>
      <c r="BF99" s="248">
        <f>IF(N99="snížená",J99,0)</f>
        <v>0</v>
      </c>
      <c r="BG99" s="248">
        <f>IF(N99="zákl. přenesená",J99,0)</f>
        <v>0</v>
      </c>
      <c r="BH99" s="248">
        <f>IF(N99="sníž. přenesená",J99,0)</f>
        <v>0</v>
      </c>
      <c r="BI99" s="248">
        <f>IF(N99="nulová",J99,0)</f>
        <v>0</v>
      </c>
      <c r="BJ99" s="24" t="s">
        <v>24</v>
      </c>
      <c r="BK99" s="248">
        <f>ROUND(I99*H99,2)</f>
        <v>0</v>
      </c>
      <c r="BL99" s="24" t="s">
        <v>577</v>
      </c>
      <c r="BM99" s="24" t="s">
        <v>1831</v>
      </c>
    </row>
    <row r="100" s="11" customFormat="1" ht="29.88" customHeight="1">
      <c r="B100" s="221"/>
      <c r="C100" s="222"/>
      <c r="D100" s="223" t="s">
        <v>76</v>
      </c>
      <c r="E100" s="235" t="s">
        <v>565</v>
      </c>
      <c r="F100" s="235" t="s">
        <v>566</v>
      </c>
      <c r="G100" s="222"/>
      <c r="H100" s="222"/>
      <c r="I100" s="225"/>
      <c r="J100" s="236">
        <f>BK100</f>
        <v>0</v>
      </c>
      <c r="K100" s="222"/>
      <c r="L100" s="227"/>
      <c r="M100" s="228"/>
      <c r="N100" s="229"/>
      <c r="O100" s="229"/>
      <c r="P100" s="230">
        <f>SUM(P101:P104)</f>
        <v>0</v>
      </c>
      <c r="Q100" s="229"/>
      <c r="R100" s="230">
        <f>SUM(R101:R104)</f>
        <v>0</v>
      </c>
      <c r="S100" s="229"/>
      <c r="T100" s="231">
        <f>SUM(T101:T104)</f>
        <v>0</v>
      </c>
      <c r="AR100" s="232" t="s">
        <v>24</v>
      </c>
      <c r="AT100" s="233" t="s">
        <v>76</v>
      </c>
      <c r="AU100" s="233" t="s">
        <v>24</v>
      </c>
      <c r="AY100" s="232" t="s">
        <v>541</v>
      </c>
      <c r="BK100" s="234">
        <f>SUM(BK101:BK104)</f>
        <v>0</v>
      </c>
    </row>
    <row r="101" s="1" customFormat="1" ht="25.5" customHeight="1">
      <c r="B101" s="46"/>
      <c r="C101" s="237" t="s">
        <v>562</v>
      </c>
      <c r="D101" s="237" t="s">
        <v>544</v>
      </c>
      <c r="E101" s="238" t="s">
        <v>1832</v>
      </c>
      <c r="F101" s="239" t="s">
        <v>1833</v>
      </c>
      <c r="G101" s="240" t="s">
        <v>569</v>
      </c>
      <c r="H101" s="241">
        <v>0.037999999999999999</v>
      </c>
      <c r="I101" s="242"/>
      <c r="J101" s="243">
        <f>ROUND(I101*H101,2)</f>
        <v>0</v>
      </c>
      <c r="K101" s="239" t="s">
        <v>22</v>
      </c>
      <c r="L101" s="72"/>
      <c r="M101" s="244" t="s">
        <v>22</v>
      </c>
      <c r="N101" s="245" t="s">
        <v>48</v>
      </c>
      <c r="O101" s="47"/>
      <c r="P101" s="246">
        <f>O101*H101</f>
        <v>0</v>
      </c>
      <c r="Q101" s="246">
        <v>0</v>
      </c>
      <c r="R101" s="246">
        <f>Q101*H101</f>
        <v>0</v>
      </c>
      <c r="S101" s="246">
        <v>0</v>
      </c>
      <c r="T101" s="247">
        <f>S101*H101</f>
        <v>0</v>
      </c>
      <c r="AR101" s="24" t="s">
        <v>542</v>
      </c>
      <c r="AT101" s="24" t="s">
        <v>544</v>
      </c>
      <c r="AU101" s="24" t="s">
        <v>85</v>
      </c>
      <c r="AY101" s="24" t="s">
        <v>541</v>
      </c>
      <c r="BE101" s="248">
        <f>IF(N101="základní",J101,0)</f>
        <v>0</v>
      </c>
      <c r="BF101" s="248">
        <f>IF(N101="snížená",J101,0)</f>
        <v>0</v>
      </c>
      <c r="BG101" s="248">
        <f>IF(N101="zákl. přenesená",J101,0)</f>
        <v>0</v>
      </c>
      <c r="BH101" s="248">
        <f>IF(N101="sníž. přenesená",J101,0)</f>
        <v>0</v>
      </c>
      <c r="BI101" s="248">
        <f>IF(N101="nulová",J101,0)</f>
        <v>0</v>
      </c>
      <c r="BJ101" s="24" t="s">
        <v>24</v>
      </c>
      <c r="BK101" s="248">
        <f>ROUND(I101*H101,2)</f>
        <v>0</v>
      </c>
      <c r="BL101" s="24" t="s">
        <v>542</v>
      </c>
      <c r="BM101" s="24" t="s">
        <v>1834</v>
      </c>
    </row>
    <row r="102" s="1" customFormat="1" ht="25.5" customHeight="1">
      <c r="B102" s="46"/>
      <c r="C102" s="237" t="s">
        <v>552</v>
      </c>
      <c r="D102" s="237" t="s">
        <v>544</v>
      </c>
      <c r="E102" s="238" t="s">
        <v>1835</v>
      </c>
      <c r="F102" s="239" t="s">
        <v>1836</v>
      </c>
      <c r="G102" s="240" t="s">
        <v>569</v>
      </c>
      <c r="H102" s="241">
        <v>0.56999999999999995</v>
      </c>
      <c r="I102" s="242"/>
      <c r="J102" s="243">
        <f>ROUND(I102*H102,2)</f>
        <v>0</v>
      </c>
      <c r="K102" s="239" t="s">
        <v>22</v>
      </c>
      <c r="L102" s="72"/>
      <c r="M102" s="244" t="s">
        <v>22</v>
      </c>
      <c r="N102" s="245" t="s">
        <v>48</v>
      </c>
      <c r="O102" s="47"/>
      <c r="P102" s="246">
        <f>O102*H102</f>
        <v>0</v>
      </c>
      <c r="Q102" s="246">
        <v>0</v>
      </c>
      <c r="R102" s="246">
        <f>Q102*H102</f>
        <v>0</v>
      </c>
      <c r="S102" s="246">
        <v>0</v>
      </c>
      <c r="T102" s="247">
        <f>S102*H102</f>
        <v>0</v>
      </c>
      <c r="AR102" s="24" t="s">
        <v>542</v>
      </c>
      <c r="AT102" s="24" t="s">
        <v>544</v>
      </c>
      <c r="AU102" s="24" t="s">
        <v>85</v>
      </c>
      <c r="AY102" s="24" t="s">
        <v>541</v>
      </c>
      <c r="BE102" s="248">
        <f>IF(N102="základní",J102,0)</f>
        <v>0</v>
      </c>
      <c r="BF102" s="248">
        <f>IF(N102="snížená",J102,0)</f>
        <v>0</v>
      </c>
      <c r="BG102" s="248">
        <f>IF(N102="zákl. přenesená",J102,0)</f>
        <v>0</v>
      </c>
      <c r="BH102" s="248">
        <f>IF(N102="sníž. přenesená",J102,0)</f>
        <v>0</v>
      </c>
      <c r="BI102" s="248">
        <f>IF(N102="nulová",J102,0)</f>
        <v>0</v>
      </c>
      <c r="BJ102" s="24" t="s">
        <v>24</v>
      </c>
      <c r="BK102" s="248">
        <f>ROUND(I102*H102,2)</f>
        <v>0</v>
      </c>
      <c r="BL102" s="24" t="s">
        <v>542</v>
      </c>
      <c r="BM102" s="24" t="s">
        <v>1837</v>
      </c>
    </row>
    <row r="103" s="12" customFormat="1">
      <c r="B103" s="249"/>
      <c r="C103" s="250"/>
      <c r="D103" s="251" t="s">
        <v>549</v>
      </c>
      <c r="E103" s="252" t="s">
        <v>22</v>
      </c>
      <c r="F103" s="253" t="s">
        <v>2188</v>
      </c>
      <c r="G103" s="250"/>
      <c r="H103" s="254">
        <v>0.56999999999999995</v>
      </c>
      <c r="I103" s="255"/>
      <c r="J103" s="250"/>
      <c r="K103" s="250"/>
      <c r="L103" s="256"/>
      <c r="M103" s="257"/>
      <c r="N103" s="258"/>
      <c r="O103" s="258"/>
      <c r="P103" s="258"/>
      <c r="Q103" s="258"/>
      <c r="R103" s="258"/>
      <c r="S103" s="258"/>
      <c r="T103" s="259"/>
      <c r="AT103" s="260" t="s">
        <v>549</v>
      </c>
      <c r="AU103" s="260" t="s">
        <v>85</v>
      </c>
      <c r="AV103" s="12" t="s">
        <v>85</v>
      </c>
      <c r="AW103" s="12" t="s">
        <v>41</v>
      </c>
      <c r="AX103" s="12" t="s">
        <v>24</v>
      </c>
      <c r="AY103" s="260" t="s">
        <v>541</v>
      </c>
    </row>
    <row r="104" s="1" customFormat="1" ht="16.5" customHeight="1">
      <c r="B104" s="46"/>
      <c r="C104" s="237" t="s">
        <v>571</v>
      </c>
      <c r="D104" s="237" t="s">
        <v>544</v>
      </c>
      <c r="E104" s="238" t="s">
        <v>1605</v>
      </c>
      <c r="F104" s="239" t="s">
        <v>2189</v>
      </c>
      <c r="G104" s="240" t="s">
        <v>569</v>
      </c>
      <c r="H104" s="241">
        <v>0.45800000000000002</v>
      </c>
      <c r="I104" s="242"/>
      <c r="J104" s="243">
        <f>ROUND(I104*H104,2)</f>
        <v>0</v>
      </c>
      <c r="K104" s="239" t="s">
        <v>548</v>
      </c>
      <c r="L104" s="72"/>
      <c r="M104" s="244" t="s">
        <v>22</v>
      </c>
      <c r="N104" s="245" t="s">
        <v>48</v>
      </c>
      <c r="O104" s="47"/>
      <c r="P104" s="246">
        <f>O104*H104</f>
        <v>0</v>
      </c>
      <c r="Q104" s="246">
        <v>0</v>
      </c>
      <c r="R104" s="246">
        <f>Q104*H104</f>
        <v>0</v>
      </c>
      <c r="S104" s="246">
        <v>0</v>
      </c>
      <c r="T104" s="247">
        <f>S104*H104</f>
        <v>0</v>
      </c>
      <c r="AR104" s="24" t="s">
        <v>542</v>
      </c>
      <c r="AT104" s="24" t="s">
        <v>544</v>
      </c>
      <c r="AU104" s="24" t="s">
        <v>85</v>
      </c>
      <c r="AY104" s="24" t="s">
        <v>541</v>
      </c>
      <c r="BE104" s="248">
        <f>IF(N104="základní",J104,0)</f>
        <v>0</v>
      </c>
      <c r="BF104" s="248">
        <f>IF(N104="snížená",J104,0)</f>
        <v>0</v>
      </c>
      <c r="BG104" s="248">
        <f>IF(N104="zákl. přenesená",J104,0)</f>
        <v>0</v>
      </c>
      <c r="BH104" s="248">
        <f>IF(N104="sníž. přenesená",J104,0)</f>
        <v>0</v>
      </c>
      <c r="BI104" s="248">
        <f>IF(N104="nulová",J104,0)</f>
        <v>0</v>
      </c>
      <c r="BJ104" s="24" t="s">
        <v>24</v>
      </c>
      <c r="BK104" s="248">
        <f>ROUND(I104*H104,2)</f>
        <v>0</v>
      </c>
      <c r="BL104" s="24" t="s">
        <v>542</v>
      </c>
      <c r="BM104" s="24" t="s">
        <v>2190</v>
      </c>
    </row>
    <row r="105" s="11" customFormat="1" ht="29.88" customHeight="1">
      <c r="B105" s="221"/>
      <c r="C105" s="222"/>
      <c r="D105" s="223" t="s">
        <v>76</v>
      </c>
      <c r="E105" s="235" t="s">
        <v>1843</v>
      </c>
      <c r="F105" s="235" t="s">
        <v>1844</v>
      </c>
      <c r="G105" s="222"/>
      <c r="H105" s="222"/>
      <c r="I105" s="225"/>
      <c r="J105" s="236">
        <f>BK105</f>
        <v>0</v>
      </c>
      <c r="K105" s="222"/>
      <c r="L105" s="227"/>
      <c r="M105" s="228"/>
      <c r="N105" s="229"/>
      <c r="O105" s="229"/>
      <c r="P105" s="230">
        <f>SUM(P106:P108)</f>
        <v>0</v>
      </c>
      <c r="Q105" s="229"/>
      <c r="R105" s="230">
        <f>SUM(R106:R108)</f>
        <v>0</v>
      </c>
      <c r="S105" s="229"/>
      <c r="T105" s="231">
        <f>SUM(T106:T108)</f>
        <v>0</v>
      </c>
      <c r="AR105" s="232" t="s">
        <v>24</v>
      </c>
      <c r="AT105" s="233" t="s">
        <v>76</v>
      </c>
      <c r="AU105" s="233" t="s">
        <v>24</v>
      </c>
      <c r="AY105" s="232" t="s">
        <v>541</v>
      </c>
      <c r="BK105" s="234">
        <f>SUM(BK106:BK108)</f>
        <v>0</v>
      </c>
    </row>
    <row r="106" s="1" customFormat="1" ht="16.5" customHeight="1">
      <c r="B106" s="46"/>
      <c r="C106" s="237" t="s">
        <v>561</v>
      </c>
      <c r="D106" s="237" t="s">
        <v>544</v>
      </c>
      <c r="E106" s="238" t="s">
        <v>2191</v>
      </c>
      <c r="F106" s="239" t="s">
        <v>2192</v>
      </c>
      <c r="G106" s="240" t="s">
        <v>1883</v>
      </c>
      <c r="H106" s="241">
        <v>2</v>
      </c>
      <c r="I106" s="242"/>
      <c r="J106" s="243">
        <f>ROUND(I106*H106,2)</f>
        <v>0</v>
      </c>
      <c r="K106" s="239" t="s">
        <v>22</v>
      </c>
      <c r="L106" s="72"/>
      <c r="M106" s="244" t="s">
        <v>22</v>
      </c>
      <c r="N106" s="245" t="s">
        <v>48</v>
      </c>
      <c r="O106" s="47"/>
      <c r="P106" s="246">
        <f>O106*H106</f>
        <v>0</v>
      </c>
      <c r="Q106" s="246">
        <v>0</v>
      </c>
      <c r="R106" s="246">
        <f>Q106*H106</f>
        <v>0</v>
      </c>
      <c r="S106" s="246">
        <v>0</v>
      </c>
      <c r="T106" s="247">
        <f>S106*H106</f>
        <v>0</v>
      </c>
      <c r="AR106" s="24" t="s">
        <v>542</v>
      </c>
      <c r="AT106" s="24" t="s">
        <v>544</v>
      </c>
      <c r="AU106" s="24" t="s">
        <v>85</v>
      </c>
      <c r="AY106" s="24" t="s">
        <v>541</v>
      </c>
      <c r="BE106" s="248">
        <f>IF(N106="základní",J106,0)</f>
        <v>0</v>
      </c>
      <c r="BF106" s="248">
        <f>IF(N106="snížená",J106,0)</f>
        <v>0</v>
      </c>
      <c r="BG106" s="248">
        <f>IF(N106="zákl. přenesená",J106,0)</f>
        <v>0</v>
      </c>
      <c r="BH106" s="248">
        <f>IF(N106="sníž. přenesená",J106,0)</f>
        <v>0</v>
      </c>
      <c r="BI106" s="248">
        <f>IF(N106="nulová",J106,0)</f>
        <v>0</v>
      </c>
      <c r="BJ106" s="24" t="s">
        <v>24</v>
      </c>
      <c r="BK106" s="248">
        <f>ROUND(I106*H106,2)</f>
        <v>0</v>
      </c>
      <c r="BL106" s="24" t="s">
        <v>542</v>
      </c>
      <c r="BM106" s="24" t="s">
        <v>2193</v>
      </c>
    </row>
    <row r="107" s="1" customFormat="1" ht="25.5" customHeight="1">
      <c r="B107" s="46"/>
      <c r="C107" s="237" t="s">
        <v>557</v>
      </c>
      <c r="D107" s="237" t="s">
        <v>544</v>
      </c>
      <c r="E107" s="238" t="s">
        <v>2194</v>
      </c>
      <c r="F107" s="239" t="s">
        <v>2195</v>
      </c>
      <c r="G107" s="240" t="s">
        <v>1883</v>
      </c>
      <c r="H107" s="241">
        <v>2</v>
      </c>
      <c r="I107" s="242"/>
      <c r="J107" s="243">
        <f>ROUND(I107*H107,2)</f>
        <v>0</v>
      </c>
      <c r="K107" s="239" t="s">
        <v>22</v>
      </c>
      <c r="L107" s="72"/>
      <c r="M107" s="244" t="s">
        <v>22</v>
      </c>
      <c r="N107" s="245" t="s">
        <v>48</v>
      </c>
      <c r="O107" s="47"/>
      <c r="P107" s="246">
        <f>O107*H107</f>
        <v>0</v>
      </c>
      <c r="Q107" s="246">
        <v>0</v>
      </c>
      <c r="R107" s="246">
        <f>Q107*H107</f>
        <v>0</v>
      </c>
      <c r="S107" s="246">
        <v>0</v>
      </c>
      <c r="T107" s="247">
        <f>S107*H107</f>
        <v>0</v>
      </c>
      <c r="AR107" s="24" t="s">
        <v>542</v>
      </c>
      <c r="AT107" s="24" t="s">
        <v>544</v>
      </c>
      <c r="AU107" s="24" t="s">
        <v>85</v>
      </c>
      <c r="AY107" s="24" t="s">
        <v>541</v>
      </c>
      <c r="BE107" s="248">
        <f>IF(N107="základní",J107,0)</f>
        <v>0</v>
      </c>
      <c r="BF107" s="248">
        <f>IF(N107="snížená",J107,0)</f>
        <v>0</v>
      </c>
      <c r="BG107" s="248">
        <f>IF(N107="zákl. přenesená",J107,0)</f>
        <v>0</v>
      </c>
      <c r="BH107" s="248">
        <f>IF(N107="sníž. přenesená",J107,0)</f>
        <v>0</v>
      </c>
      <c r="BI107" s="248">
        <f>IF(N107="nulová",J107,0)</f>
        <v>0</v>
      </c>
      <c r="BJ107" s="24" t="s">
        <v>24</v>
      </c>
      <c r="BK107" s="248">
        <f>ROUND(I107*H107,2)</f>
        <v>0</v>
      </c>
      <c r="BL107" s="24" t="s">
        <v>542</v>
      </c>
      <c r="BM107" s="24" t="s">
        <v>2196</v>
      </c>
    </row>
    <row r="108" s="1" customFormat="1" ht="16.5" customHeight="1">
      <c r="B108" s="46"/>
      <c r="C108" s="237" t="s">
        <v>29</v>
      </c>
      <c r="D108" s="237" t="s">
        <v>544</v>
      </c>
      <c r="E108" s="238" t="s">
        <v>1845</v>
      </c>
      <c r="F108" s="239" t="s">
        <v>1846</v>
      </c>
      <c r="G108" s="240" t="s">
        <v>616</v>
      </c>
      <c r="H108" s="241">
        <v>10</v>
      </c>
      <c r="I108" s="242"/>
      <c r="J108" s="243">
        <f>ROUND(I108*H108,2)</f>
        <v>0</v>
      </c>
      <c r="K108" s="239" t="s">
        <v>22</v>
      </c>
      <c r="L108" s="72"/>
      <c r="M108" s="244" t="s">
        <v>22</v>
      </c>
      <c r="N108" s="245" t="s">
        <v>48</v>
      </c>
      <c r="O108" s="47"/>
      <c r="P108" s="246">
        <f>O108*H108</f>
        <v>0</v>
      </c>
      <c r="Q108" s="246">
        <v>0</v>
      </c>
      <c r="R108" s="246">
        <f>Q108*H108</f>
        <v>0</v>
      </c>
      <c r="S108" s="246">
        <v>0</v>
      </c>
      <c r="T108" s="247">
        <f>S108*H108</f>
        <v>0</v>
      </c>
      <c r="AR108" s="24" t="s">
        <v>542</v>
      </c>
      <c r="AT108" s="24" t="s">
        <v>544</v>
      </c>
      <c r="AU108" s="24" t="s">
        <v>85</v>
      </c>
      <c r="AY108" s="24" t="s">
        <v>541</v>
      </c>
      <c r="BE108" s="248">
        <f>IF(N108="základní",J108,0)</f>
        <v>0</v>
      </c>
      <c r="BF108" s="248">
        <f>IF(N108="snížená",J108,0)</f>
        <v>0</v>
      </c>
      <c r="BG108" s="248">
        <f>IF(N108="zákl. přenesená",J108,0)</f>
        <v>0</v>
      </c>
      <c r="BH108" s="248">
        <f>IF(N108="sníž. přenesená",J108,0)</f>
        <v>0</v>
      </c>
      <c r="BI108" s="248">
        <f>IF(N108="nulová",J108,0)</f>
        <v>0</v>
      </c>
      <c r="BJ108" s="24" t="s">
        <v>24</v>
      </c>
      <c r="BK108" s="248">
        <f>ROUND(I108*H108,2)</f>
        <v>0</v>
      </c>
      <c r="BL108" s="24" t="s">
        <v>542</v>
      </c>
      <c r="BM108" s="24" t="s">
        <v>2197</v>
      </c>
    </row>
    <row r="109" s="11" customFormat="1" ht="37.44" customHeight="1">
      <c r="B109" s="221"/>
      <c r="C109" s="222"/>
      <c r="D109" s="223" t="s">
        <v>76</v>
      </c>
      <c r="E109" s="224" t="s">
        <v>586</v>
      </c>
      <c r="F109" s="224" t="s">
        <v>587</v>
      </c>
      <c r="G109" s="222"/>
      <c r="H109" s="222"/>
      <c r="I109" s="225"/>
      <c r="J109" s="226">
        <f>BK109</f>
        <v>0</v>
      </c>
      <c r="K109" s="222"/>
      <c r="L109" s="227"/>
      <c r="M109" s="228"/>
      <c r="N109" s="229"/>
      <c r="O109" s="229"/>
      <c r="P109" s="230">
        <f>P110+P112+P125+P130</f>
        <v>0</v>
      </c>
      <c r="Q109" s="229"/>
      <c r="R109" s="230">
        <f>R110+R112+R125+R130</f>
        <v>1.13479416</v>
      </c>
      <c r="S109" s="229"/>
      <c r="T109" s="231">
        <f>T110+T112+T125+T130</f>
        <v>0.45791999999999999</v>
      </c>
      <c r="AR109" s="232" t="s">
        <v>85</v>
      </c>
      <c r="AT109" s="233" t="s">
        <v>76</v>
      </c>
      <c r="AU109" s="233" t="s">
        <v>77</v>
      </c>
      <c r="AY109" s="232" t="s">
        <v>541</v>
      </c>
      <c r="BK109" s="234">
        <f>BK110+BK112+BK125+BK130</f>
        <v>0</v>
      </c>
    </row>
    <row r="110" s="11" customFormat="1" ht="19.92" customHeight="1">
      <c r="B110" s="221"/>
      <c r="C110" s="222"/>
      <c r="D110" s="223" t="s">
        <v>76</v>
      </c>
      <c r="E110" s="235" t="s">
        <v>2145</v>
      </c>
      <c r="F110" s="235" t="s">
        <v>2146</v>
      </c>
      <c r="G110" s="222"/>
      <c r="H110" s="222"/>
      <c r="I110" s="225"/>
      <c r="J110" s="236">
        <f>BK110</f>
        <v>0</v>
      </c>
      <c r="K110" s="222"/>
      <c r="L110" s="227"/>
      <c r="M110" s="228"/>
      <c r="N110" s="229"/>
      <c r="O110" s="229"/>
      <c r="P110" s="230">
        <f>P111</f>
        <v>0</v>
      </c>
      <c r="Q110" s="229"/>
      <c r="R110" s="230">
        <f>R111</f>
        <v>0</v>
      </c>
      <c r="S110" s="229"/>
      <c r="T110" s="231">
        <f>T111</f>
        <v>0.037920000000000002</v>
      </c>
      <c r="AR110" s="232" t="s">
        <v>85</v>
      </c>
      <c r="AT110" s="233" t="s">
        <v>76</v>
      </c>
      <c r="AU110" s="233" t="s">
        <v>24</v>
      </c>
      <c r="AY110" s="232" t="s">
        <v>541</v>
      </c>
      <c r="BK110" s="234">
        <f>BK111</f>
        <v>0</v>
      </c>
    </row>
    <row r="111" s="1" customFormat="1" ht="16.5" customHeight="1">
      <c r="B111" s="46"/>
      <c r="C111" s="237" t="s">
        <v>590</v>
      </c>
      <c r="D111" s="237" t="s">
        <v>544</v>
      </c>
      <c r="E111" s="238" t="s">
        <v>2198</v>
      </c>
      <c r="F111" s="239" t="s">
        <v>2199</v>
      </c>
      <c r="G111" s="240" t="s">
        <v>547</v>
      </c>
      <c r="H111" s="241">
        <v>4</v>
      </c>
      <c r="I111" s="242"/>
      <c r="J111" s="243">
        <f>ROUND(I111*H111,2)</f>
        <v>0</v>
      </c>
      <c r="K111" s="239" t="s">
        <v>1754</v>
      </c>
      <c r="L111" s="72"/>
      <c r="M111" s="244" t="s">
        <v>22</v>
      </c>
      <c r="N111" s="245" t="s">
        <v>48</v>
      </c>
      <c r="O111" s="47"/>
      <c r="P111" s="246">
        <f>O111*H111</f>
        <v>0</v>
      </c>
      <c r="Q111" s="246">
        <v>0</v>
      </c>
      <c r="R111" s="246">
        <f>Q111*H111</f>
        <v>0</v>
      </c>
      <c r="S111" s="246">
        <v>0.0094800000000000006</v>
      </c>
      <c r="T111" s="247">
        <f>S111*H111</f>
        <v>0.037920000000000002</v>
      </c>
      <c r="AR111" s="24" t="s">
        <v>577</v>
      </c>
      <c r="AT111" s="24" t="s">
        <v>544</v>
      </c>
      <c r="AU111" s="24" t="s">
        <v>85</v>
      </c>
      <c r="AY111" s="24" t="s">
        <v>541</v>
      </c>
      <c r="BE111" s="248">
        <f>IF(N111="základní",J111,0)</f>
        <v>0</v>
      </c>
      <c r="BF111" s="248">
        <f>IF(N111="snížená",J111,0)</f>
        <v>0</v>
      </c>
      <c r="BG111" s="248">
        <f>IF(N111="zákl. přenesená",J111,0)</f>
        <v>0</v>
      </c>
      <c r="BH111" s="248">
        <f>IF(N111="sníž. přenesená",J111,0)</f>
        <v>0</v>
      </c>
      <c r="BI111" s="248">
        <f>IF(N111="nulová",J111,0)</f>
        <v>0</v>
      </c>
      <c r="BJ111" s="24" t="s">
        <v>24</v>
      </c>
      <c r="BK111" s="248">
        <f>ROUND(I111*H111,2)</f>
        <v>0</v>
      </c>
      <c r="BL111" s="24" t="s">
        <v>577</v>
      </c>
      <c r="BM111" s="24" t="s">
        <v>2200</v>
      </c>
    </row>
    <row r="112" s="11" customFormat="1" ht="29.88" customHeight="1">
      <c r="B112" s="221"/>
      <c r="C112" s="222"/>
      <c r="D112" s="223" t="s">
        <v>76</v>
      </c>
      <c r="E112" s="235" t="s">
        <v>1329</v>
      </c>
      <c r="F112" s="235" t="s">
        <v>1330</v>
      </c>
      <c r="G112" s="222"/>
      <c r="H112" s="222"/>
      <c r="I112" s="225"/>
      <c r="J112" s="236">
        <f>BK112</f>
        <v>0</v>
      </c>
      <c r="K112" s="222"/>
      <c r="L112" s="227"/>
      <c r="M112" s="228"/>
      <c r="N112" s="229"/>
      <c r="O112" s="229"/>
      <c r="P112" s="230">
        <f>SUM(P113:P124)</f>
        <v>0</v>
      </c>
      <c r="Q112" s="229"/>
      <c r="R112" s="230">
        <f>SUM(R113:R124)</f>
        <v>1.1034625600000001</v>
      </c>
      <c r="S112" s="229"/>
      <c r="T112" s="231">
        <f>SUM(T113:T124)</f>
        <v>0</v>
      </c>
      <c r="AR112" s="232" t="s">
        <v>85</v>
      </c>
      <c r="AT112" s="233" t="s">
        <v>76</v>
      </c>
      <c r="AU112" s="233" t="s">
        <v>24</v>
      </c>
      <c r="AY112" s="232" t="s">
        <v>541</v>
      </c>
      <c r="BK112" s="234">
        <f>SUM(BK113:BK124)</f>
        <v>0</v>
      </c>
    </row>
    <row r="113" s="1" customFormat="1" ht="16.5" customHeight="1">
      <c r="B113" s="46"/>
      <c r="C113" s="237" t="s">
        <v>570</v>
      </c>
      <c r="D113" s="237" t="s">
        <v>544</v>
      </c>
      <c r="E113" s="238" t="s">
        <v>1848</v>
      </c>
      <c r="F113" s="239" t="s">
        <v>1849</v>
      </c>
      <c r="G113" s="240" t="s">
        <v>547</v>
      </c>
      <c r="H113" s="241">
        <v>34</v>
      </c>
      <c r="I113" s="242"/>
      <c r="J113" s="243">
        <f>ROUND(I113*H113,2)</f>
        <v>0</v>
      </c>
      <c r="K113" s="239" t="s">
        <v>1754</v>
      </c>
      <c r="L113" s="72"/>
      <c r="M113" s="244" t="s">
        <v>22</v>
      </c>
      <c r="N113" s="245" t="s">
        <v>48</v>
      </c>
      <c r="O113" s="47"/>
      <c r="P113" s="246">
        <f>O113*H113</f>
        <v>0</v>
      </c>
      <c r="Q113" s="246">
        <v>0.00010184</v>
      </c>
      <c r="R113" s="246">
        <f>Q113*H113</f>
        <v>0.0034625599999999999</v>
      </c>
      <c r="S113" s="246">
        <v>0</v>
      </c>
      <c r="T113" s="247">
        <f>S113*H113</f>
        <v>0</v>
      </c>
      <c r="AR113" s="24" t="s">
        <v>577</v>
      </c>
      <c r="AT113" s="24" t="s">
        <v>544</v>
      </c>
      <c r="AU113" s="24" t="s">
        <v>85</v>
      </c>
      <c r="AY113" s="24" t="s">
        <v>541</v>
      </c>
      <c r="BE113" s="248">
        <f>IF(N113="základní",J113,0)</f>
        <v>0</v>
      </c>
      <c r="BF113" s="248">
        <f>IF(N113="snížená",J113,0)</f>
        <v>0</v>
      </c>
      <c r="BG113" s="248">
        <f>IF(N113="zákl. přenesená",J113,0)</f>
        <v>0</v>
      </c>
      <c r="BH113" s="248">
        <f>IF(N113="sníž. přenesená",J113,0)</f>
        <v>0</v>
      </c>
      <c r="BI113" s="248">
        <f>IF(N113="nulová",J113,0)</f>
        <v>0</v>
      </c>
      <c r="BJ113" s="24" t="s">
        <v>24</v>
      </c>
      <c r="BK113" s="248">
        <f>ROUND(I113*H113,2)</f>
        <v>0</v>
      </c>
      <c r="BL113" s="24" t="s">
        <v>577</v>
      </c>
      <c r="BM113" s="24" t="s">
        <v>1850</v>
      </c>
    </row>
    <row r="114" s="1" customFormat="1" ht="25.5" customHeight="1">
      <c r="B114" s="46"/>
      <c r="C114" s="264" t="s">
        <v>653</v>
      </c>
      <c r="D114" s="264" t="s">
        <v>622</v>
      </c>
      <c r="E114" s="265" t="s">
        <v>1851</v>
      </c>
      <c r="F114" s="266" t="s">
        <v>2201</v>
      </c>
      <c r="G114" s="267" t="s">
        <v>1853</v>
      </c>
      <c r="H114" s="268">
        <v>10</v>
      </c>
      <c r="I114" s="269"/>
      <c r="J114" s="270">
        <f>ROUND(I114*H114,2)</f>
        <v>0</v>
      </c>
      <c r="K114" s="266" t="s">
        <v>22</v>
      </c>
      <c r="L114" s="271"/>
      <c r="M114" s="272" t="s">
        <v>22</v>
      </c>
      <c r="N114" s="273" t="s">
        <v>48</v>
      </c>
      <c r="O114" s="47"/>
      <c r="P114" s="246">
        <f>O114*H114</f>
        <v>0</v>
      </c>
      <c r="Q114" s="246">
        <v>0.025000000000000001</v>
      </c>
      <c r="R114" s="246">
        <f>Q114*H114</f>
        <v>0.25</v>
      </c>
      <c r="S114" s="246">
        <v>0</v>
      </c>
      <c r="T114" s="247">
        <f>S114*H114</f>
        <v>0</v>
      </c>
      <c r="AR114" s="24" t="s">
        <v>726</v>
      </c>
      <c r="AT114" s="24" t="s">
        <v>622</v>
      </c>
      <c r="AU114" s="24" t="s">
        <v>85</v>
      </c>
      <c r="AY114" s="24" t="s">
        <v>541</v>
      </c>
      <c r="BE114" s="248">
        <f>IF(N114="základní",J114,0)</f>
        <v>0</v>
      </c>
      <c r="BF114" s="248">
        <f>IF(N114="snížená",J114,0)</f>
        <v>0</v>
      </c>
      <c r="BG114" s="248">
        <f>IF(N114="zákl. přenesená",J114,0)</f>
        <v>0</v>
      </c>
      <c r="BH114" s="248">
        <f>IF(N114="sníž. přenesená",J114,0)</f>
        <v>0</v>
      </c>
      <c r="BI114" s="248">
        <f>IF(N114="nulová",J114,0)</f>
        <v>0</v>
      </c>
      <c r="BJ114" s="24" t="s">
        <v>24</v>
      </c>
      <c r="BK114" s="248">
        <f>ROUND(I114*H114,2)</f>
        <v>0</v>
      </c>
      <c r="BL114" s="24" t="s">
        <v>577</v>
      </c>
      <c r="BM114" s="24" t="s">
        <v>1854</v>
      </c>
    </row>
    <row r="115" s="1" customFormat="1">
      <c r="B115" s="46"/>
      <c r="C115" s="74"/>
      <c r="D115" s="251" t="s">
        <v>626</v>
      </c>
      <c r="E115" s="74"/>
      <c r="F115" s="274" t="s">
        <v>1855</v>
      </c>
      <c r="G115" s="74"/>
      <c r="H115" s="74"/>
      <c r="I115" s="204"/>
      <c r="J115" s="74"/>
      <c r="K115" s="74"/>
      <c r="L115" s="72"/>
      <c r="M115" s="275"/>
      <c r="N115" s="47"/>
      <c r="O115" s="47"/>
      <c r="P115" s="47"/>
      <c r="Q115" s="47"/>
      <c r="R115" s="47"/>
      <c r="S115" s="47"/>
      <c r="T115" s="95"/>
      <c r="AT115" s="24" t="s">
        <v>626</v>
      </c>
      <c r="AU115" s="24" t="s">
        <v>85</v>
      </c>
    </row>
    <row r="116" s="1" customFormat="1" ht="25.5" customHeight="1">
      <c r="B116" s="46"/>
      <c r="C116" s="264" t="s">
        <v>574</v>
      </c>
      <c r="D116" s="264" t="s">
        <v>622</v>
      </c>
      <c r="E116" s="265" t="s">
        <v>1856</v>
      </c>
      <c r="F116" s="266" t="s">
        <v>1857</v>
      </c>
      <c r="G116" s="267" t="s">
        <v>1853</v>
      </c>
      <c r="H116" s="268">
        <v>6</v>
      </c>
      <c r="I116" s="269"/>
      <c r="J116" s="270">
        <f>ROUND(I116*H116,2)</f>
        <v>0</v>
      </c>
      <c r="K116" s="266" t="s">
        <v>22</v>
      </c>
      <c r="L116" s="271"/>
      <c r="M116" s="272" t="s">
        <v>22</v>
      </c>
      <c r="N116" s="273" t="s">
        <v>48</v>
      </c>
      <c r="O116" s="47"/>
      <c r="P116" s="246">
        <f>O116*H116</f>
        <v>0</v>
      </c>
      <c r="Q116" s="246">
        <v>0.0050000000000000001</v>
      </c>
      <c r="R116" s="246">
        <f>Q116*H116</f>
        <v>0.029999999999999999</v>
      </c>
      <c r="S116" s="246">
        <v>0</v>
      </c>
      <c r="T116" s="247">
        <f>S116*H116</f>
        <v>0</v>
      </c>
      <c r="AR116" s="24" t="s">
        <v>726</v>
      </c>
      <c r="AT116" s="24" t="s">
        <v>622</v>
      </c>
      <c r="AU116" s="24" t="s">
        <v>85</v>
      </c>
      <c r="AY116" s="24" t="s">
        <v>541</v>
      </c>
      <c r="BE116" s="248">
        <f>IF(N116="základní",J116,0)</f>
        <v>0</v>
      </c>
      <c r="BF116" s="248">
        <f>IF(N116="snížená",J116,0)</f>
        <v>0</v>
      </c>
      <c r="BG116" s="248">
        <f>IF(N116="zákl. přenesená",J116,0)</f>
        <v>0</v>
      </c>
      <c r="BH116" s="248">
        <f>IF(N116="sníž. přenesená",J116,0)</f>
        <v>0</v>
      </c>
      <c r="BI116" s="248">
        <f>IF(N116="nulová",J116,0)</f>
        <v>0</v>
      </c>
      <c r="BJ116" s="24" t="s">
        <v>24</v>
      </c>
      <c r="BK116" s="248">
        <f>ROUND(I116*H116,2)</f>
        <v>0</v>
      </c>
      <c r="BL116" s="24" t="s">
        <v>577</v>
      </c>
      <c r="BM116" s="24" t="s">
        <v>1858</v>
      </c>
    </row>
    <row r="117" s="1" customFormat="1">
      <c r="B117" s="46"/>
      <c r="C117" s="74"/>
      <c r="D117" s="251" t="s">
        <v>626</v>
      </c>
      <c r="E117" s="74"/>
      <c r="F117" s="274" t="s">
        <v>1855</v>
      </c>
      <c r="G117" s="74"/>
      <c r="H117" s="74"/>
      <c r="I117" s="204"/>
      <c r="J117" s="74"/>
      <c r="K117" s="74"/>
      <c r="L117" s="72"/>
      <c r="M117" s="275"/>
      <c r="N117" s="47"/>
      <c r="O117" s="47"/>
      <c r="P117" s="47"/>
      <c r="Q117" s="47"/>
      <c r="R117" s="47"/>
      <c r="S117" s="47"/>
      <c r="T117" s="95"/>
      <c r="AT117" s="24" t="s">
        <v>626</v>
      </c>
      <c r="AU117" s="24" t="s">
        <v>85</v>
      </c>
    </row>
    <row r="118" s="1" customFormat="1" ht="25.5" customHeight="1">
      <c r="B118" s="46"/>
      <c r="C118" s="264" t="s">
        <v>10</v>
      </c>
      <c r="D118" s="264" t="s">
        <v>622</v>
      </c>
      <c r="E118" s="265" t="s">
        <v>2202</v>
      </c>
      <c r="F118" s="266" t="s">
        <v>2203</v>
      </c>
      <c r="G118" s="267" t="s">
        <v>1853</v>
      </c>
      <c r="H118" s="268">
        <v>4</v>
      </c>
      <c r="I118" s="269"/>
      <c r="J118" s="270">
        <f>ROUND(I118*H118,2)</f>
        <v>0</v>
      </c>
      <c r="K118" s="266" t="s">
        <v>22</v>
      </c>
      <c r="L118" s="271"/>
      <c r="M118" s="272" t="s">
        <v>22</v>
      </c>
      <c r="N118" s="273" t="s">
        <v>48</v>
      </c>
      <c r="O118" s="47"/>
      <c r="P118" s="246">
        <f>O118*H118</f>
        <v>0</v>
      </c>
      <c r="Q118" s="246">
        <v>0.0050000000000000001</v>
      </c>
      <c r="R118" s="246">
        <f>Q118*H118</f>
        <v>0.02</v>
      </c>
      <c r="S118" s="246">
        <v>0</v>
      </c>
      <c r="T118" s="247">
        <f>S118*H118</f>
        <v>0</v>
      </c>
      <c r="AR118" s="24" t="s">
        <v>726</v>
      </c>
      <c r="AT118" s="24" t="s">
        <v>622</v>
      </c>
      <c r="AU118" s="24" t="s">
        <v>85</v>
      </c>
      <c r="AY118" s="24" t="s">
        <v>541</v>
      </c>
      <c r="BE118" s="248">
        <f>IF(N118="základní",J118,0)</f>
        <v>0</v>
      </c>
      <c r="BF118" s="248">
        <f>IF(N118="snížená",J118,0)</f>
        <v>0</v>
      </c>
      <c r="BG118" s="248">
        <f>IF(N118="zákl. přenesená",J118,0)</f>
        <v>0</v>
      </c>
      <c r="BH118" s="248">
        <f>IF(N118="sníž. přenesená",J118,0)</f>
        <v>0</v>
      </c>
      <c r="BI118" s="248">
        <f>IF(N118="nulová",J118,0)</f>
        <v>0</v>
      </c>
      <c r="BJ118" s="24" t="s">
        <v>24</v>
      </c>
      <c r="BK118" s="248">
        <f>ROUND(I118*H118,2)</f>
        <v>0</v>
      </c>
      <c r="BL118" s="24" t="s">
        <v>577</v>
      </c>
      <c r="BM118" s="24" t="s">
        <v>2204</v>
      </c>
    </row>
    <row r="119" s="1" customFormat="1">
      <c r="B119" s="46"/>
      <c r="C119" s="74"/>
      <c r="D119" s="251" t="s">
        <v>626</v>
      </c>
      <c r="E119" s="74"/>
      <c r="F119" s="274" t="s">
        <v>1855</v>
      </c>
      <c r="G119" s="74"/>
      <c r="H119" s="74"/>
      <c r="I119" s="204"/>
      <c r="J119" s="74"/>
      <c r="K119" s="74"/>
      <c r="L119" s="72"/>
      <c r="M119" s="275"/>
      <c r="N119" s="47"/>
      <c r="O119" s="47"/>
      <c r="P119" s="47"/>
      <c r="Q119" s="47"/>
      <c r="R119" s="47"/>
      <c r="S119" s="47"/>
      <c r="T119" s="95"/>
      <c r="AT119" s="24" t="s">
        <v>626</v>
      </c>
      <c r="AU119" s="24" t="s">
        <v>85</v>
      </c>
    </row>
    <row r="120" s="1" customFormat="1" ht="25.5" customHeight="1">
      <c r="B120" s="46"/>
      <c r="C120" s="264" t="s">
        <v>577</v>
      </c>
      <c r="D120" s="264" t="s">
        <v>622</v>
      </c>
      <c r="E120" s="265" t="s">
        <v>1859</v>
      </c>
      <c r="F120" s="266" t="s">
        <v>1860</v>
      </c>
      <c r="G120" s="267" t="s">
        <v>1853</v>
      </c>
      <c r="H120" s="268">
        <v>4</v>
      </c>
      <c r="I120" s="269"/>
      <c r="J120" s="270">
        <f>ROUND(I120*H120,2)</f>
        <v>0</v>
      </c>
      <c r="K120" s="266" t="s">
        <v>22</v>
      </c>
      <c r="L120" s="271"/>
      <c r="M120" s="272" t="s">
        <v>22</v>
      </c>
      <c r="N120" s="273" t="s">
        <v>48</v>
      </c>
      <c r="O120" s="47"/>
      <c r="P120" s="246">
        <f>O120*H120</f>
        <v>0</v>
      </c>
      <c r="Q120" s="246">
        <v>0.02</v>
      </c>
      <c r="R120" s="246">
        <f>Q120*H120</f>
        <v>0.080000000000000002</v>
      </c>
      <c r="S120" s="246">
        <v>0</v>
      </c>
      <c r="T120" s="247">
        <f>S120*H120</f>
        <v>0</v>
      </c>
      <c r="AR120" s="24" t="s">
        <v>726</v>
      </c>
      <c r="AT120" s="24" t="s">
        <v>622</v>
      </c>
      <c r="AU120" s="24" t="s">
        <v>85</v>
      </c>
      <c r="AY120" s="24" t="s">
        <v>541</v>
      </c>
      <c r="BE120" s="248">
        <f>IF(N120="základní",J120,0)</f>
        <v>0</v>
      </c>
      <c r="BF120" s="248">
        <f>IF(N120="snížená",J120,0)</f>
        <v>0</v>
      </c>
      <c r="BG120" s="248">
        <f>IF(N120="zákl. přenesená",J120,0)</f>
        <v>0</v>
      </c>
      <c r="BH120" s="248">
        <f>IF(N120="sníž. přenesená",J120,0)</f>
        <v>0</v>
      </c>
      <c r="BI120" s="248">
        <f>IF(N120="nulová",J120,0)</f>
        <v>0</v>
      </c>
      <c r="BJ120" s="24" t="s">
        <v>24</v>
      </c>
      <c r="BK120" s="248">
        <f>ROUND(I120*H120,2)</f>
        <v>0</v>
      </c>
      <c r="BL120" s="24" t="s">
        <v>577</v>
      </c>
      <c r="BM120" s="24" t="s">
        <v>1861</v>
      </c>
    </row>
    <row r="121" s="1" customFormat="1">
      <c r="B121" s="46"/>
      <c r="C121" s="74"/>
      <c r="D121" s="251" t="s">
        <v>626</v>
      </c>
      <c r="E121" s="74"/>
      <c r="F121" s="274" t="s">
        <v>1855</v>
      </c>
      <c r="G121" s="74"/>
      <c r="H121" s="74"/>
      <c r="I121" s="204"/>
      <c r="J121" s="74"/>
      <c r="K121" s="74"/>
      <c r="L121" s="72"/>
      <c r="M121" s="275"/>
      <c r="N121" s="47"/>
      <c r="O121" s="47"/>
      <c r="P121" s="47"/>
      <c r="Q121" s="47"/>
      <c r="R121" s="47"/>
      <c r="S121" s="47"/>
      <c r="T121" s="95"/>
      <c r="AT121" s="24" t="s">
        <v>626</v>
      </c>
      <c r="AU121" s="24" t="s">
        <v>85</v>
      </c>
    </row>
    <row r="122" s="1" customFormat="1" ht="25.5" customHeight="1">
      <c r="B122" s="46"/>
      <c r="C122" s="264" t="s">
        <v>750</v>
      </c>
      <c r="D122" s="264" t="s">
        <v>622</v>
      </c>
      <c r="E122" s="265" t="s">
        <v>1862</v>
      </c>
      <c r="F122" s="266" t="s">
        <v>1863</v>
      </c>
      <c r="G122" s="267" t="s">
        <v>1853</v>
      </c>
      <c r="H122" s="268">
        <v>4</v>
      </c>
      <c r="I122" s="269"/>
      <c r="J122" s="270">
        <f>ROUND(I122*H122,2)</f>
        <v>0</v>
      </c>
      <c r="K122" s="266" t="s">
        <v>22</v>
      </c>
      <c r="L122" s="271"/>
      <c r="M122" s="272" t="s">
        <v>22</v>
      </c>
      <c r="N122" s="273" t="s">
        <v>48</v>
      </c>
      <c r="O122" s="47"/>
      <c r="P122" s="246">
        <f>O122*H122</f>
        <v>0</v>
      </c>
      <c r="Q122" s="246">
        <v>0.17999999999999999</v>
      </c>
      <c r="R122" s="246">
        <f>Q122*H122</f>
        <v>0.71999999999999997</v>
      </c>
      <c r="S122" s="246">
        <v>0</v>
      </c>
      <c r="T122" s="247">
        <f>S122*H122</f>
        <v>0</v>
      </c>
      <c r="AR122" s="24" t="s">
        <v>726</v>
      </c>
      <c r="AT122" s="24" t="s">
        <v>622</v>
      </c>
      <c r="AU122" s="24" t="s">
        <v>85</v>
      </c>
      <c r="AY122" s="24" t="s">
        <v>541</v>
      </c>
      <c r="BE122" s="248">
        <f>IF(N122="základní",J122,0)</f>
        <v>0</v>
      </c>
      <c r="BF122" s="248">
        <f>IF(N122="snížená",J122,0)</f>
        <v>0</v>
      </c>
      <c r="BG122" s="248">
        <f>IF(N122="zákl. přenesená",J122,0)</f>
        <v>0</v>
      </c>
      <c r="BH122" s="248">
        <f>IF(N122="sníž. přenesená",J122,0)</f>
        <v>0</v>
      </c>
      <c r="BI122" s="248">
        <f>IF(N122="nulová",J122,0)</f>
        <v>0</v>
      </c>
      <c r="BJ122" s="24" t="s">
        <v>24</v>
      </c>
      <c r="BK122" s="248">
        <f>ROUND(I122*H122,2)</f>
        <v>0</v>
      </c>
      <c r="BL122" s="24" t="s">
        <v>577</v>
      </c>
      <c r="BM122" s="24" t="s">
        <v>1864</v>
      </c>
    </row>
    <row r="123" s="1" customFormat="1">
      <c r="B123" s="46"/>
      <c r="C123" s="74"/>
      <c r="D123" s="251" t="s">
        <v>626</v>
      </c>
      <c r="E123" s="74"/>
      <c r="F123" s="274" t="s">
        <v>1855</v>
      </c>
      <c r="G123" s="74"/>
      <c r="H123" s="74"/>
      <c r="I123" s="204"/>
      <c r="J123" s="74"/>
      <c r="K123" s="74"/>
      <c r="L123" s="72"/>
      <c r="M123" s="275"/>
      <c r="N123" s="47"/>
      <c r="O123" s="47"/>
      <c r="P123" s="47"/>
      <c r="Q123" s="47"/>
      <c r="R123" s="47"/>
      <c r="S123" s="47"/>
      <c r="T123" s="95"/>
      <c r="AT123" s="24" t="s">
        <v>626</v>
      </c>
      <c r="AU123" s="24" t="s">
        <v>85</v>
      </c>
    </row>
    <row r="124" s="1" customFormat="1" ht="16.5" customHeight="1">
      <c r="B124" s="46"/>
      <c r="C124" s="237" t="s">
        <v>580</v>
      </c>
      <c r="D124" s="237" t="s">
        <v>544</v>
      </c>
      <c r="E124" s="238" t="s">
        <v>1865</v>
      </c>
      <c r="F124" s="239" t="s">
        <v>1866</v>
      </c>
      <c r="G124" s="240" t="s">
        <v>569</v>
      </c>
      <c r="H124" s="241">
        <v>1.103</v>
      </c>
      <c r="I124" s="242"/>
      <c r="J124" s="243">
        <f>ROUND(I124*H124,2)</f>
        <v>0</v>
      </c>
      <c r="K124" s="239" t="s">
        <v>1754</v>
      </c>
      <c r="L124" s="72"/>
      <c r="M124" s="244" t="s">
        <v>22</v>
      </c>
      <c r="N124" s="245" t="s">
        <v>48</v>
      </c>
      <c r="O124" s="47"/>
      <c r="P124" s="246">
        <f>O124*H124</f>
        <v>0</v>
      </c>
      <c r="Q124" s="246">
        <v>0</v>
      </c>
      <c r="R124" s="246">
        <f>Q124*H124</f>
        <v>0</v>
      </c>
      <c r="S124" s="246">
        <v>0</v>
      </c>
      <c r="T124" s="247">
        <f>S124*H124</f>
        <v>0</v>
      </c>
      <c r="AR124" s="24" t="s">
        <v>577</v>
      </c>
      <c r="AT124" s="24" t="s">
        <v>544</v>
      </c>
      <c r="AU124" s="24" t="s">
        <v>85</v>
      </c>
      <c r="AY124" s="24" t="s">
        <v>541</v>
      </c>
      <c r="BE124" s="248">
        <f>IF(N124="základní",J124,0)</f>
        <v>0</v>
      </c>
      <c r="BF124" s="248">
        <f>IF(N124="snížená",J124,0)</f>
        <v>0</v>
      </c>
      <c r="BG124" s="248">
        <f>IF(N124="zákl. přenesená",J124,0)</f>
        <v>0</v>
      </c>
      <c r="BH124" s="248">
        <f>IF(N124="sníž. přenesená",J124,0)</f>
        <v>0</v>
      </c>
      <c r="BI124" s="248">
        <f>IF(N124="nulová",J124,0)</f>
        <v>0</v>
      </c>
      <c r="BJ124" s="24" t="s">
        <v>24</v>
      </c>
      <c r="BK124" s="248">
        <f>ROUND(I124*H124,2)</f>
        <v>0</v>
      </c>
      <c r="BL124" s="24" t="s">
        <v>577</v>
      </c>
      <c r="BM124" s="24" t="s">
        <v>1867</v>
      </c>
    </row>
    <row r="125" s="11" customFormat="1" ht="29.88" customHeight="1">
      <c r="B125" s="221"/>
      <c r="C125" s="222"/>
      <c r="D125" s="223" t="s">
        <v>76</v>
      </c>
      <c r="E125" s="235" t="s">
        <v>737</v>
      </c>
      <c r="F125" s="235" t="s">
        <v>738</v>
      </c>
      <c r="G125" s="222"/>
      <c r="H125" s="222"/>
      <c r="I125" s="225"/>
      <c r="J125" s="236">
        <f>BK125</f>
        <v>0</v>
      </c>
      <c r="K125" s="222"/>
      <c r="L125" s="227"/>
      <c r="M125" s="228"/>
      <c r="N125" s="229"/>
      <c r="O125" s="229"/>
      <c r="P125" s="230">
        <f>SUM(P126:P129)</f>
        <v>0</v>
      </c>
      <c r="Q125" s="229"/>
      <c r="R125" s="230">
        <f>SUM(R126:R129)</f>
        <v>0.031331600000000001</v>
      </c>
      <c r="S125" s="229"/>
      <c r="T125" s="231">
        <f>SUM(T126:T129)</f>
        <v>0</v>
      </c>
      <c r="AR125" s="232" t="s">
        <v>85</v>
      </c>
      <c r="AT125" s="233" t="s">
        <v>76</v>
      </c>
      <c r="AU125" s="233" t="s">
        <v>24</v>
      </c>
      <c r="AY125" s="232" t="s">
        <v>541</v>
      </c>
      <c r="BK125" s="234">
        <f>SUM(BK126:BK129)</f>
        <v>0</v>
      </c>
    </row>
    <row r="126" s="1" customFormat="1" ht="16.5" customHeight="1">
      <c r="B126" s="46"/>
      <c r="C126" s="237" t="s">
        <v>759</v>
      </c>
      <c r="D126" s="237" t="s">
        <v>544</v>
      </c>
      <c r="E126" s="238" t="s">
        <v>747</v>
      </c>
      <c r="F126" s="239" t="s">
        <v>748</v>
      </c>
      <c r="G126" s="240" t="s">
        <v>547</v>
      </c>
      <c r="H126" s="241">
        <v>62</v>
      </c>
      <c r="I126" s="242"/>
      <c r="J126" s="243">
        <f>ROUND(I126*H126,2)</f>
        <v>0</v>
      </c>
      <c r="K126" s="239" t="s">
        <v>1646</v>
      </c>
      <c r="L126" s="72"/>
      <c r="M126" s="244" t="s">
        <v>22</v>
      </c>
      <c r="N126" s="245" t="s">
        <v>48</v>
      </c>
      <c r="O126" s="47"/>
      <c r="P126" s="246">
        <f>O126*H126</f>
        <v>0</v>
      </c>
      <c r="Q126" s="246">
        <v>6.0000000000000002E-05</v>
      </c>
      <c r="R126" s="246">
        <f>Q126*H126</f>
        <v>0.0037200000000000002</v>
      </c>
      <c r="S126" s="246">
        <v>0</v>
      </c>
      <c r="T126" s="247">
        <f>S126*H126</f>
        <v>0</v>
      </c>
      <c r="AR126" s="24" t="s">
        <v>577</v>
      </c>
      <c r="AT126" s="24" t="s">
        <v>544</v>
      </c>
      <c r="AU126" s="24" t="s">
        <v>85</v>
      </c>
      <c r="AY126" s="24" t="s">
        <v>541</v>
      </c>
      <c r="BE126" s="248">
        <f>IF(N126="základní",J126,0)</f>
        <v>0</v>
      </c>
      <c r="BF126" s="248">
        <f>IF(N126="snížená",J126,0)</f>
        <v>0</v>
      </c>
      <c r="BG126" s="248">
        <f>IF(N126="zákl. přenesená",J126,0)</f>
        <v>0</v>
      </c>
      <c r="BH126" s="248">
        <f>IF(N126="sníž. přenesená",J126,0)</f>
        <v>0</v>
      </c>
      <c r="BI126" s="248">
        <f>IF(N126="nulová",J126,0)</f>
        <v>0</v>
      </c>
      <c r="BJ126" s="24" t="s">
        <v>24</v>
      </c>
      <c r="BK126" s="248">
        <f>ROUND(I126*H126,2)</f>
        <v>0</v>
      </c>
      <c r="BL126" s="24" t="s">
        <v>577</v>
      </c>
      <c r="BM126" s="24" t="s">
        <v>2205</v>
      </c>
    </row>
    <row r="127" s="1" customFormat="1" ht="25.5" customHeight="1">
      <c r="B127" s="46"/>
      <c r="C127" s="237" t="s">
        <v>585</v>
      </c>
      <c r="D127" s="237" t="s">
        <v>544</v>
      </c>
      <c r="E127" s="238" t="s">
        <v>1869</v>
      </c>
      <c r="F127" s="239" t="s">
        <v>1870</v>
      </c>
      <c r="G127" s="240" t="s">
        <v>547</v>
      </c>
      <c r="H127" s="241">
        <v>62</v>
      </c>
      <c r="I127" s="242"/>
      <c r="J127" s="243">
        <f>ROUND(I127*H127,2)</f>
        <v>0</v>
      </c>
      <c r="K127" s="239" t="s">
        <v>1754</v>
      </c>
      <c r="L127" s="72"/>
      <c r="M127" s="244" t="s">
        <v>22</v>
      </c>
      <c r="N127" s="245" t="s">
        <v>48</v>
      </c>
      <c r="O127" s="47"/>
      <c r="P127" s="246">
        <f>O127*H127</f>
        <v>0</v>
      </c>
      <c r="Q127" s="246">
        <v>0.00016875000000000001</v>
      </c>
      <c r="R127" s="246">
        <f>Q127*H127</f>
        <v>0.010462500000000001</v>
      </c>
      <c r="S127" s="246">
        <v>0</v>
      </c>
      <c r="T127" s="247">
        <f>S127*H127</f>
        <v>0</v>
      </c>
      <c r="AR127" s="24" t="s">
        <v>577</v>
      </c>
      <c r="AT127" s="24" t="s">
        <v>544</v>
      </c>
      <c r="AU127" s="24" t="s">
        <v>85</v>
      </c>
      <c r="AY127" s="24" t="s">
        <v>541</v>
      </c>
      <c r="BE127" s="248">
        <f>IF(N127="základní",J127,0)</f>
        <v>0</v>
      </c>
      <c r="BF127" s="248">
        <f>IF(N127="snížená",J127,0)</f>
        <v>0</v>
      </c>
      <c r="BG127" s="248">
        <f>IF(N127="zákl. přenesená",J127,0)</f>
        <v>0</v>
      </c>
      <c r="BH127" s="248">
        <f>IF(N127="sníž. přenesená",J127,0)</f>
        <v>0</v>
      </c>
      <c r="BI127" s="248">
        <f>IF(N127="nulová",J127,0)</f>
        <v>0</v>
      </c>
      <c r="BJ127" s="24" t="s">
        <v>24</v>
      </c>
      <c r="BK127" s="248">
        <f>ROUND(I127*H127,2)</f>
        <v>0</v>
      </c>
      <c r="BL127" s="24" t="s">
        <v>577</v>
      </c>
      <c r="BM127" s="24" t="s">
        <v>1871</v>
      </c>
    </row>
    <row r="128" s="1" customFormat="1" ht="16.5" customHeight="1">
      <c r="B128" s="46"/>
      <c r="C128" s="237" t="s">
        <v>9</v>
      </c>
      <c r="D128" s="237" t="s">
        <v>544</v>
      </c>
      <c r="E128" s="238" t="s">
        <v>1872</v>
      </c>
      <c r="F128" s="239" t="s">
        <v>1873</v>
      </c>
      <c r="G128" s="240" t="s">
        <v>547</v>
      </c>
      <c r="H128" s="241">
        <v>62</v>
      </c>
      <c r="I128" s="242"/>
      <c r="J128" s="243">
        <f>ROUND(I128*H128,2)</f>
        <v>0</v>
      </c>
      <c r="K128" s="239" t="s">
        <v>1754</v>
      </c>
      <c r="L128" s="72"/>
      <c r="M128" s="244" t="s">
        <v>22</v>
      </c>
      <c r="N128" s="245" t="s">
        <v>48</v>
      </c>
      <c r="O128" s="47"/>
      <c r="P128" s="246">
        <f>O128*H128</f>
        <v>0</v>
      </c>
      <c r="Q128" s="246">
        <v>0.00012305000000000001</v>
      </c>
      <c r="R128" s="246">
        <f>Q128*H128</f>
        <v>0.0076291000000000006</v>
      </c>
      <c r="S128" s="246">
        <v>0</v>
      </c>
      <c r="T128" s="247">
        <f>S128*H128</f>
        <v>0</v>
      </c>
      <c r="AR128" s="24" t="s">
        <v>577</v>
      </c>
      <c r="AT128" s="24" t="s">
        <v>544</v>
      </c>
      <c r="AU128" s="24" t="s">
        <v>85</v>
      </c>
      <c r="AY128" s="24" t="s">
        <v>541</v>
      </c>
      <c r="BE128" s="248">
        <f>IF(N128="základní",J128,0)</f>
        <v>0</v>
      </c>
      <c r="BF128" s="248">
        <f>IF(N128="snížená",J128,0)</f>
        <v>0</v>
      </c>
      <c r="BG128" s="248">
        <f>IF(N128="zákl. přenesená",J128,0)</f>
        <v>0</v>
      </c>
      <c r="BH128" s="248">
        <f>IF(N128="sníž. přenesená",J128,0)</f>
        <v>0</v>
      </c>
      <c r="BI128" s="248">
        <f>IF(N128="nulová",J128,0)</f>
        <v>0</v>
      </c>
      <c r="BJ128" s="24" t="s">
        <v>24</v>
      </c>
      <c r="BK128" s="248">
        <f>ROUND(I128*H128,2)</f>
        <v>0</v>
      </c>
      <c r="BL128" s="24" t="s">
        <v>577</v>
      </c>
      <c r="BM128" s="24" t="s">
        <v>1874</v>
      </c>
    </row>
    <row r="129" s="1" customFormat="1" ht="16.5" customHeight="1">
      <c r="B129" s="46"/>
      <c r="C129" s="237" t="s">
        <v>593</v>
      </c>
      <c r="D129" s="237" t="s">
        <v>544</v>
      </c>
      <c r="E129" s="238" t="s">
        <v>1875</v>
      </c>
      <c r="F129" s="239" t="s">
        <v>1876</v>
      </c>
      <c r="G129" s="240" t="s">
        <v>547</v>
      </c>
      <c r="H129" s="241">
        <v>68</v>
      </c>
      <c r="I129" s="242"/>
      <c r="J129" s="243">
        <f>ROUND(I129*H129,2)</f>
        <v>0</v>
      </c>
      <c r="K129" s="239" t="s">
        <v>22</v>
      </c>
      <c r="L129" s="72"/>
      <c r="M129" s="244" t="s">
        <v>22</v>
      </c>
      <c r="N129" s="245" t="s">
        <v>48</v>
      </c>
      <c r="O129" s="47"/>
      <c r="P129" s="246">
        <f>O129*H129</f>
        <v>0</v>
      </c>
      <c r="Q129" s="246">
        <v>0.00013999999999999999</v>
      </c>
      <c r="R129" s="246">
        <f>Q129*H129</f>
        <v>0.0095199999999999989</v>
      </c>
      <c r="S129" s="246">
        <v>0</v>
      </c>
      <c r="T129" s="247">
        <f>S129*H129</f>
        <v>0</v>
      </c>
      <c r="AR129" s="24" t="s">
        <v>577</v>
      </c>
      <c r="AT129" s="24" t="s">
        <v>544</v>
      </c>
      <c r="AU129" s="24" t="s">
        <v>85</v>
      </c>
      <c r="AY129" s="24" t="s">
        <v>541</v>
      </c>
      <c r="BE129" s="248">
        <f>IF(N129="základní",J129,0)</f>
        <v>0</v>
      </c>
      <c r="BF129" s="248">
        <f>IF(N129="snížená",J129,0)</f>
        <v>0</v>
      </c>
      <c r="BG129" s="248">
        <f>IF(N129="zákl. přenesená",J129,0)</f>
        <v>0</v>
      </c>
      <c r="BH129" s="248">
        <f>IF(N129="sníž. přenesená",J129,0)</f>
        <v>0</v>
      </c>
      <c r="BI129" s="248">
        <f>IF(N129="nulová",J129,0)</f>
        <v>0</v>
      </c>
      <c r="BJ129" s="24" t="s">
        <v>24</v>
      </c>
      <c r="BK129" s="248">
        <f>ROUND(I129*H129,2)</f>
        <v>0</v>
      </c>
      <c r="BL129" s="24" t="s">
        <v>577</v>
      </c>
      <c r="BM129" s="24" t="s">
        <v>1877</v>
      </c>
    </row>
    <row r="130" s="11" customFormat="1" ht="29.88" customHeight="1">
      <c r="B130" s="221"/>
      <c r="C130" s="222"/>
      <c r="D130" s="223" t="s">
        <v>76</v>
      </c>
      <c r="E130" s="235" t="s">
        <v>1878</v>
      </c>
      <c r="F130" s="235" t="s">
        <v>1879</v>
      </c>
      <c r="G130" s="222"/>
      <c r="H130" s="222"/>
      <c r="I130" s="225"/>
      <c r="J130" s="236">
        <f>BK130</f>
        <v>0</v>
      </c>
      <c r="K130" s="222"/>
      <c r="L130" s="227"/>
      <c r="M130" s="228"/>
      <c r="N130" s="229"/>
      <c r="O130" s="229"/>
      <c r="P130" s="230">
        <f>P131</f>
        <v>0</v>
      </c>
      <c r="Q130" s="229"/>
      <c r="R130" s="230">
        <f>R131</f>
        <v>0</v>
      </c>
      <c r="S130" s="229"/>
      <c r="T130" s="231">
        <f>T131</f>
        <v>0.41999999999999998</v>
      </c>
      <c r="AR130" s="232" t="s">
        <v>85</v>
      </c>
      <c r="AT130" s="233" t="s">
        <v>76</v>
      </c>
      <c r="AU130" s="233" t="s">
        <v>24</v>
      </c>
      <c r="AY130" s="232" t="s">
        <v>541</v>
      </c>
      <c r="BK130" s="234">
        <f>BK131</f>
        <v>0</v>
      </c>
    </row>
    <row r="131" s="1" customFormat="1" ht="25.5" customHeight="1">
      <c r="B131" s="46"/>
      <c r="C131" s="237" t="s">
        <v>942</v>
      </c>
      <c r="D131" s="237" t="s">
        <v>544</v>
      </c>
      <c r="E131" s="238" t="s">
        <v>1880</v>
      </c>
      <c r="F131" s="239" t="s">
        <v>1881</v>
      </c>
      <c r="G131" s="240" t="s">
        <v>547</v>
      </c>
      <c r="H131" s="241">
        <v>30</v>
      </c>
      <c r="I131" s="242"/>
      <c r="J131" s="243">
        <f>ROUND(I131*H131,2)</f>
        <v>0</v>
      </c>
      <c r="K131" s="239" t="s">
        <v>548</v>
      </c>
      <c r="L131" s="72"/>
      <c r="M131" s="244" t="s">
        <v>22</v>
      </c>
      <c r="N131" s="245" t="s">
        <v>48</v>
      </c>
      <c r="O131" s="47"/>
      <c r="P131" s="246">
        <f>O131*H131</f>
        <v>0</v>
      </c>
      <c r="Q131" s="246">
        <v>0</v>
      </c>
      <c r="R131" s="246">
        <f>Q131*H131</f>
        <v>0</v>
      </c>
      <c r="S131" s="246">
        <v>0.014</v>
      </c>
      <c r="T131" s="247">
        <f>S131*H131</f>
        <v>0.41999999999999998</v>
      </c>
      <c r="AR131" s="24" t="s">
        <v>577</v>
      </c>
      <c r="AT131" s="24" t="s">
        <v>544</v>
      </c>
      <c r="AU131" s="24" t="s">
        <v>85</v>
      </c>
      <c r="AY131" s="24" t="s">
        <v>541</v>
      </c>
      <c r="BE131" s="248">
        <f>IF(N131="základní",J131,0)</f>
        <v>0</v>
      </c>
      <c r="BF131" s="248">
        <f>IF(N131="snížená",J131,0)</f>
        <v>0</v>
      </c>
      <c r="BG131" s="248">
        <f>IF(N131="zákl. přenesená",J131,0)</f>
        <v>0</v>
      </c>
      <c r="BH131" s="248">
        <f>IF(N131="sníž. přenesená",J131,0)</f>
        <v>0</v>
      </c>
      <c r="BI131" s="248">
        <f>IF(N131="nulová",J131,0)</f>
        <v>0</v>
      </c>
      <c r="BJ131" s="24" t="s">
        <v>24</v>
      </c>
      <c r="BK131" s="248">
        <f>ROUND(I131*H131,2)</f>
        <v>0</v>
      </c>
      <c r="BL131" s="24" t="s">
        <v>577</v>
      </c>
      <c r="BM131" s="24" t="s">
        <v>2206</v>
      </c>
    </row>
    <row r="132" s="11" customFormat="1" ht="37.44" customHeight="1">
      <c r="B132" s="221"/>
      <c r="C132" s="222"/>
      <c r="D132" s="223" t="s">
        <v>76</v>
      </c>
      <c r="E132" s="224" t="s">
        <v>96</v>
      </c>
      <c r="F132" s="224" t="s">
        <v>599</v>
      </c>
      <c r="G132" s="222"/>
      <c r="H132" s="222"/>
      <c r="I132" s="225"/>
      <c r="J132" s="226">
        <f>BK132</f>
        <v>0</v>
      </c>
      <c r="K132" s="222"/>
      <c r="L132" s="227"/>
      <c r="M132" s="228"/>
      <c r="N132" s="229"/>
      <c r="O132" s="229"/>
      <c r="P132" s="230">
        <f>P133</f>
        <v>0</v>
      </c>
      <c r="Q132" s="229"/>
      <c r="R132" s="230">
        <f>R133</f>
        <v>0</v>
      </c>
      <c r="S132" s="229"/>
      <c r="T132" s="231">
        <f>T133</f>
        <v>0</v>
      </c>
      <c r="AR132" s="232" t="s">
        <v>562</v>
      </c>
      <c r="AT132" s="233" t="s">
        <v>76</v>
      </c>
      <c r="AU132" s="233" t="s">
        <v>77</v>
      </c>
      <c r="AY132" s="232" t="s">
        <v>541</v>
      </c>
      <c r="BK132" s="234">
        <f>BK133</f>
        <v>0</v>
      </c>
    </row>
    <row r="133" s="11" customFormat="1" ht="19.92" customHeight="1">
      <c r="B133" s="221"/>
      <c r="C133" s="222"/>
      <c r="D133" s="223" t="s">
        <v>76</v>
      </c>
      <c r="E133" s="235" t="s">
        <v>1645</v>
      </c>
      <c r="F133" s="235" t="s">
        <v>606</v>
      </c>
      <c r="G133" s="222"/>
      <c r="H133" s="222"/>
      <c r="I133" s="225"/>
      <c r="J133" s="236">
        <f>BK133</f>
        <v>0</v>
      </c>
      <c r="K133" s="222"/>
      <c r="L133" s="227"/>
      <c r="M133" s="228"/>
      <c r="N133" s="229"/>
      <c r="O133" s="229"/>
      <c r="P133" s="230">
        <f>P134</f>
        <v>0</v>
      </c>
      <c r="Q133" s="229"/>
      <c r="R133" s="230">
        <f>R134</f>
        <v>0</v>
      </c>
      <c r="S133" s="229"/>
      <c r="T133" s="231">
        <f>T134</f>
        <v>0</v>
      </c>
      <c r="AR133" s="232" t="s">
        <v>562</v>
      </c>
      <c r="AT133" s="233" t="s">
        <v>76</v>
      </c>
      <c r="AU133" s="233" t="s">
        <v>24</v>
      </c>
      <c r="AY133" s="232" t="s">
        <v>541</v>
      </c>
      <c r="BK133" s="234">
        <f>BK134</f>
        <v>0</v>
      </c>
    </row>
    <row r="134" s="1" customFormat="1" ht="16.5" customHeight="1">
      <c r="B134" s="46"/>
      <c r="C134" s="237" t="s">
        <v>596</v>
      </c>
      <c r="D134" s="237" t="s">
        <v>544</v>
      </c>
      <c r="E134" s="238" t="s">
        <v>605</v>
      </c>
      <c r="F134" s="239" t="s">
        <v>606</v>
      </c>
      <c r="G134" s="240" t="s">
        <v>672</v>
      </c>
      <c r="H134" s="280"/>
      <c r="I134" s="242"/>
      <c r="J134" s="243">
        <f>ROUND(I134*H134,2)</f>
        <v>0</v>
      </c>
      <c r="K134" s="239" t="s">
        <v>548</v>
      </c>
      <c r="L134" s="72"/>
      <c r="M134" s="244" t="s">
        <v>22</v>
      </c>
      <c r="N134" s="281" t="s">
        <v>48</v>
      </c>
      <c r="O134" s="277"/>
      <c r="P134" s="278">
        <f>O134*H134</f>
        <v>0</v>
      </c>
      <c r="Q134" s="278">
        <v>0</v>
      </c>
      <c r="R134" s="278">
        <f>Q134*H134</f>
        <v>0</v>
      </c>
      <c r="S134" s="278">
        <v>0</v>
      </c>
      <c r="T134" s="279">
        <f>S134*H134</f>
        <v>0</v>
      </c>
      <c r="AR134" s="24" t="s">
        <v>674</v>
      </c>
      <c r="AT134" s="24" t="s">
        <v>544</v>
      </c>
      <c r="AU134" s="24" t="s">
        <v>85</v>
      </c>
      <c r="AY134" s="24" t="s">
        <v>541</v>
      </c>
      <c r="BE134" s="248">
        <f>IF(N134="základní",J134,0)</f>
        <v>0</v>
      </c>
      <c r="BF134" s="248">
        <f>IF(N134="snížená",J134,0)</f>
        <v>0</v>
      </c>
      <c r="BG134" s="248">
        <f>IF(N134="zákl. přenesená",J134,0)</f>
        <v>0</v>
      </c>
      <c r="BH134" s="248">
        <f>IF(N134="sníž. přenesená",J134,0)</f>
        <v>0</v>
      </c>
      <c r="BI134" s="248">
        <f>IF(N134="nulová",J134,0)</f>
        <v>0</v>
      </c>
      <c r="BJ134" s="24" t="s">
        <v>24</v>
      </c>
      <c r="BK134" s="248">
        <f>ROUND(I134*H134,2)</f>
        <v>0</v>
      </c>
      <c r="BL134" s="24" t="s">
        <v>674</v>
      </c>
      <c r="BM134" s="24" t="s">
        <v>2207</v>
      </c>
    </row>
    <row r="135" s="1" customFormat="1" ht="6.96" customHeight="1">
      <c r="B135" s="67"/>
      <c r="C135" s="68"/>
      <c r="D135" s="68"/>
      <c r="E135" s="68"/>
      <c r="F135" s="68"/>
      <c r="G135" s="68"/>
      <c r="H135" s="68"/>
      <c r="I135" s="179"/>
      <c r="J135" s="68"/>
      <c r="K135" s="68"/>
      <c r="L135" s="72"/>
    </row>
  </sheetData>
  <sheetProtection sheet="1" autoFilter="0" formatColumns="0" formatRows="0" objects="1" scenarios="1" spinCount="100000" saltValue="PclcipX1mQTX3JoRzH4nLiGGGe24gWBU4mmnUkDBWwyQfS6areYJMjHkFUOQMQbOQLffv3yeG2gig7WpJ18FSg==" hashValue="LwJT2cfG36QbfURtaxoXDZLncDCh4nnhVctKk5UG/cOGxg+3HyLXQ8P5EXx82NhrGd4xGJYNqdSaW/g+kFTyww==" algorithmName="SHA-512" password="CC35"/>
  <autoFilter ref="C92:K134"/>
  <mergeCells count="13">
    <mergeCell ref="E7:H7"/>
    <mergeCell ref="E9:H9"/>
    <mergeCell ref="E11:H11"/>
    <mergeCell ref="E26:H26"/>
    <mergeCell ref="E47:H47"/>
    <mergeCell ref="E49:H49"/>
    <mergeCell ref="E51:H51"/>
    <mergeCell ref="J55:J56"/>
    <mergeCell ref="E81:H81"/>
    <mergeCell ref="E83:H83"/>
    <mergeCell ref="E85:H85"/>
    <mergeCell ref="G1:H1"/>
    <mergeCell ref="L2:V2"/>
  </mergeCells>
  <hyperlinks>
    <hyperlink ref="F1:G1" location="C2" display="1) Krycí list soupisu"/>
    <hyperlink ref="G1:H1" location="C58" display="2) Rekapitulace"/>
    <hyperlink ref="J1" location="C92"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92.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474</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ht="16.5" customHeight="1">
      <c r="B9" s="28"/>
      <c r="C9" s="29"/>
      <c r="D9" s="29"/>
      <c r="E9" s="156" t="s">
        <v>2208</v>
      </c>
      <c r="F9" s="29"/>
      <c r="G9" s="29"/>
      <c r="H9" s="29"/>
      <c r="I9" s="155"/>
      <c r="J9" s="29"/>
      <c r="K9" s="31"/>
    </row>
    <row r="10">
      <c r="B10" s="28"/>
      <c r="C10" s="29"/>
      <c r="D10" s="40" t="s">
        <v>508</v>
      </c>
      <c r="E10" s="29"/>
      <c r="F10" s="29"/>
      <c r="G10" s="29"/>
      <c r="H10" s="29"/>
      <c r="I10" s="155"/>
      <c r="J10" s="29"/>
      <c r="K10" s="31"/>
    </row>
    <row r="11" s="1" customFormat="1" ht="16.5" customHeight="1">
      <c r="B11" s="46"/>
      <c r="C11" s="47"/>
      <c r="D11" s="47"/>
      <c r="E11" s="55" t="s">
        <v>2210</v>
      </c>
      <c r="F11" s="47"/>
      <c r="G11" s="47"/>
      <c r="H11" s="47"/>
      <c r="I11" s="157"/>
      <c r="J11" s="47"/>
      <c r="K11" s="51"/>
    </row>
    <row r="12" s="1" customFormat="1">
      <c r="B12" s="46"/>
      <c r="C12" s="47"/>
      <c r="D12" s="40" t="s">
        <v>510</v>
      </c>
      <c r="E12" s="47"/>
      <c r="F12" s="47"/>
      <c r="G12" s="47"/>
      <c r="H12" s="47"/>
      <c r="I12" s="157"/>
      <c r="J12" s="47"/>
      <c r="K12" s="51"/>
    </row>
    <row r="13" s="1" customFormat="1" ht="36.96" customHeight="1">
      <c r="B13" s="46"/>
      <c r="C13" s="47"/>
      <c r="D13" s="47"/>
      <c r="E13" s="158" t="s">
        <v>2211</v>
      </c>
      <c r="F13" s="47"/>
      <c r="G13" s="47"/>
      <c r="H13" s="47"/>
      <c r="I13" s="157"/>
      <c r="J13" s="47"/>
      <c r="K13" s="51"/>
    </row>
    <row r="14" s="1" customFormat="1">
      <c r="B14" s="46"/>
      <c r="C14" s="47"/>
      <c r="D14" s="47"/>
      <c r="E14" s="47"/>
      <c r="F14" s="47"/>
      <c r="G14" s="47"/>
      <c r="H14" s="47"/>
      <c r="I14" s="157"/>
      <c r="J14" s="47"/>
      <c r="K14" s="51"/>
    </row>
    <row r="15" s="1" customFormat="1" ht="14.4" customHeight="1">
      <c r="B15" s="46"/>
      <c r="C15" s="47"/>
      <c r="D15" s="40" t="s">
        <v>21</v>
      </c>
      <c r="E15" s="47"/>
      <c r="F15" s="35" t="s">
        <v>22</v>
      </c>
      <c r="G15" s="47"/>
      <c r="H15" s="47"/>
      <c r="I15" s="159" t="s">
        <v>23</v>
      </c>
      <c r="J15" s="35" t="s">
        <v>22</v>
      </c>
      <c r="K15" s="51"/>
    </row>
    <row r="16" s="1" customFormat="1" ht="14.4" customHeight="1">
      <c r="B16" s="46"/>
      <c r="C16" s="47"/>
      <c r="D16" s="40" t="s">
        <v>25</v>
      </c>
      <c r="E16" s="47"/>
      <c r="F16" s="35" t="s">
        <v>40</v>
      </c>
      <c r="G16" s="47"/>
      <c r="H16" s="47"/>
      <c r="I16" s="159" t="s">
        <v>27</v>
      </c>
      <c r="J16" s="160" t="str">
        <f>'Rekapitulace stavby'!AN8</f>
        <v>19. 9. 2018</v>
      </c>
      <c r="K16" s="51"/>
    </row>
    <row r="17" s="1" customFormat="1" ht="10.8" customHeight="1">
      <c r="B17" s="46"/>
      <c r="C17" s="47"/>
      <c r="D17" s="47"/>
      <c r="E17" s="47"/>
      <c r="F17" s="47"/>
      <c r="G17" s="47"/>
      <c r="H17" s="47"/>
      <c r="I17" s="157"/>
      <c r="J17" s="47"/>
      <c r="K17" s="51"/>
    </row>
    <row r="18" s="1" customFormat="1" ht="14.4" customHeight="1">
      <c r="B18" s="46"/>
      <c r="C18" s="47"/>
      <c r="D18" s="40" t="s">
        <v>31</v>
      </c>
      <c r="E18" s="47"/>
      <c r="F18" s="47"/>
      <c r="G18" s="47"/>
      <c r="H18" s="47"/>
      <c r="I18" s="159" t="s">
        <v>32</v>
      </c>
      <c r="J18" s="35" t="str">
        <f>IF('Rekapitulace stavby'!AN10="","",'Rekapitulace stavby'!AN10)</f>
        <v>70994234</v>
      </c>
      <c r="K18" s="51"/>
    </row>
    <row r="19" s="1" customFormat="1" ht="18" customHeight="1">
      <c r="B19" s="46"/>
      <c r="C19" s="47"/>
      <c r="D19" s="47"/>
      <c r="E19" s="35" t="str">
        <f>IF('Rekapitulace stavby'!E11="","",'Rekapitulace stavby'!E11)</f>
        <v>SŽDC s.o., OŘ Ústí n.L., ST Ústí n.L.</v>
      </c>
      <c r="F19" s="47"/>
      <c r="G19" s="47"/>
      <c r="H19" s="47"/>
      <c r="I19" s="159" t="s">
        <v>35</v>
      </c>
      <c r="J19" s="35" t="str">
        <f>IF('Rekapitulace stavby'!AN11="","",'Rekapitulace stavby'!AN11)</f>
        <v>CZ70994234</v>
      </c>
      <c r="K19" s="51"/>
    </row>
    <row r="20" s="1" customFormat="1" ht="6.96" customHeight="1">
      <c r="B20" s="46"/>
      <c r="C20" s="47"/>
      <c r="D20" s="47"/>
      <c r="E20" s="47"/>
      <c r="F20" s="47"/>
      <c r="G20" s="47"/>
      <c r="H20" s="47"/>
      <c r="I20" s="157"/>
      <c r="J20" s="47"/>
      <c r="K20" s="51"/>
    </row>
    <row r="21" s="1" customFormat="1" ht="14.4" customHeight="1">
      <c r="B21" s="46"/>
      <c r="C21" s="47"/>
      <c r="D21" s="40" t="s">
        <v>37</v>
      </c>
      <c r="E21" s="47"/>
      <c r="F21" s="47"/>
      <c r="G21" s="47"/>
      <c r="H21" s="47"/>
      <c r="I21" s="159" t="s">
        <v>32</v>
      </c>
      <c r="J21" s="35" t="str">
        <f>IF('Rekapitulace stavby'!AN13="Vyplň údaj","",IF('Rekapitulace stavby'!AN13="","",'Rekapitulace stavby'!AN13))</f>
        <v/>
      </c>
      <c r="K21" s="51"/>
    </row>
    <row r="22" s="1" customFormat="1" ht="18" customHeight="1">
      <c r="B22" s="46"/>
      <c r="C22" s="47"/>
      <c r="D22" s="47"/>
      <c r="E22" s="35" t="str">
        <f>IF('Rekapitulace stavby'!E14="Vyplň údaj","",IF('Rekapitulace stavby'!E14="","",'Rekapitulace stavby'!E14))</f>
        <v/>
      </c>
      <c r="F22" s="47"/>
      <c r="G22" s="47"/>
      <c r="H22" s="47"/>
      <c r="I22" s="159" t="s">
        <v>35</v>
      </c>
      <c r="J22" s="35" t="str">
        <f>IF('Rekapitulace stavby'!AN14="Vyplň údaj","",IF('Rekapitulace stavby'!AN14="","",'Rekapitulace stavby'!AN14))</f>
        <v/>
      </c>
      <c r="K22" s="51"/>
    </row>
    <row r="23" s="1" customFormat="1" ht="6.96" customHeight="1">
      <c r="B23" s="46"/>
      <c r="C23" s="47"/>
      <c r="D23" s="47"/>
      <c r="E23" s="47"/>
      <c r="F23" s="47"/>
      <c r="G23" s="47"/>
      <c r="H23" s="47"/>
      <c r="I23" s="157"/>
      <c r="J23" s="47"/>
      <c r="K23" s="51"/>
    </row>
    <row r="24" s="1" customFormat="1" ht="14.4" customHeight="1">
      <c r="B24" s="46"/>
      <c r="C24" s="47"/>
      <c r="D24" s="40" t="s">
        <v>39</v>
      </c>
      <c r="E24" s="47"/>
      <c r="F24" s="47"/>
      <c r="G24" s="47"/>
      <c r="H24" s="47"/>
      <c r="I24" s="159" t="s">
        <v>32</v>
      </c>
      <c r="J24" s="35" t="str">
        <f>IF('Rekapitulace stavby'!AN16="","",'Rekapitulace stavby'!AN16)</f>
        <v/>
      </c>
      <c r="K24" s="51"/>
    </row>
    <row r="25" s="1" customFormat="1" ht="18" customHeight="1">
      <c r="B25" s="46"/>
      <c r="C25" s="47"/>
      <c r="D25" s="47"/>
      <c r="E25" s="35" t="str">
        <f>IF('Rekapitulace stavby'!E17="","",'Rekapitulace stavby'!E17)</f>
        <v xml:space="preserve"> </v>
      </c>
      <c r="F25" s="47"/>
      <c r="G25" s="47"/>
      <c r="H25" s="47"/>
      <c r="I25" s="159" t="s">
        <v>35</v>
      </c>
      <c r="J25" s="35" t="str">
        <f>IF('Rekapitulace stavby'!AN17="","",'Rekapitulace stavby'!AN17)</f>
        <v/>
      </c>
      <c r="K25" s="51"/>
    </row>
    <row r="26" s="1" customFormat="1" ht="6.96" customHeight="1">
      <c r="B26" s="46"/>
      <c r="C26" s="47"/>
      <c r="D26" s="47"/>
      <c r="E26" s="47"/>
      <c r="F26" s="47"/>
      <c r="G26" s="47"/>
      <c r="H26" s="47"/>
      <c r="I26" s="157"/>
      <c r="J26" s="47"/>
      <c r="K26" s="51"/>
    </row>
    <row r="27" s="1" customFormat="1" ht="14.4" customHeight="1">
      <c r="B27" s="46"/>
      <c r="C27" s="47"/>
      <c r="D27" s="40" t="s">
        <v>42</v>
      </c>
      <c r="E27" s="47"/>
      <c r="F27" s="47"/>
      <c r="G27" s="47"/>
      <c r="H27" s="47"/>
      <c r="I27" s="157"/>
      <c r="J27" s="47"/>
      <c r="K27" s="51"/>
    </row>
    <row r="28" s="7" customFormat="1" ht="16.5" customHeight="1">
      <c r="B28" s="161"/>
      <c r="C28" s="162"/>
      <c r="D28" s="162"/>
      <c r="E28" s="44" t="s">
        <v>22</v>
      </c>
      <c r="F28" s="44"/>
      <c r="G28" s="44"/>
      <c r="H28" s="44"/>
      <c r="I28" s="163"/>
      <c r="J28" s="162"/>
      <c r="K28" s="164"/>
    </row>
    <row r="29" s="1" customFormat="1" ht="6.96" customHeight="1">
      <c r="B29" s="46"/>
      <c r="C29" s="47"/>
      <c r="D29" s="47"/>
      <c r="E29" s="47"/>
      <c r="F29" s="47"/>
      <c r="G29" s="47"/>
      <c r="H29" s="47"/>
      <c r="I29" s="157"/>
      <c r="J29" s="47"/>
      <c r="K29" s="51"/>
    </row>
    <row r="30" s="1" customFormat="1" ht="6.96" customHeight="1">
      <c r="B30" s="46"/>
      <c r="C30" s="47"/>
      <c r="D30" s="106"/>
      <c r="E30" s="106"/>
      <c r="F30" s="106"/>
      <c r="G30" s="106"/>
      <c r="H30" s="106"/>
      <c r="I30" s="165"/>
      <c r="J30" s="106"/>
      <c r="K30" s="166"/>
    </row>
    <row r="31" s="1" customFormat="1" ht="25.44" customHeight="1">
      <c r="B31" s="46"/>
      <c r="C31" s="47"/>
      <c r="D31" s="167" t="s">
        <v>43</v>
      </c>
      <c r="E31" s="47"/>
      <c r="F31" s="47"/>
      <c r="G31" s="47"/>
      <c r="H31" s="47"/>
      <c r="I31" s="157"/>
      <c r="J31" s="168">
        <f>ROUND(J89,2)</f>
        <v>0</v>
      </c>
      <c r="K31" s="51"/>
    </row>
    <row r="32" s="1" customFormat="1" ht="6.96" customHeight="1">
      <c r="B32" s="46"/>
      <c r="C32" s="47"/>
      <c r="D32" s="106"/>
      <c r="E32" s="106"/>
      <c r="F32" s="106"/>
      <c r="G32" s="106"/>
      <c r="H32" s="106"/>
      <c r="I32" s="165"/>
      <c r="J32" s="106"/>
      <c r="K32" s="166"/>
    </row>
    <row r="33" s="1" customFormat="1" ht="14.4" customHeight="1">
      <c r="B33" s="46"/>
      <c r="C33" s="47"/>
      <c r="D33" s="47"/>
      <c r="E33" s="47"/>
      <c r="F33" s="52" t="s">
        <v>45</v>
      </c>
      <c r="G33" s="47"/>
      <c r="H33" s="47"/>
      <c r="I33" s="169" t="s">
        <v>44</v>
      </c>
      <c r="J33" s="52" t="s">
        <v>46</v>
      </c>
      <c r="K33" s="51"/>
    </row>
    <row r="34" s="1" customFormat="1" ht="14.4" customHeight="1">
      <c r="B34" s="46"/>
      <c r="C34" s="47"/>
      <c r="D34" s="55" t="s">
        <v>47</v>
      </c>
      <c r="E34" s="55" t="s">
        <v>48</v>
      </c>
      <c r="F34" s="170">
        <f>ROUND(SUM(BE89:BE133), 2)</f>
        <v>0</v>
      </c>
      <c r="G34" s="47"/>
      <c r="H34" s="47"/>
      <c r="I34" s="171">
        <v>0.20999999999999999</v>
      </c>
      <c r="J34" s="170">
        <f>ROUND(ROUND((SUM(BE89:BE133)), 2)*I34, 2)</f>
        <v>0</v>
      </c>
      <c r="K34" s="51"/>
    </row>
    <row r="35" s="1" customFormat="1" ht="14.4" customHeight="1">
      <c r="B35" s="46"/>
      <c r="C35" s="47"/>
      <c r="D35" s="47"/>
      <c r="E35" s="55" t="s">
        <v>49</v>
      </c>
      <c r="F35" s="170">
        <f>ROUND(SUM(BF89:BF133), 2)</f>
        <v>0</v>
      </c>
      <c r="G35" s="47"/>
      <c r="H35" s="47"/>
      <c r="I35" s="171">
        <v>0.14999999999999999</v>
      </c>
      <c r="J35" s="170">
        <f>ROUND(ROUND((SUM(BF89:BF133)), 2)*I35, 2)</f>
        <v>0</v>
      </c>
      <c r="K35" s="51"/>
    </row>
    <row r="36" hidden="1" s="1" customFormat="1" ht="14.4" customHeight="1">
      <c r="B36" s="46"/>
      <c r="C36" s="47"/>
      <c r="D36" s="47"/>
      <c r="E36" s="55" t="s">
        <v>50</v>
      </c>
      <c r="F36" s="170">
        <f>ROUND(SUM(BG89:BG133), 2)</f>
        <v>0</v>
      </c>
      <c r="G36" s="47"/>
      <c r="H36" s="47"/>
      <c r="I36" s="171">
        <v>0.20999999999999999</v>
      </c>
      <c r="J36" s="170">
        <v>0</v>
      </c>
      <c r="K36" s="51"/>
    </row>
    <row r="37" hidden="1" s="1" customFormat="1" ht="14.4" customHeight="1">
      <c r="B37" s="46"/>
      <c r="C37" s="47"/>
      <c r="D37" s="47"/>
      <c r="E37" s="55" t="s">
        <v>51</v>
      </c>
      <c r="F37" s="170">
        <f>ROUND(SUM(BH89:BH133), 2)</f>
        <v>0</v>
      </c>
      <c r="G37" s="47"/>
      <c r="H37" s="47"/>
      <c r="I37" s="171">
        <v>0.14999999999999999</v>
      </c>
      <c r="J37" s="170">
        <v>0</v>
      </c>
      <c r="K37" s="51"/>
    </row>
    <row r="38" hidden="1" s="1" customFormat="1" ht="14.4" customHeight="1">
      <c r="B38" s="46"/>
      <c r="C38" s="47"/>
      <c r="D38" s="47"/>
      <c r="E38" s="55" t="s">
        <v>52</v>
      </c>
      <c r="F38" s="170">
        <f>ROUND(SUM(BI89:BI133), 2)</f>
        <v>0</v>
      </c>
      <c r="G38" s="47"/>
      <c r="H38" s="47"/>
      <c r="I38" s="171">
        <v>0</v>
      </c>
      <c r="J38" s="170">
        <v>0</v>
      </c>
      <c r="K38" s="51"/>
    </row>
    <row r="39" s="1" customFormat="1" ht="6.96" customHeight="1">
      <c r="B39" s="46"/>
      <c r="C39" s="47"/>
      <c r="D39" s="47"/>
      <c r="E39" s="47"/>
      <c r="F39" s="47"/>
      <c r="G39" s="47"/>
      <c r="H39" s="47"/>
      <c r="I39" s="157"/>
      <c r="J39" s="47"/>
      <c r="K39" s="51"/>
    </row>
    <row r="40" s="1" customFormat="1" ht="25.44" customHeight="1">
      <c r="B40" s="46"/>
      <c r="C40" s="172"/>
      <c r="D40" s="173" t="s">
        <v>53</v>
      </c>
      <c r="E40" s="98"/>
      <c r="F40" s="98"/>
      <c r="G40" s="174" t="s">
        <v>54</v>
      </c>
      <c r="H40" s="175" t="s">
        <v>55</v>
      </c>
      <c r="I40" s="176"/>
      <c r="J40" s="177">
        <f>SUM(J31:J38)</f>
        <v>0</v>
      </c>
      <c r="K40" s="178"/>
    </row>
    <row r="41" s="1" customFormat="1" ht="14.4" customHeight="1">
      <c r="B41" s="67"/>
      <c r="C41" s="68"/>
      <c r="D41" s="68"/>
      <c r="E41" s="68"/>
      <c r="F41" s="68"/>
      <c r="G41" s="68"/>
      <c r="H41" s="68"/>
      <c r="I41" s="179"/>
      <c r="J41" s="68"/>
      <c r="K41" s="69"/>
    </row>
    <row r="45" s="1" customFormat="1" ht="6.96" customHeight="1">
      <c r="B45" s="180"/>
      <c r="C45" s="181"/>
      <c r="D45" s="181"/>
      <c r="E45" s="181"/>
      <c r="F45" s="181"/>
      <c r="G45" s="181"/>
      <c r="H45" s="181"/>
      <c r="I45" s="182"/>
      <c r="J45" s="181"/>
      <c r="K45" s="183"/>
    </row>
    <row r="46" s="1" customFormat="1" ht="36.96" customHeight="1">
      <c r="B46" s="46"/>
      <c r="C46" s="30" t="s">
        <v>512</v>
      </c>
      <c r="D46" s="47"/>
      <c r="E46" s="47"/>
      <c r="F46" s="47"/>
      <c r="G46" s="47"/>
      <c r="H46" s="47"/>
      <c r="I46" s="157"/>
      <c r="J46" s="47"/>
      <c r="K46" s="51"/>
    </row>
    <row r="47" s="1" customFormat="1" ht="6.96" customHeight="1">
      <c r="B47" s="46"/>
      <c r="C47" s="47"/>
      <c r="D47" s="47"/>
      <c r="E47" s="47"/>
      <c r="F47" s="47"/>
      <c r="G47" s="47"/>
      <c r="H47" s="47"/>
      <c r="I47" s="157"/>
      <c r="J47" s="47"/>
      <c r="K47" s="51"/>
    </row>
    <row r="48" s="1" customFormat="1" ht="14.4" customHeight="1">
      <c r="B48" s="46"/>
      <c r="C48" s="40" t="s">
        <v>18</v>
      </c>
      <c r="D48" s="47"/>
      <c r="E48" s="47"/>
      <c r="F48" s="47"/>
      <c r="G48" s="47"/>
      <c r="H48" s="47"/>
      <c r="I48" s="157"/>
      <c r="J48" s="47"/>
      <c r="K48" s="51"/>
    </row>
    <row r="49" s="1" customFormat="1" ht="16.5" customHeight="1">
      <c r="B49" s="46"/>
      <c r="C49" s="47"/>
      <c r="D49" s="47"/>
      <c r="E49" s="156" t="str">
        <f>E7</f>
        <v>Celkové opravy zastávek na koridorové trati Vraňany - Děčín - státní hranice_ZMĚNA č. 1</v>
      </c>
      <c r="F49" s="40"/>
      <c r="G49" s="40"/>
      <c r="H49" s="40"/>
      <c r="I49" s="157"/>
      <c r="J49" s="47"/>
      <c r="K49" s="51"/>
    </row>
    <row r="50">
      <c r="B50" s="28"/>
      <c r="C50" s="40" t="s">
        <v>506</v>
      </c>
      <c r="D50" s="29"/>
      <c r="E50" s="29"/>
      <c r="F50" s="29"/>
      <c r="G50" s="29"/>
      <c r="H50" s="29"/>
      <c r="I50" s="155"/>
      <c r="J50" s="29"/>
      <c r="K50" s="31"/>
    </row>
    <row r="51" ht="16.5" customHeight="1">
      <c r="B51" s="28"/>
      <c r="C51" s="29"/>
      <c r="D51" s="29"/>
      <c r="E51" s="156" t="s">
        <v>2208</v>
      </c>
      <c r="F51" s="29"/>
      <c r="G51" s="29"/>
      <c r="H51" s="29"/>
      <c r="I51" s="155"/>
      <c r="J51" s="29"/>
      <c r="K51" s="31"/>
    </row>
    <row r="52">
      <c r="B52" s="28"/>
      <c r="C52" s="40" t="s">
        <v>508</v>
      </c>
      <c r="D52" s="29"/>
      <c r="E52" s="29"/>
      <c r="F52" s="29"/>
      <c r="G52" s="29"/>
      <c r="H52" s="29"/>
      <c r="I52" s="155"/>
      <c r="J52" s="29"/>
      <c r="K52" s="31"/>
    </row>
    <row r="53" s="1" customFormat="1" ht="16.5" customHeight="1">
      <c r="B53" s="46"/>
      <c r="C53" s="47"/>
      <c r="D53" s="47"/>
      <c r="E53" s="55" t="s">
        <v>2210</v>
      </c>
      <c r="F53" s="47"/>
      <c r="G53" s="47"/>
      <c r="H53" s="47"/>
      <c r="I53" s="157"/>
      <c r="J53" s="47"/>
      <c r="K53" s="51"/>
    </row>
    <row r="54" s="1" customFormat="1" ht="14.4" customHeight="1">
      <c r="B54" s="46"/>
      <c r="C54" s="40" t="s">
        <v>510</v>
      </c>
      <c r="D54" s="47"/>
      <c r="E54" s="47"/>
      <c r="F54" s="47"/>
      <c r="G54" s="47"/>
      <c r="H54" s="47"/>
      <c r="I54" s="157"/>
      <c r="J54" s="47"/>
      <c r="K54" s="51"/>
    </row>
    <row r="55" s="1" customFormat="1" ht="17.25" customHeight="1">
      <c r="B55" s="46"/>
      <c r="C55" s="47"/>
      <c r="D55" s="47"/>
      <c r="E55" s="158" t="str">
        <f>E13</f>
        <v>SO-37-04.1 - elektroinstalace</v>
      </c>
      <c r="F55" s="47"/>
      <c r="G55" s="47"/>
      <c r="H55" s="47"/>
      <c r="I55" s="157"/>
      <c r="J55" s="47"/>
      <c r="K55" s="51"/>
    </row>
    <row r="56" s="1" customFormat="1" ht="6.96" customHeight="1">
      <c r="B56" s="46"/>
      <c r="C56" s="47"/>
      <c r="D56" s="47"/>
      <c r="E56" s="47"/>
      <c r="F56" s="47"/>
      <c r="G56" s="47"/>
      <c r="H56" s="47"/>
      <c r="I56" s="157"/>
      <c r="J56" s="47"/>
      <c r="K56" s="51"/>
    </row>
    <row r="57" s="1" customFormat="1" ht="18" customHeight="1">
      <c r="B57" s="46"/>
      <c r="C57" s="40" t="s">
        <v>25</v>
      </c>
      <c r="D57" s="47"/>
      <c r="E57" s="47"/>
      <c r="F57" s="35" t="str">
        <f>F16</f>
        <v xml:space="preserve"> </v>
      </c>
      <c r="G57" s="47"/>
      <c r="H57" s="47"/>
      <c r="I57" s="159" t="s">
        <v>27</v>
      </c>
      <c r="J57" s="160" t="str">
        <f>IF(J16="","",J16)</f>
        <v>19. 9. 2018</v>
      </c>
      <c r="K57" s="51"/>
    </row>
    <row r="58" s="1" customFormat="1" ht="6.96" customHeight="1">
      <c r="B58" s="46"/>
      <c r="C58" s="47"/>
      <c r="D58" s="47"/>
      <c r="E58" s="47"/>
      <c r="F58" s="47"/>
      <c r="G58" s="47"/>
      <c r="H58" s="47"/>
      <c r="I58" s="157"/>
      <c r="J58" s="47"/>
      <c r="K58" s="51"/>
    </row>
    <row r="59" s="1" customFormat="1">
      <c r="B59" s="46"/>
      <c r="C59" s="40" t="s">
        <v>31</v>
      </c>
      <c r="D59" s="47"/>
      <c r="E59" s="47"/>
      <c r="F59" s="35" t="str">
        <f>E19</f>
        <v>SŽDC s.o., OŘ Ústí n.L., ST Ústí n.L.</v>
      </c>
      <c r="G59" s="47"/>
      <c r="H59" s="47"/>
      <c r="I59" s="159" t="s">
        <v>39</v>
      </c>
      <c r="J59" s="44" t="str">
        <f>E25</f>
        <v xml:space="preserve"> </v>
      </c>
      <c r="K59" s="51"/>
    </row>
    <row r="60" s="1" customFormat="1" ht="14.4" customHeight="1">
      <c r="B60" s="46"/>
      <c r="C60" s="40" t="s">
        <v>37</v>
      </c>
      <c r="D60" s="47"/>
      <c r="E60" s="47"/>
      <c r="F60" s="35" t="str">
        <f>IF(E22="","",E22)</f>
        <v/>
      </c>
      <c r="G60" s="47"/>
      <c r="H60" s="47"/>
      <c r="I60" s="157"/>
      <c r="J60" s="184"/>
      <c r="K60" s="51"/>
    </row>
    <row r="61" s="1" customFormat="1" ht="10.32" customHeight="1">
      <c r="B61" s="46"/>
      <c r="C61" s="47"/>
      <c r="D61" s="47"/>
      <c r="E61" s="47"/>
      <c r="F61" s="47"/>
      <c r="G61" s="47"/>
      <c r="H61" s="47"/>
      <c r="I61" s="157"/>
      <c r="J61" s="47"/>
      <c r="K61" s="51"/>
    </row>
    <row r="62" s="1" customFormat="1" ht="29.28" customHeight="1">
      <c r="B62" s="46"/>
      <c r="C62" s="185" t="s">
        <v>513</v>
      </c>
      <c r="D62" s="172"/>
      <c r="E62" s="172"/>
      <c r="F62" s="172"/>
      <c r="G62" s="172"/>
      <c r="H62" s="172"/>
      <c r="I62" s="186"/>
      <c r="J62" s="187" t="s">
        <v>514</v>
      </c>
      <c r="K62" s="188"/>
    </row>
    <row r="63" s="1" customFormat="1" ht="10.32" customHeight="1">
      <c r="B63" s="46"/>
      <c r="C63" s="47"/>
      <c r="D63" s="47"/>
      <c r="E63" s="47"/>
      <c r="F63" s="47"/>
      <c r="G63" s="47"/>
      <c r="H63" s="47"/>
      <c r="I63" s="157"/>
      <c r="J63" s="47"/>
      <c r="K63" s="51"/>
    </row>
    <row r="64" s="1" customFormat="1" ht="29.28" customHeight="1">
      <c r="B64" s="46"/>
      <c r="C64" s="189" t="s">
        <v>515</v>
      </c>
      <c r="D64" s="47"/>
      <c r="E64" s="47"/>
      <c r="F64" s="47"/>
      <c r="G64" s="47"/>
      <c r="H64" s="47"/>
      <c r="I64" s="157"/>
      <c r="J64" s="168">
        <f>J89</f>
        <v>0</v>
      </c>
      <c r="K64" s="51"/>
      <c r="AU64" s="24" t="s">
        <v>516</v>
      </c>
    </row>
    <row r="65" s="8" customFormat="1" ht="24.96" customHeight="1">
      <c r="B65" s="190"/>
      <c r="C65" s="191"/>
      <c r="D65" s="192" t="s">
        <v>611</v>
      </c>
      <c r="E65" s="193"/>
      <c r="F65" s="193"/>
      <c r="G65" s="193"/>
      <c r="H65" s="193"/>
      <c r="I65" s="194"/>
      <c r="J65" s="195">
        <f>J90</f>
        <v>0</v>
      </c>
      <c r="K65" s="196"/>
    </row>
    <row r="66" s="1" customFormat="1" ht="21.84" customHeight="1">
      <c r="B66" s="46"/>
      <c r="C66" s="47"/>
      <c r="D66" s="47"/>
      <c r="E66" s="47"/>
      <c r="F66" s="47"/>
      <c r="G66" s="47"/>
      <c r="H66" s="47"/>
      <c r="I66" s="157"/>
      <c r="J66" s="47"/>
      <c r="K66" s="51"/>
    </row>
    <row r="67" s="1" customFormat="1" ht="6.96" customHeight="1">
      <c r="B67" s="67"/>
      <c r="C67" s="68"/>
      <c r="D67" s="68"/>
      <c r="E67" s="68"/>
      <c r="F67" s="68"/>
      <c r="G67" s="68"/>
      <c r="H67" s="68"/>
      <c r="I67" s="179"/>
      <c r="J67" s="68"/>
      <c r="K67" s="69"/>
    </row>
    <row r="71" s="1" customFormat="1" ht="6.96" customHeight="1">
      <c r="B71" s="70"/>
      <c r="C71" s="71"/>
      <c r="D71" s="71"/>
      <c r="E71" s="71"/>
      <c r="F71" s="71"/>
      <c r="G71" s="71"/>
      <c r="H71" s="71"/>
      <c r="I71" s="182"/>
      <c r="J71" s="71"/>
      <c r="K71" s="71"/>
      <c r="L71" s="72"/>
    </row>
    <row r="72" s="1" customFormat="1" ht="36.96" customHeight="1">
      <c r="B72" s="46"/>
      <c r="C72" s="73" t="s">
        <v>525</v>
      </c>
      <c r="D72" s="74"/>
      <c r="E72" s="74"/>
      <c r="F72" s="74"/>
      <c r="G72" s="74"/>
      <c r="H72" s="74"/>
      <c r="I72" s="204"/>
      <c r="J72" s="74"/>
      <c r="K72" s="74"/>
      <c r="L72" s="72"/>
    </row>
    <row r="73" s="1" customFormat="1" ht="6.96" customHeight="1">
      <c r="B73" s="46"/>
      <c r="C73" s="74"/>
      <c r="D73" s="74"/>
      <c r="E73" s="74"/>
      <c r="F73" s="74"/>
      <c r="G73" s="74"/>
      <c r="H73" s="74"/>
      <c r="I73" s="204"/>
      <c r="J73" s="74"/>
      <c r="K73" s="74"/>
      <c r="L73" s="72"/>
    </row>
    <row r="74" s="1" customFormat="1" ht="14.4" customHeight="1">
      <c r="B74" s="46"/>
      <c r="C74" s="76" t="s">
        <v>18</v>
      </c>
      <c r="D74" s="74"/>
      <c r="E74" s="74"/>
      <c r="F74" s="74"/>
      <c r="G74" s="74"/>
      <c r="H74" s="74"/>
      <c r="I74" s="204"/>
      <c r="J74" s="74"/>
      <c r="K74" s="74"/>
      <c r="L74" s="72"/>
    </row>
    <row r="75" s="1" customFormat="1" ht="16.5" customHeight="1">
      <c r="B75" s="46"/>
      <c r="C75" s="74"/>
      <c r="D75" s="74"/>
      <c r="E75" s="205" t="str">
        <f>E7</f>
        <v>Celkové opravy zastávek na koridorové trati Vraňany - Děčín - státní hranice_ZMĚNA č. 1</v>
      </c>
      <c r="F75" s="76"/>
      <c r="G75" s="76"/>
      <c r="H75" s="76"/>
      <c r="I75" s="204"/>
      <c r="J75" s="74"/>
      <c r="K75" s="74"/>
      <c r="L75" s="72"/>
    </row>
    <row r="76">
      <c r="B76" s="28"/>
      <c r="C76" s="76" t="s">
        <v>506</v>
      </c>
      <c r="D76" s="206"/>
      <c r="E76" s="206"/>
      <c r="F76" s="206"/>
      <c r="G76" s="206"/>
      <c r="H76" s="206"/>
      <c r="I76" s="149"/>
      <c r="J76" s="206"/>
      <c r="K76" s="206"/>
      <c r="L76" s="207"/>
    </row>
    <row r="77" ht="16.5" customHeight="1">
      <c r="B77" s="28"/>
      <c r="C77" s="206"/>
      <c r="D77" s="206"/>
      <c r="E77" s="205" t="s">
        <v>2208</v>
      </c>
      <c r="F77" s="206"/>
      <c r="G77" s="206"/>
      <c r="H77" s="206"/>
      <c r="I77" s="149"/>
      <c r="J77" s="206"/>
      <c r="K77" s="206"/>
      <c r="L77" s="207"/>
    </row>
    <row r="78">
      <c r="B78" s="28"/>
      <c r="C78" s="76" t="s">
        <v>508</v>
      </c>
      <c r="D78" s="206"/>
      <c r="E78" s="206"/>
      <c r="F78" s="206"/>
      <c r="G78" s="206"/>
      <c r="H78" s="206"/>
      <c r="I78" s="149"/>
      <c r="J78" s="206"/>
      <c r="K78" s="206"/>
      <c r="L78" s="207"/>
    </row>
    <row r="79" s="1" customFormat="1" ht="16.5" customHeight="1">
      <c r="B79" s="46"/>
      <c r="C79" s="74"/>
      <c r="D79" s="74"/>
      <c r="E79" s="208" t="s">
        <v>2210</v>
      </c>
      <c r="F79" s="74"/>
      <c r="G79" s="74"/>
      <c r="H79" s="74"/>
      <c r="I79" s="204"/>
      <c r="J79" s="74"/>
      <c r="K79" s="74"/>
      <c r="L79" s="72"/>
    </row>
    <row r="80" s="1" customFormat="1" ht="14.4" customHeight="1">
      <c r="B80" s="46"/>
      <c r="C80" s="76" t="s">
        <v>510</v>
      </c>
      <c r="D80" s="74"/>
      <c r="E80" s="74"/>
      <c r="F80" s="74"/>
      <c r="G80" s="74"/>
      <c r="H80" s="74"/>
      <c r="I80" s="204"/>
      <c r="J80" s="74"/>
      <c r="K80" s="74"/>
      <c r="L80" s="72"/>
    </row>
    <row r="81" s="1" customFormat="1" ht="17.25" customHeight="1">
      <c r="B81" s="46"/>
      <c r="C81" s="74"/>
      <c r="D81" s="74"/>
      <c r="E81" s="82" t="str">
        <f>E13</f>
        <v>SO-37-04.1 - elektroinstalace</v>
      </c>
      <c r="F81" s="74"/>
      <c r="G81" s="74"/>
      <c r="H81" s="74"/>
      <c r="I81" s="204"/>
      <c r="J81" s="74"/>
      <c r="K81" s="74"/>
      <c r="L81" s="72"/>
    </row>
    <row r="82" s="1" customFormat="1" ht="6.96" customHeight="1">
      <c r="B82" s="46"/>
      <c r="C82" s="74"/>
      <c r="D82" s="74"/>
      <c r="E82" s="74"/>
      <c r="F82" s="74"/>
      <c r="G82" s="74"/>
      <c r="H82" s="74"/>
      <c r="I82" s="204"/>
      <c r="J82" s="74"/>
      <c r="K82" s="74"/>
      <c r="L82" s="72"/>
    </row>
    <row r="83" s="1" customFormat="1" ht="18" customHeight="1">
      <c r="B83" s="46"/>
      <c r="C83" s="76" t="s">
        <v>25</v>
      </c>
      <c r="D83" s="74"/>
      <c r="E83" s="74"/>
      <c r="F83" s="209" t="str">
        <f>F16</f>
        <v xml:space="preserve"> </v>
      </c>
      <c r="G83" s="74"/>
      <c r="H83" s="74"/>
      <c r="I83" s="210" t="s">
        <v>27</v>
      </c>
      <c r="J83" s="85" t="str">
        <f>IF(J16="","",J16)</f>
        <v>19. 9. 2018</v>
      </c>
      <c r="K83" s="74"/>
      <c r="L83" s="72"/>
    </row>
    <row r="84" s="1" customFormat="1" ht="6.96" customHeight="1">
      <c r="B84" s="46"/>
      <c r="C84" s="74"/>
      <c r="D84" s="74"/>
      <c r="E84" s="74"/>
      <c r="F84" s="74"/>
      <c r="G84" s="74"/>
      <c r="H84" s="74"/>
      <c r="I84" s="204"/>
      <c r="J84" s="74"/>
      <c r="K84" s="74"/>
      <c r="L84" s="72"/>
    </row>
    <row r="85" s="1" customFormat="1">
      <c r="B85" s="46"/>
      <c r="C85" s="76" t="s">
        <v>31</v>
      </c>
      <c r="D85" s="74"/>
      <c r="E85" s="74"/>
      <c r="F85" s="209" t="str">
        <f>E19</f>
        <v>SŽDC s.o., OŘ Ústí n.L., ST Ústí n.L.</v>
      </c>
      <c r="G85" s="74"/>
      <c r="H85" s="74"/>
      <c r="I85" s="210" t="s">
        <v>39</v>
      </c>
      <c r="J85" s="209" t="str">
        <f>E25</f>
        <v xml:space="preserve"> </v>
      </c>
      <c r="K85" s="74"/>
      <c r="L85" s="72"/>
    </row>
    <row r="86" s="1" customFormat="1" ht="14.4" customHeight="1">
      <c r="B86" s="46"/>
      <c r="C86" s="76" t="s">
        <v>37</v>
      </c>
      <c r="D86" s="74"/>
      <c r="E86" s="74"/>
      <c r="F86" s="209" t="str">
        <f>IF(E22="","",E22)</f>
        <v/>
      </c>
      <c r="G86" s="74"/>
      <c r="H86" s="74"/>
      <c r="I86" s="204"/>
      <c r="J86" s="74"/>
      <c r="K86" s="74"/>
      <c r="L86" s="72"/>
    </row>
    <row r="87" s="1" customFormat="1" ht="10.32" customHeight="1">
      <c r="B87" s="46"/>
      <c r="C87" s="74"/>
      <c r="D87" s="74"/>
      <c r="E87" s="74"/>
      <c r="F87" s="74"/>
      <c r="G87" s="74"/>
      <c r="H87" s="74"/>
      <c r="I87" s="204"/>
      <c r="J87" s="74"/>
      <c r="K87" s="74"/>
      <c r="L87" s="72"/>
    </row>
    <row r="88" s="10" customFormat="1" ht="29.28" customHeight="1">
      <c r="B88" s="211"/>
      <c r="C88" s="212" t="s">
        <v>526</v>
      </c>
      <c r="D88" s="213" t="s">
        <v>62</v>
      </c>
      <c r="E88" s="213" t="s">
        <v>58</v>
      </c>
      <c r="F88" s="213" t="s">
        <v>527</v>
      </c>
      <c r="G88" s="213" t="s">
        <v>528</v>
      </c>
      <c r="H88" s="213" t="s">
        <v>529</v>
      </c>
      <c r="I88" s="214" t="s">
        <v>530</v>
      </c>
      <c r="J88" s="213" t="s">
        <v>514</v>
      </c>
      <c r="K88" s="215" t="s">
        <v>531</v>
      </c>
      <c r="L88" s="216"/>
      <c r="M88" s="102" t="s">
        <v>532</v>
      </c>
      <c r="N88" s="103" t="s">
        <v>47</v>
      </c>
      <c r="O88" s="103" t="s">
        <v>533</v>
      </c>
      <c r="P88" s="103" t="s">
        <v>534</v>
      </c>
      <c r="Q88" s="103" t="s">
        <v>535</v>
      </c>
      <c r="R88" s="103" t="s">
        <v>536</v>
      </c>
      <c r="S88" s="103" t="s">
        <v>537</v>
      </c>
      <c r="T88" s="104" t="s">
        <v>538</v>
      </c>
    </row>
    <row r="89" s="1" customFormat="1" ht="29.28" customHeight="1">
      <c r="B89" s="46"/>
      <c r="C89" s="108" t="s">
        <v>515</v>
      </c>
      <c r="D89" s="74"/>
      <c r="E89" s="74"/>
      <c r="F89" s="74"/>
      <c r="G89" s="74"/>
      <c r="H89" s="74"/>
      <c r="I89" s="204"/>
      <c r="J89" s="217">
        <f>BK89</f>
        <v>0</v>
      </c>
      <c r="K89" s="74"/>
      <c r="L89" s="72"/>
      <c r="M89" s="105"/>
      <c r="N89" s="106"/>
      <c r="O89" s="106"/>
      <c r="P89" s="218">
        <f>P90</f>
        <v>0</v>
      </c>
      <c r="Q89" s="106"/>
      <c r="R89" s="218">
        <f>R90</f>
        <v>0</v>
      </c>
      <c r="S89" s="106"/>
      <c r="T89" s="219">
        <f>T90</f>
        <v>0</v>
      </c>
      <c r="AT89" s="24" t="s">
        <v>76</v>
      </c>
      <c r="AU89" s="24" t="s">
        <v>516</v>
      </c>
      <c r="BK89" s="220">
        <f>BK90</f>
        <v>0</v>
      </c>
    </row>
    <row r="90" s="11" customFormat="1" ht="37.44" customHeight="1">
      <c r="B90" s="221"/>
      <c r="C90" s="222"/>
      <c r="D90" s="223" t="s">
        <v>76</v>
      </c>
      <c r="E90" s="224" t="s">
        <v>612</v>
      </c>
      <c r="F90" s="224" t="s">
        <v>613</v>
      </c>
      <c r="G90" s="222"/>
      <c r="H90" s="222"/>
      <c r="I90" s="225"/>
      <c r="J90" s="226">
        <f>BK90</f>
        <v>0</v>
      </c>
      <c r="K90" s="222"/>
      <c r="L90" s="227"/>
      <c r="M90" s="228"/>
      <c r="N90" s="229"/>
      <c r="O90" s="229"/>
      <c r="P90" s="230">
        <f>SUM(P91:P133)</f>
        <v>0</v>
      </c>
      <c r="Q90" s="229"/>
      <c r="R90" s="230">
        <f>SUM(R91:R133)</f>
        <v>0</v>
      </c>
      <c r="S90" s="229"/>
      <c r="T90" s="231">
        <f>SUM(T91:T133)</f>
        <v>0</v>
      </c>
      <c r="AR90" s="232" t="s">
        <v>542</v>
      </c>
      <c r="AT90" s="233" t="s">
        <v>76</v>
      </c>
      <c r="AU90" s="233" t="s">
        <v>77</v>
      </c>
      <c r="AY90" s="232" t="s">
        <v>541</v>
      </c>
      <c r="BK90" s="234">
        <f>SUM(BK91:BK133)</f>
        <v>0</v>
      </c>
    </row>
    <row r="91" s="1" customFormat="1" ht="51" customHeight="1">
      <c r="B91" s="46"/>
      <c r="C91" s="237" t="s">
        <v>580</v>
      </c>
      <c r="D91" s="237" t="s">
        <v>544</v>
      </c>
      <c r="E91" s="238" t="s">
        <v>1679</v>
      </c>
      <c r="F91" s="239" t="s">
        <v>1680</v>
      </c>
      <c r="G91" s="240" t="s">
        <v>651</v>
      </c>
      <c r="H91" s="241">
        <v>260</v>
      </c>
      <c r="I91" s="242"/>
      <c r="J91" s="243">
        <f>ROUND(I91*H91,2)</f>
        <v>0</v>
      </c>
      <c r="K91" s="239" t="s">
        <v>603</v>
      </c>
      <c r="L91" s="72"/>
      <c r="M91" s="244" t="s">
        <v>22</v>
      </c>
      <c r="N91" s="245" t="s">
        <v>48</v>
      </c>
      <c r="O91" s="47"/>
      <c r="P91" s="246">
        <f>O91*H91</f>
        <v>0</v>
      </c>
      <c r="Q91" s="246">
        <v>0</v>
      </c>
      <c r="R91" s="246">
        <f>Q91*H91</f>
        <v>0</v>
      </c>
      <c r="S91" s="246">
        <v>0</v>
      </c>
      <c r="T91" s="247">
        <f>S91*H91</f>
        <v>0</v>
      </c>
      <c r="AR91" s="24" t="s">
        <v>617</v>
      </c>
      <c r="AT91" s="24" t="s">
        <v>544</v>
      </c>
      <c r="AU91" s="24" t="s">
        <v>24</v>
      </c>
      <c r="AY91" s="24" t="s">
        <v>541</v>
      </c>
      <c r="BE91" s="248">
        <f>IF(N91="základní",J91,0)</f>
        <v>0</v>
      </c>
      <c r="BF91" s="248">
        <f>IF(N91="snížená",J91,0)</f>
        <v>0</v>
      </c>
      <c r="BG91" s="248">
        <f>IF(N91="zákl. přenesená",J91,0)</f>
        <v>0</v>
      </c>
      <c r="BH91" s="248">
        <f>IF(N91="sníž. přenesená",J91,0)</f>
        <v>0</v>
      </c>
      <c r="BI91" s="248">
        <f>IF(N91="nulová",J91,0)</f>
        <v>0</v>
      </c>
      <c r="BJ91" s="24" t="s">
        <v>24</v>
      </c>
      <c r="BK91" s="248">
        <f>ROUND(I91*H91,2)</f>
        <v>0</v>
      </c>
      <c r="BL91" s="24" t="s">
        <v>617</v>
      </c>
      <c r="BM91" s="24" t="s">
        <v>2212</v>
      </c>
    </row>
    <row r="92" s="1" customFormat="1" ht="25.5" customHeight="1">
      <c r="B92" s="46"/>
      <c r="C92" s="237" t="s">
        <v>759</v>
      </c>
      <c r="D92" s="237" t="s">
        <v>544</v>
      </c>
      <c r="E92" s="238" t="s">
        <v>2213</v>
      </c>
      <c r="F92" s="239" t="s">
        <v>2214</v>
      </c>
      <c r="G92" s="240" t="s">
        <v>616</v>
      </c>
      <c r="H92" s="241">
        <v>20</v>
      </c>
      <c r="I92" s="242"/>
      <c r="J92" s="243">
        <f>ROUND(I92*H92,2)</f>
        <v>0</v>
      </c>
      <c r="K92" s="239" t="s">
        <v>603</v>
      </c>
      <c r="L92" s="72"/>
      <c r="M92" s="244" t="s">
        <v>22</v>
      </c>
      <c r="N92" s="245" t="s">
        <v>48</v>
      </c>
      <c r="O92" s="47"/>
      <c r="P92" s="246">
        <f>O92*H92</f>
        <v>0</v>
      </c>
      <c r="Q92" s="246">
        <v>0</v>
      </c>
      <c r="R92" s="246">
        <f>Q92*H92</f>
        <v>0</v>
      </c>
      <c r="S92" s="246">
        <v>0</v>
      </c>
      <c r="T92" s="247">
        <f>S92*H92</f>
        <v>0</v>
      </c>
      <c r="AR92" s="24" t="s">
        <v>617</v>
      </c>
      <c r="AT92" s="24" t="s">
        <v>544</v>
      </c>
      <c r="AU92" s="24" t="s">
        <v>24</v>
      </c>
      <c r="AY92" s="24" t="s">
        <v>541</v>
      </c>
      <c r="BE92" s="248">
        <f>IF(N92="základní",J92,0)</f>
        <v>0</v>
      </c>
      <c r="BF92" s="248">
        <f>IF(N92="snížená",J92,0)</f>
        <v>0</v>
      </c>
      <c r="BG92" s="248">
        <f>IF(N92="zákl. přenesená",J92,0)</f>
        <v>0</v>
      </c>
      <c r="BH92" s="248">
        <f>IF(N92="sníž. přenesená",J92,0)</f>
        <v>0</v>
      </c>
      <c r="BI92" s="248">
        <f>IF(N92="nulová",J92,0)</f>
        <v>0</v>
      </c>
      <c r="BJ92" s="24" t="s">
        <v>24</v>
      </c>
      <c r="BK92" s="248">
        <f>ROUND(I92*H92,2)</f>
        <v>0</v>
      </c>
      <c r="BL92" s="24" t="s">
        <v>617</v>
      </c>
      <c r="BM92" s="24" t="s">
        <v>2215</v>
      </c>
    </row>
    <row r="93" s="1" customFormat="1" ht="25.5" customHeight="1">
      <c r="B93" s="46"/>
      <c r="C93" s="264" t="s">
        <v>585</v>
      </c>
      <c r="D93" s="264" t="s">
        <v>622</v>
      </c>
      <c r="E93" s="265" t="s">
        <v>2216</v>
      </c>
      <c r="F93" s="266" t="s">
        <v>2217</v>
      </c>
      <c r="G93" s="267" t="s">
        <v>616</v>
      </c>
      <c r="H93" s="268">
        <v>9</v>
      </c>
      <c r="I93" s="269"/>
      <c r="J93" s="270">
        <f>ROUND(I93*H93,2)</f>
        <v>0</v>
      </c>
      <c r="K93" s="266" t="s">
        <v>603</v>
      </c>
      <c r="L93" s="271"/>
      <c r="M93" s="272" t="s">
        <v>22</v>
      </c>
      <c r="N93" s="273" t="s">
        <v>48</v>
      </c>
      <c r="O93" s="47"/>
      <c r="P93" s="246">
        <f>O93*H93</f>
        <v>0</v>
      </c>
      <c r="Q93" s="246">
        <v>0</v>
      </c>
      <c r="R93" s="246">
        <f>Q93*H93</f>
        <v>0</v>
      </c>
      <c r="S93" s="246">
        <v>0</v>
      </c>
      <c r="T93" s="247">
        <f>S93*H93</f>
        <v>0</v>
      </c>
      <c r="AR93" s="24" t="s">
        <v>639</v>
      </c>
      <c r="AT93" s="24" t="s">
        <v>622</v>
      </c>
      <c r="AU93" s="24" t="s">
        <v>24</v>
      </c>
      <c r="AY93" s="24" t="s">
        <v>541</v>
      </c>
      <c r="BE93" s="248">
        <f>IF(N93="základní",J93,0)</f>
        <v>0</v>
      </c>
      <c r="BF93" s="248">
        <f>IF(N93="snížená",J93,0)</f>
        <v>0</v>
      </c>
      <c r="BG93" s="248">
        <f>IF(N93="zákl. přenesená",J93,0)</f>
        <v>0</v>
      </c>
      <c r="BH93" s="248">
        <f>IF(N93="sníž. přenesená",J93,0)</f>
        <v>0</v>
      </c>
      <c r="BI93" s="248">
        <f>IF(N93="nulová",J93,0)</f>
        <v>0</v>
      </c>
      <c r="BJ93" s="24" t="s">
        <v>24</v>
      </c>
      <c r="BK93" s="248">
        <f>ROUND(I93*H93,2)</f>
        <v>0</v>
      </c>
      <c r="BL93" s="24" t="s">
        <v>639</v>
      </c>
      <c r="BM93" s="24" t="s">
        <v>2218</v>
      </c>
    </row>
    <row r="94" s="1" customFormat="1" ht="25.5" customHeight="1">
      <c r="B94" s="46"/>
      <c r="C94" s="237" t="s">
        <v>1282</v>
      </c>
      <c r="D94" s="237" t="s">
        <v>544</v>
      </c>
      <c r="E94" s="238" t="s">
        <v>2219</v>
      </c>
      <c r="F94" s="239" t="s">
        <v>2220</v>
      </c>
      <c r="G94" s="240" t="s">
        <v>651</v>
      </c>
      <c r="H94" s="241">
        <v>600</v>
      </c>
      <c r="I94" s="242"/>
      <c r="J94" s="243">
        <f>ROUND(I94*H94,2)</f>
        <v>0</v>
      </c>
      <c r="K94" s="239" t="s">
        <v>603</v>
      </c>
      <c r="L94" s="72"/>
      <c r="M94" s="244" t="s">
        <v>22</v>
      </c>
      <c r="N94" s="245" t="s">
        <v>48</v>
      </c>
      <c r="O94" s="47"/>
      <c r="P94" s="246">
        <f>O94*H94</f>
        <v>0</v>
      </c>
      <c r="Q94" s="246">
        <v>0</v>
      </c>
      <c r="R94" s="246">
        <f>Q94*H94</f>
        <v>0</v>
      </c>
      <c r="S94" s="246">
        <v>0</v>
      </c>
      <c r="T94" s="247">
        <f>S94*H94</f>
        <v>0</v>
      </c>
      <c r="AR94" s="24" t="s">
        <v>617</v>
      </c>
      <c r="AT94" s="24" t="s">
        <v>544</v>
      </c>
      <c r="AU94" s="24" t="s">
        <v>24</v>
      </c>
      <c r="AY94" s="24" t="s">
        <v>541</v>
      </c>
      <c r="BE94" s="248">
        <f>IF(N94="základní",J94,0)</f>
        <v>0</v>
      </c>
      <c r="BF94" s="248">
        <f>IF(N94="snížená",J94,0)</f>
        <v>0</v>
      </c>
      <c r="BG94" s="248">
        <f>IF(N94="zákl. přenesená",J94,0)</f>
        <v>0</v>
      </c>
      <c r="BH94" s="248">
        <f>IF(N94="sníž. přenesená",J94,0)</f>
        <v>0</v>
      </c>
      <c r="BI94" s="248">
        <f>IF(N94="nulová",J94,0)</f>
        <v>0</v>
      </c>
      <c r="BJ94" s="24" t="s">
        <v>24</v>
      </c>
      <c r="BK94" s="248">
        <f>ROUND(I94*H94,2)</f>
        <v>0</v>
      </c>
      <c r="BL94" s="24" t="s">
        <v>617</v>
      </c>
      <c r="BM94" s="24" t="s">
        <v>2221</v>
      </c>
    </row>
    <row r="95" s="1" customFormat="1" ht="25.5" customHeight="1">
      <c r="B95" s="46"/>
      <c r="C95" s="237" t="s">
        <v>1248</v>
      </c>
      <c r="D95" s="237" t="s">
        <v>544</v>
      </c>
      <c r="E95" s="238" t="s">
        <v>1659</v>
      </c>
      <c r="F95" s="239" t="s">
        <v>1660</v>
      </c>
      <c r="G95" s="240" t="s">
        <v>651</v>
      </c>
      <c r="H95" s="241">
        <v>490</v>
      </c>
      <c r="I95" s="242"/>
      <c r="J95" s="243">
        <f>ROUND(I95*H95,2)</f>
        <v>0</v>
      </c>
      <c r="K95" s="239" t="s">
        <v>603</v>
      </c>
      <c r="L95" s="72"/>
      <c r="M95" s="244" t="s">
        <v>22</v>
      </c>
      <c r="N95" s="245" t="s">
        <v>48</v>
      </c>
      <c r="O95" s="47"/>
      <c r="P95" s="246">
        <f>O95*H95</f>
        <v>0</v>
      </c>
      <c r="Q95" s="246">
        <v>0</v>
      </c>
      <c r="R95" s="246">
        <f>Q95*H95</f>
        <v>0</v>
      </c>
      <c r="S95" s="246">
        <v>0</v>
      </c>
      <c r="T95" s="247">
        <f>S95*H95</f>
        <v>0</v>
      </c>
      <c r="AR95" s="24" t="s">
        <v>617</v>
      </c>
      <c r="AT95" s="24" t="s">
        <v>544</v>
      </c>
      <c r="AU95" s="24" t="s">
        <v>24</v>
      </c>
      <c r="AY95" s="24" t="s">
        <v>541</v>
      </c>
      <c r="BE95" s="248">
        <f>IF(N95="základní",J95,0)</f>
        <v>0</v>
      </c>
      <c r="BF95" s="248">
        <f>IF(N95="snížená",J95,0)</f>
        <v>0</v>
      </c>
      <c r="BG95" s="248">
        <f>IF(N95="zákl. přenesená",J95,0)</f>
        <v>0</v>
      </c>
      <c r="BH95" s="248">
        <f>IF(N95="sníž. přenesená",J95,0)</f>
        <v>0</v>
      </c>
      <c r="BI95" s="248">
        <f>IF(N95="nulová",J95,0)</f>
        <v>0</v>
      </c>
      <c r="BJ95" s="24" t="s">
        <v>24</v>
      </c>
      <c r="BK95" s="248">
        <f>ROUND(I95*H95,2)</f>
        <v>0</v>
      </c>
      <c r="BL95" s="24" t="s">
        <v>617</v>
      </c>
      <c r="BM95" s="24" t="s">
        <v>2222</v>
      </c>
    </row>
    <row r="96" s="1" customFormat="1" ht="25.5" customHeight="1">
      <c r="B96" s="46"/>
      <c r="C96" s="237" t="s">
        <v>1253</v>
      </c>
      <c r="D96" s="237" t="s">
        <v>544</v>
      </c>
      <c r="E96" s="238" t="s">
        <v>2223</v>
      </c>
      <c r="F96" s="239" t="s">
        <v>2224</v>
      </c>
      <c r="G96" s="240" t="s">
        <v>651</v>
      </c>
      <c r="H96" s="241">
        <v>240</v>
      </c>
      <c r="I96" s="242"/>
      <c r="J96" s="243">
        <f>ROUND(I96*H96,2)</f>
        <v>0</v>
      </c>
      <c r="K96" s="239" t="s">
        <v>603</v>
      </c>
      <c r="L96" s="72"/>
      <c r="M96" s="244" t="s">
        <v>22</v>
      </c>
      <c r="N96" s="245" t="s">
        <v>48</v>
      </c>
      <c r="O96" s="47"/>
      <c r="P96" s="246">
        <f>O96*H96</f>
        <v>0</v>
      </c>
      <c r="Q96" s="246">
        <v>0</v>
      </c>
      <c r="R96" s="246">
        <f>Q96*H96</f>
        <v>0</v>
      </c>
      <c r="S96" s="246">
        <v>0</v>
      </c>
      <c r="T96" s="247">
        <f>S96*H96</f>
        <v>0</v>
      </c>
      <c r="AR96" s="24" t="s">
        <v>617</v>
      </c>
      <c r="AT96" s="24" t="s">
        <v>544</v>
      </c>
      <c r="AU96" s="24" t="s">
        <v>24</v>
      </c>
      <c r="AY96" s="24" t="s">
        <v>541</v>
      </c>
      <c r="BE96" s="248">
        <f>IF(N96="základní",J96,0)</f>
        <v>0</v>
      </c>
      <c r="BF96" s="248">
        <f>IF(N96="snížená",J96,0)</f>
        <v>0</v>
      </c>
      <c r="BG96" s="248">
        <f>IF(N96="zákl. přenesená",J96,0)</f>
        <v>0</v>
      </c>
      <c r="BH96" s="248">
        <f>IF(N96="sníž. přenesená",J96,0)</f>
        <v>0</v>
      </c>
      <c r="BI96" s="248">
        <f>IF(N96="nulová",J96,0)</f>
        <v>0</v>
      </c>
      <c r="BJ96" s="24" t="s">
        <v>24</v>
      </c>
      <c r="BK96" s="248">
        <f>ROUND(I96*H96,2)</f>
        <v>0</v>
      </c>
      <c r="BL96" s="24" t="s">
        <v>617</v>
      </c>
      <c r="BM96" s="24" t="s">
        <v>2225</v>
      </c>
    </row>
    <row r="97" s="1" customFormat="1" ht="51" customHeight="1">
      <c r="B97" s="46"/>
      <c r="C97" s="237" t="s">
        <v>1264</v>
      </c>
      <c r="D97" s="237" t="s">
        <v>544</v>
      </c>
      <c r="E97" s="238" t="s">
        <v>1458</v>
      </c>
      <c r="F97" s="239" t="s">
        <v>1459</v>
      </c>
      <c r="G97" s="240" t="s">
        <v>616</v>
      </c>
      <c r="H97" s="241">
        <v>41</v>
      </c>
      <c r="I97" s="242"/>
      <c r="J97" s="243">
        <f>ROUND(I97*H97,2)</f>
        <v>0</v>
      </c>
      <c r="K97" s="239" t="s">
        <v>603</v>
      </c>
      <c r="L97" s="72"/>
      <c r="M97" s="244" t="s">
        <v>22</v>
      </c>
      <c r="N97" s="245" t="s">
        <v>48</v>
      </c>
      <c r="O97" s="47"/>
      <c r="P97" s="246">
        <f>O97*H97</f>
        <v>0</v>
      </c>
      <c r="Q97" s="246">
        <v>0</v>
      </c>
      <c r="R97" s="246">
        <f>Q97*H97</f>
        <v>0</v>
      </c>
      <c r="S97" s="246">
        <v>0</v>
      </c>
      <c r="T97" s="247">
        <f>S97*H97</f>
        <v>0</v>
      </c>
      <c r="AR97" s="24" t="s">
        <v>617</v>
      </c>
      <c r="AT97" s="24" t="s">
        <v>544</v>
      </c>
      <c r="AU97" s="24" t="s">
        <v>24</v>
      </c>
      <c r="AY97" s="24" t="s">
        <v>541</v>
      </c>
      <c r="BE97" s="248">
        <f>IF(N97="základní",J97,0)</f>
        <v>0</v>
      </c>
      <c r="BF97" s="248">
        <f>IF(N97="snížená",J97,0)</f>
        <v>0</v>
      </c>
      <c r="BG97" s="248">
        <f>IF(N97="zákl. přenesená",J97,0)</f>
        <v>0</v>
      </c>
      <c r="BH97" s="248">
        <f>IF(N97="sníž. přenesená",J97,0)</f>
        <v>0</v>
      </c>
      <c r="BI97" s="248">
        <f>IF(N97="nulová",J97,0)</f>
        <v>0</v>
      </c>
      <c r="BJ97" s="24" t="s">
        <v>24</v>
      </c>
      <c r="BK97" s="248">
        <f>ROUND(I97*H97,2)</f>
        <v>0</v>
      </c>
      <c r="BL97" s="24" t="s">
        <v>617</v>
      </c>
      <c r="BM97" s="24" t="s">
        <v>2226</v>
      </c>
    </row>
    <row r="98" s="1" customFormat="1" ht="25.5" customHeight="1">
      <c r="B98" s="46"/>
      <c r="C98" s="237" t="s">
        <v>1269</v>
      </c>
      <c r="D98" s="237" t="s">
        <v>544</v>
      </c>
      <c r="E98" s="238" t="s">
        <v>2227</v>
      </c>
      <c r="F98" s="239" t="s">
        <v>2228</v>
      </c>
      <c r="G98" s="240" t="s">
        <v>616</v>
      </c>
      <c r="H98" s="241">
        <v>1</v>
      </c>
      <c r="I98" s="242"/>
      <c r="J98" s="243">
        <f>ROUND(I98*H98,2)</f>
        <v>0</v>
      </c>
      <c r="K98" s="239" t="s">
        <v>603</v>
      </c>
      <c r="L98" s="72"/>
      <c r="M98" s="244" t="s">
        <v>22</v>
      </c>
      <c r="N98" s="245" t="s">
        <v>48</v>
      </c>
      <c r="O98" s="47"/>
      <c r="P98" s="246">
        <f>O98*H98</f>
        <v>0</v>
      </c>
      <c r="Q98" s="246">
        <v>0</v>
      </c>
      <c r="R98" s="246">
        <f>Q98*H98</f>
        <v>0</v>
      </c>
      <c r="S98" s="246">
        <v>0</v>
      </c>
      <c r="T98" s="247">
        <f>S98*H98</f>
        <v>0</v>
      </c>
      <c r="AR98" s="24" t="s">
        <v>617</v>
      </c>
      <c r="AT98" s="24" t="s">
        <v>544</v>
      </c>
      <c r="AU98" s="24" t="s">
        <v>24</v>
      </c>
      <c r="AY98" s="24" t="s">
        <v>541</v>
      </c>
      <c r="BE98" s="248">
        <f>IF(N98="základní",J98,0)</f>
        <v>0</v>
      </c>
      <c r="BF98" s="248">
        <f>IF(N98="snížená",J98,0)</f>
        <v>0</v>
      </c>
      <c r="BG98" s="248">
        <f>IF(N98="zákl. přenesená",J98,0)</f>
        <v>0</v>
      </c>
      <c r="BH98" s="248">
        <f>IF(N98="sníž. přenesená",J98,0)</f>
        <v>0</v>
      </c>
      <c r="BI98" s="248">
        <f>IF(N98="nulová",J98,0)</f>
        <v>0</v>
      </c>
      <c r="BJ98" s="24" t="s">
        <v>24</v>
      </c>
      <c r="BK98" s="248">
        <f>ROUND(I98*H98,2)</f>
        <v>0</v>
      </c>
      <c r="BL98" s="24" t="s">
        <v>617</v>
      </c>
      <c r="BM98" s="24" t="s">
        <v>2229</v>
      </c>
    </row>
    <row r="99" s="1" customFormat="1" ht="51" customHeight="1">
      <c r="B99" s="46"/>
      <c r="C99" s="237" t="s">
        <v>24</v>
      </c>
      <c r="D99" s="237" t="s">
        <v>544</v>
      </c>
      <c r="E99" s="238" t="s">
        <v>1447</v>
      </c>
      <c r="F99" s="239" t="s">
        <v>1448</v>
      </c>
      <c r="G99" s="240" t="s">
        <v>616</v>
      </c>
      <c r="H99" s="241">
        <v>18</v>
      </c>
      <c r="I99" s="242"/>
      <c r="J99" s="243">
        <f>ROUND(I99*H99,2)</f>
        <v>0</v>
      </c>
      <c r="K99" s="239" t="s">
        <v>603</v>
      </c>
      <c r="L99" s="72"/>
      <c r="M99" s="244" t="s">
        <v>22</v>
      </c>
      <c r="N99" s="245" t="s">
        <v>48</v>
      </c>
      <c r="O99" s="47"/>
      <c r="P99" s="246">
        <f>O99*H99</f>
        <v>0</v>
      </c>
      <c r="Q99" s="246">
        <v>0</v>
      </c>
      <c r="R99" s="246">
        <f>Q99*H99</f>
        <v>0</v>
      </c>
      <c r="S99" s="246">
        <v>0</v>
      </c>
      <c r="T99" s="247">
        <f>S99*H99</f>
        <v>0</v>
      </c>
      <c r="AR99" s="24" t="s">
        <v>617</v>
      </c>
      <c r="AT99" s="24" t="s">
        <v>544</v>
      </c>
      <c r="AU99" s="24" t="s">
        <v>24</v>
      </c>
      <c r="AY99" s="24" t="s">
        <v>541</v>
      </c>
      <c r="BE99" s="248">
        <f>IF(N99="základní",J99,0)</f>
        <v>0</v>
      </c>
      <c r="BF99" s="248">
        <f>IF(N99="snížená",J99,0)</f>
        <v>0</v>
      </c>
      <c r="BG99" s="248">
        <f>IF(N99="zákl. přenesená",J99,0)</f>
        <v>0</v>
      </c>
      <c r="BH99" s="248">
        <f>IF(N99="sníž. přenesená",J99,0)</f>
        <v>0</v>
      </c>
      <c r="BI99" s="248">
        <f>IF(N99="nulová",J99,0)</f>
        <v>0</v>
      </c>
      <c r="BJ99" s="24" t="s">
        <v>24</v>
      </c>
      <c r="BK99" s="248">
        <f>ROUND(I99*H99,2)</f>
        <v>0</v>
      </c>
      <c r="BL99" s="24" t="s">
        <v>617</v>
      </c>
      <c r="BM99" s="24" t="s">
        <v>2230</v>
      </c>
    </row>
    <row r="100" s="1" customFormat="1" ht="38.25" customHeight="1">
      <c r="B100" s="46"/>
      <c r="C100" s="237" t="s">
        <v>85</v>
      </c>
      <c r="D100" s="237" t="s">
        <v>544</v>
      </c>
      <c r="E100" s="238" t="s">
        <v>2231</v>
      </c>
      <c r="F100" s="239" t="s">
        <v>2232</v>
      </c>
      <c r="G100" s="240" t="s">
        <v>616</v>
      </c>
      <c r="H100" s="241">
        <v>18</v>
      </c>
      <c r="I100" s="242"/>
      <c r="J100" s="243">
        <f>ROUND(I100*H100,2)</f>
        <v>0</v>
      </c>
      <c r="K100" s="239" t="s">
        <v>603</v>
      </c>
      <c r="L100" s="72"/>
      <c r="M100" s="244" t="s">
        <v>22</v>
      </c>
      <c r="N100" s="245" t="s">
        <v>48</v>
      </c>
      <c r="O100" s="47"/>
      <c r="P100" s="246">
        <f>O100*H100</f>
        <v>0</v>
      </c>
      <c r="Q100" s="246">
        <v>0</v>
      </c>
      <c r="R100" s="246">
        <f>Q100*H100</f>
        <v>0</v>
      </c>
      <c r="S100" s="246">
        <v>0</v>
      </c>
      <c r="T100" s="247">
        <f>S100*H100</f>
        <v>0</v>
      </c>
      <c r="AR100" s="24" t="s">
        <v>617</v>
      </c>
      <c r="AT100" s="24" t="s">
        <v>544</v>
      </c>
      <c r="AU100" s="24" t="s">
        <v>24</v>
      </c>
      <c r="AY100" s="24" t="s">
        <v>541</v>
      </c>
      <c r="BE100" s="248">
        <f>IF(N100="základní",J100,0)</f>
        <v>0</v>
      </c>
      <c r="BF100" s="248">
        <f>IF(N100="snížená",J100,0)</f>
        <v>0</v>
      </c>
      <c r="BG100" s="248">
        <f>IF(N100="zákl. přenesená",J100,0)</f>
        <v>0</v>
      </c>
      <c r="BH100" s="248">
        <f>IF(N100="sníž. přenesená",J100,0)</f>
        <v>0</v>
      </c>
      <c r="BI100" s="248">
        <f>IF(N100="nulová",J100,0)</f>
        <v>0</v>
      </c>
      <c r="BJ100" s="24" t="s">
        <v>24</v>
      </c>
      <c r="BK100" s="248">
        <f>ROUND(I100*H100,2)</f>
        <v>0</v>
      </c>
      <c r="BL100" s="24" t="s">
        <v>617</v>
      </c>
      <c r="BM100" s="24" t="s">
        <v>2233</v>
      </c>
    </row>
    <row r="101" s="1" customFormat="1" ht="63.75" customHeight="1">
      <c r="B101" s="46"/>
      <c r="C101" s="264" t="s">
        <v>93</v>
      </c>
      <c r="D101" s="264" t="s">
        <v>622</v>
      </c>
      <c r="E101" s="265" t="s">
        <v>1652</v>
      </c>
      <c r="F101" s="266" t="s">
        <v>1653</v>
      </c>
      <c r="G101" s="267" t="s">
        <v>616</v>
      </c>
      <c r="H101" s="268">
        <v>18</v>
      </c>
      <c r="I101" s="269"/>
      <c r="J101" s="270">
        <f>ROUND(I101*H101,2)</f>
        <v>0</v>
      </c>
      <c r="K101" s="266" t="s">
        <v>603</v>
      </c>
      <c r="L101" s="271"/>
      <c r="M101" s="272" t="s">
        <v>22</v>
      </c>
      <c r="N101" s="273" t="s">
        <v>48</v>
      </c>
      <c r="O101" s="47"/>
      <c r="P101" s="246">
        <f>O101*H101</f>
        <v>0</v>
      </c>
      <c r="Q101" s="246">
        <v>0</v>
      </c>
      <c r="R101" s="246">
        <f>Q101*H101</f>
        <v>0</v>
      </c>
      <c r="S101" s="246">
        <v>0</v>
      </c>
      <c r="T101" s="247">
        <f>S101*H101</f>
        <v>0</v>
      </c>
      <c r="AR101" s="24" t="s">
        <v>639</v>
      </c>
      <c r="AT101" s="24" t="s">
        <v>622</v>
      </c>
      <c r="AU101" s="24" t="s">
        <v>24</v>
      </c>
      <c r="AY101" s="24" t="s">
        <v>541</v>
      </c>
      <c r="BE101" s="248">
        <f>IF(N101="základní",J101,0)</f>
        <v>0</v>
      </c>
      <c r="BF101" s="248">
        <f>IF(N101="snížená",J101,0)</f>
        <v>0</v>
      </c>
      <c r="BG101" s="248">
        <f>IF(N101="zákl. přenesená",J101,0)</f>
        <v>0</v>
      </c>
      <c r="BH101" s="248">
        <f>IF(N101="sníž. přenesená",J101,0)</f>
        <v>0</v>
      </c>
      <c r="BI101" s="248">
        <f>IF(N101="nulová",J101,0)</f>
        <v>0</v>
      </c>
      <c r="BJ101" s="24" t="s">
        <v>24</v>
      </c>
      <c r="BK101" s="248">
        <f>ROUND(I101*H101,2)</f>
        <v>0</v>
      </c>
      <c r="BL101" s="24" t="s">
        <v>639</v>
      </c>
      <c r="BM101" s="24" t="s">
        <v>2234</v>
      </c>
    </row>
    <row r="102" s="1" customFormat="1">
      <c r="B102" s="46"/>
      <c r="C102" s="74"/>
      <c r="D102" s="251" t="s">
        <v>626</v>
      </c>
      <c r="E102" s="74"/>
      <c r="F102" s="274" t="s">
        <v>1655</v>
      </c>
      <c r="G102" s="74"/>
      <c r="H102" s="74"/>
      <c r="I102" s="204"/>
      <c r="J102" s="74"/>
      <c r="K102" s="74"/>
      <c r="L102" s="72"/>
      <c r="M102" s="275"/>
      <c r="N102" s="47"/>
      <c r="O102" s="47"/>
      <c r="P102" s="47"/>
      <c r="Q102" s="47"/>
      <c r="R102" s="47"/>
      <c r="S102" s="47"/>
      <c r="T102" s="95"/>
      <c r="AT102" s="24" t="s">
        <v>626</v>
      </c>
      <c r="AU102" s="24" t="s">
        <v>24</v>
      </c>
    </row>
    <row r="103" s="1" customFormat="1" ht="38.25" customHeight="1">
      <c r="B103" s="46"/>
      <c r="C103" s="264" t="s">
        <v>542</v>
      </c>
      <c r="D103" s="264" t="s">
        <v>622</v>
      </c>
      <c r="E103" s="265" t="s">
        <v>623</v>
      </c>
      <c r="F103" s="266" t="s">
        <v>624</v>
      </c>
      <c r="G103" s="267" t="s">
        <v>616</v>
      </c>
      <c r="H103" s="268">
        <v>18</v>
      </c>
      <c r="I103" s="269"/>
      <c r="J103" s="270">
        <f>ROUND(I103*H103,2)</f>
        <v>0</v>
      </c>
      <c r="K103" s="266" t="s">
        <v>603</v>
      </c>
      <c r="L103" s="271"/>
      <c r="M103" s="272" t="s">
        <v>22</v>
      </c>
      <c r="N103" s="273" t="s">
        <v>48</v>
      </c>
      <c r="O103" s="47"/>
      <c r="P103" s="246">
        <f>O103*H103</f>
        <v>0</v>
      </c>
      <c r="Q103" s="246">
        <v>0</v>
      </c>
      <c r="R103" s="246">
        <f>Q103*H103</f>
        <v>0</v>
      </c>
      <c r="S103" s="246">
        <v>0</v>
      </c>
      <c r="T103" s="247">
        <f>S103*H103</f>
        <v>0</v>
      </c>
      <c r="AR103" s="24" t="s">
        <v>639</v>
      </c>
      <c r="AT103" s="24" t="s">
        <v>622</v>
      </c>
      <c r="AU103" s="24" t="s">
        <v>24</v>
      </c>
      <c r="AY103" s="24" t="s">
        <v>541</v>
      </c>
      <c r="BE103" s="248">
        <f>IF(N103="základní",J103,0)</f>
        <v>0</v>
      </c>
      <c r="BF103" s="248">
        <f>IF(N103="snížená",J103,0)</f>
        <v>0</v>
      </c>
      <c r="BG103" s="248">
        <f>IF(N103="zákl. přenesená",J103,0)</f>
        <v>0</v>
      </c>
      <c r="BH103" s="248">
        <f>IF(N103="sníž. přenesená",J103,0)</f>
        <v>0</v>
      </c>
      <c r="BI103" s="248">
        <f>IF(N103="nulová",J103,0)</f>
        <v>0</v>
      </c>
      <c r="BJ103" s="24" t="s">
        <v>24</v>
      </c>
      <c r="BK103" s="248">
        <f>ROUND(I103*H103,2)</f>
        <v>0</v>
      </c>
      <c r="BL103" s="24" t="s">
        <v>639</v>
      </c>
      <c r="BM103" s="24" t="s">
        <v>2235</v>
      </c>
    </row>
    <row r="104" s="1" customFormat="1">
      <c r="B104" s="46"/>
      <c r="C104" s="74"/>
      <c r="D104" s="251" t="s">
        <v>626</v>
      </c>
      <c r="E104" s="74"/>
      <c r="F104" s="274" t="s">
        <v>627</v>
      </c>
      <c r="G104" s="74"/>
      <c r="H104" s="74"/>
      <c r="I104" s="204"/>
      <c r="J104" s="74"/>
      <c r="K104" s="74"/>
      <c r="L104" s="72"/>
      <c r="M104" s="275"/>
      <c r="N104" s="47"/>
      <c r="O104" s="47"/>
      <c r="P104" s="47"/>
      <c r="Q104" s="47"/>
      <c r="R104" s="47"/>
      <c r="S104" s="47"/>
      <c r="T104" s="95"/>
      <c r="AT104" s="24" t="s">
        <v>626</v>
      </c>
      <c r="AU104" s="24" t="s">
        <v>24</v>
      </c>
    </row>
    <row r="105" s="1" customFormat="1" ht="25.5" customHeight="1">
      <c r="B105" s="46"/>
      <c r="C105" s="264" t="s">
        <v>562</v>
      </c>
      <c r="D105" s="264" t="s">
        <v>622</v>
      </c>
      <c r="E105" s="265" t="s">
        <v>2236</v>
      </c>
      <c r="F105" s="266" t="s">
        <v>2237</v>
      </c>
      <c r="G105" s="267" t="s">
        <v>616</v>
      </c>
      <c r="H105" s="268">
        <v>18</v>
      </c>
      <c r="I105" s="269"/>
      <c r="J105" s="270">
        <f>ROUND(I105*H105,2)</f>
        <v>0</v>
      </c>
      <c r="K105" s="266" t="s">
        <v>603</v>
      </c>
      <c r="L105" s="271"/>
      <c r="M105" s="272" t="s">
        <v>22</v>
      </c>
      <c r="N105" s="273" t="s">
        <v>48</v>
      </c>
      <c r="O105" s="47"/>
      <c r="P105" s="246">
        <f>O105*H105</f>
        <v>0</v>
      </c>
      <c r="Q105" s="246">
        <v>0</v>
      </c>
      <c r="R105" s="246">
        <f>Q105*H105</f>
        <v>0</v>
      </c>
      <c r="S105" s="246">
        <v>0</v>
      </c>
      <c r="T105" s="247">
        <f>S105*H105</f>
        <v>0</v>
      </c>
      <c r="AR105" s="24" t="s">
        <v>639</v>
      </c>
      <c r="AT105" s="24" t="s">
        <v>622</v>
      </c>
      <c r="AU105" s="24" t="s">
        <v>24</v>
      </c>
      <c r="AY105" s="24" t="s">
        <v>541</v>
      </c>
      <c r="BE105" s="248">
        <f>IF(N105="základní",J105,0)</f>
        <v>0</v>
      </c>
      <c r="BF105" s="248">
        <f>IF(N105="snížená",J105,0)</f>
        <v>0</v>
      </c>
      <c r="BG105" s="248">
        <f>IF(N105="zákl. přenesená",J105,0)</f>
        <v>0</v>
      </c>
      <c r="BH105" s="248">
        <f>IF(N105="sníž. přenesená",J105,0)</f>
        <v>0</v>
      </c>
      <c r="BI105" s="248">
        <f>IF(N105="nulová",J105,0)</f>
        <v>0</v>
      </c>
      <c r="BJ105" s="24" t="s">
        <v>24</v>
      </c>
      <c r="BK105" s="248">
        <f>ROUND(I105*H105,2)</f>
        <v>0</v>
      </c>
      <c r="BL105" s="24" t="s">
        <v>639</v>
      </c>
      <c r="BM105" s="24" t="s">
        <v>2238</v>
      </c>
    </row>
    <row r="106" s="1" customFormat="1" ht="25.5" customHeight="1">
      <c r="B106" s="46"/>
      <c r="C106" s="264" t="s">
        <v>552</v>
      </c>
      <c r="D106" s="264" t="s">
        <v>622</v>
      </c>
      <c r="E106" s="265" t="s">
        <v>2239</v>
      </c>
      <c r="F106" s="266" t="s">
        <v>2240</v>
      </c>
      <c r="G106" s="267" t="s">
        <v>616</v>
      </c>
      <c r="H106" s="268">
        <v>18</v>
      </c>
      <c r="I106" s="269"/>
      <c r="J106" s="270">
        <f>ROUND(I106*H106,2)</f>
        <v>0</v>
      </c>
      <c r="K106" s="266" t="s">
        <v>603</v>
      </c>
      <c r="L106" s="271"/>
      <c r="M106" s="272" t="s">
        <v>22</v>
      </c>
      <c r="N106" s="273" t="s">
        <v>48</v>
      </c>
      <c r="O106" s="47"/>
      <c r="P106" s="246">
        <f>O106*H106</f>
        <v>0</v>
      </c>
      <c r="Q106" s="246">
        <v>0</v>
      </c>
      <c r="R106" s="246">
        <f>Q106*H106</f>
        <v>0</v>
      </c>
      <c r="S106" s="246">
        <v>0</v>
      </c>
      <c r="T106" s="247">
        <f>S106*H106</f>
        <v>0</v>
      </c>
      <c r="AR106" s="24" t="s">
        <v>639</v>
      </c>
      <c r="AT106" s="24" t="s">
        <v>622</v>
      </c>
      <c r="AU106" s="24" t="s">
        <v>24</v>
      </c>
      <c r="AY106" s="24" t="s">
        <v>541</v>
      </c>
      <c r="BE106" s="248">
        <f>IF(N106="základní",J106,0)</f>
        <v>0</v>
      </c>
      <c r="BF106" s="248">
        <f>IF(N106="snížená",J106,0)</f>
        <v>0</v>
      </c>
      <c r="BG106" s="248">
        <f>IF(N106="zákl. přenesená",J106,0)</f>
        <v>0</v>
      </c>
      <c r="BH106" s="248">
        <f>IF(N106="sníž. přenesená",J106,0)</f>
        <v>0</v>
      </c>
      <c r="BI106" s="248">
        <f>IF(N106="nulová",J106,0)</f>
        <v>0</v>
      </c>
      <c r="BJ106" s="24" t="s">
        <v>24</v>
      </c>
      <c r="BK106" s="248">
        <f>ROUND(I106*H106,2)</f>
        <v>0</v>
      </c>
      <c r="BL106" s="24" t="s">
        <v>639</v>
      </c>
      <c r="BM106" s="24" t="s">
        <v>2241</v>
      </c>
    </row>
    <row r="107" s="1" customFormat="1" ht="38.25" customHeight="1">
      <c r="B107" s="46"/>
      <c r="C107" s="264" t="s">
        <v>571</v>
      </c>
      <c r="D107" s="264" t="s">
        <v>622</v>
      </c>
      <c r="E107" s="265" t="s">
        <v>2242</v>
      </c>
      <c r="F107" s="266" t="s">
        <v>2243</v>
      </c>
      <c r="G107" s="267" t="s">
        <v>616</v>
      </c>
      <c r="H107" s="268">
        <v>2</v>
      </c>
      <c r="I107" s="269"/>
      <c r="J107" s="270">
        <f>ROUND(I107*H107,2)</f>
        <v>0</v>
      </c>
      <c r="K107" s="266" t="s">
        <v>603</v>
      </c>
      <c r="L107" s="271"/>
      <c r="M107" s="272" t="s">
        <v>22</v>
      </c>
      <c r="N107" s="273" t="s">
        <v>48</v>
      </c>
      <c r="O107" s="47"/>
      <c r="P107" s="246">
        <f>O107*H107</f>
        <v>0</v>
      </c>
      <c r="Q107" s="246">
        <v>0</v>
      </c>
      <c r="R107" s="246">
        <f>Q107*H107</f>
        <v>0</v>
      </c>
      <c r="S107" s="246">
        <v>0</v>
      </c>
      <c r="T107" s="247">
        <f>S107*H107</f>
        <v>0</v>
      </c>
      <c r="AR107" s="24" t="s">
        <v>639</v>
      </c>
      <c r="AT107" s="24" t="s">
        <v>622</v>
      </c>
      <c r="AU107" s="24" t="s">
        <v>24</v>
      </c>
      <c r="AY107" s="24" t="s">
        <v>541</v>
      </c>
      <c r="BE107" s="248">
        <f>IF(N107="základní",J107,0)</f>
        <v>0</v>
      </c>
      <c r="BF107" s="248">
        <f>IF(N107="snížená",J107,0)</f>
        <v>0</v>
      </c>
      <c r="BG107" s="248">
        <f>IF(N107="zákl. přenesená",J107,0)</f>
        <v>0</v>
      </c>
      <c r="BH107" s="248">
        <f>IF(N107="sníž. přenesená",J107,0)</f>
        <v>0</v>
      </c>
      <c r="BI107" s="248">
        <f>IF(N107="nulová",J107,0)</f>
        <v>0</v>
      </c>
      <c r="BJ107" s="24" t="s">
        <v>24</v>
      </c>
      <c r="BK107" s="248">
        <f>ROUND(I107*H107,2)</f>
        <v>0</v>
      </c>
      <c r="BL107" s="24" t="s">
        <v>639</v>
      </c>
      <c r="BM107" s="24" t="s">
        <v>2244</v>
      </c>
    </row>
    <row r="108" s="1" customFormat="1" ht="25.5" customHeight="1">
      <c r="B108" s="46"/>
      <c r="C108" s="264" t="s">
        <v>561</v>
      </c>
      <c r="D108" s="264" t="s">
        <v>622</v>
      </c>
      <c r="E108" s="265" t="s">
        <v>2245</v>
      </c>
      <c r="F108" s="266" t="s">
        <v>2246</v>
      </c>
      <c r="G108" s="267" t="s">
        <v>616</v>
      </c>
      <c r="H108" s="268">
        <v>2</v>
      </c>
      <c r="I108" s="269"/>
      <c r="J108" s="270">
        <f>ROUND(I108*H108,2)</f>
        <v>0</v>
      </c>
      <c r="K108" s="266" t="s">
        <v>603</v>
      </c>
      <c r="L108" s="271"/>
      <c r="M108" s="272" t="s">
        <v>22</v>
      </c>
      <c r="N108" s="273" t="s">
        <v>48</v>
      </c>
      <c r="O108" s="47"/>
      <c r="P108" s="246">
        <f>O108*H108</f>
        <v>0</v>
      </c>
      <c r="Q108" s="246">
        <v>0</v>
      </c>
      <c r="R108" s="246">
        <f>Q108*H108</f>
        <v>0</v>
      </c>
      <c r="S108" s="246">
        <v>0</v>
      </c>
      <c r="T108" s="247">
        <f>S108*H108</f>
        <v>0</v>
      </c>
      <c r="AR108" s="24" t="s">
        <v>639</v>
      </c>
      <c r="AT108" s="24" t="s">
        <v>622</v>
      </c>
      <c r="AU108" s="24" t="s">
        <v>24</v>
      </c>
      <c r="AY108" s="24" t="s">
        <v>541</v>
      </c>
      <c r="BE108" s="248">
        <f>IF(N108="základní",J108,0)</f>
        <v>0</v>
      </c>
      <c r="BF108" s="248">
        <f>IF(N108="snížená",J108,0)</f>
        <v>0</v>
      </c>
      <c r="BG108" s="248">
        <f>IF(N108="zákl. přenesená",J108,0)</f>
        <v>0</v>
      </c>
      <c r="BH108" s="248">
        <f>IF(N108="sníž. přenesená",J108,0)</f>
        <v>0</v>
      </c>
      <c r="BI108" s="248">
        <f>IF(N108="nulová",J108,0)</f>
        <v>0</v>
      </c>
      <c r="BJ108" s="24" t="s">
        <v>24</v>
      </c>
      <c r="BK108" s="248">
        <f>ROUND(I108*H108,2)</f>
        <v>0</v>
      </c>
      <c r="BL108" s="24" t="s">
        <v>639</v>
      </c>
      <c r="BM108" s="24" t="s">
        <v>2247</v>
      </c>
    </row>
    <row r="109" s="1" customFormat="1" ht="25.5" customHeight="1">
      <c r="B109" s="46"/>
      <c r="C109" s="264" t="s">
        <v>557</v>
      </c>
      <c r="D109" s="264" t="s">
        <v>622</v>
      </c>
      <c r="E109" s="265" t="s">
        <v>2248</v>
      </c>
      <c r="F109" s="266" t="s">
        <v>2249</v>
      </c>
      <c r="G109" s="267" t="s">
        <v>616</v>
      </c>
      <c r="H109" s="268">
        <v>2</v>
      </c>
      <c r="I109" s="269"/>
      <c r="J109" s="270">
        <f>ROUND(I109*H109,2)</f>
        <v>0</v>
      </c>
      <c r="K109" s="266" t="s">
        <v>603</v>
      </c>
      <c r="L109" s="271"/>
      <c r="M109" s="272" t="s">
        <v>22</v>
      </c>
      <c r="N109" s="273" t="s">
        <v>48</v>
      </c>
      <c r="O109" s="47"/>
      <c r="P109" s="246">
        <f>O109*H109</f>
        <v>0</v>
      </c>
      <c r="Q109" s="246">
        <v>0</v>
      </c>
      <c r="R109" s="246">
        <f>Q109*H109</f>
        <v>0</v>
      </c>
      <c r="S109" s="246">
        <v>0</v>
      </c>
      <c r="T109" s="247">
        <f>S109*H109</f>
        <v>0</v>
      </c>
      <c r="AR109" s="24" t="s">
        <v>639</v>
      </c>
      <c r="AT109" s="24" t="s">
        <v>622</v>
      </c>
      <c r="AU109" s="24" t="s">
        <v>24</v>
      </c>
      <c r="AY109" s="24" t="s">
        <v>541</v>
      </c>
      <c r="BE109" s="248">
        <f>IF(N109="základní",J109,0)</f>
        <v>0</v>
      </c>
      <c r="BF109" s="248">
        <f>IF(N109="snížená",J109,0)</f>
        <v>0</v>
      </c>
      <c r="BG109" s="248">
        <f>IF(N109="zákl. přenesená",J109,0)</f>
        <v>0</v>
      </c>
      <c r="BH109" s="248">
        <f>IF(N109="sníž. přenesená",J109,0)</f>
        <v>0</v>
      </c>
      <c r="BI109" s="248">
        <f>IF(N109="nulová",J109,0)</f>
        <v>0</v>
      </c>
      <c r="BJ109" s="24" t="s">
        <v>24</v>
      </c>
      <c r="BK109" s="248">
        <f>ROUND(I109*H109,2)</f>
        <v>0</v>
      </c>
      <c r="BL109" s="24" t="s">
        <v>639</v>
      </c>
      <c r="BM109" s="24" t="s">
        <v>2250</v>
      </c>
    </row>
    <row r="110" s="1" customFormat="1" ht="25.5" customHeight="1">
      <c r="B110" s="46"/>
      <c r="C110" s="264" t="s">
        <v>29</v>
      </c>
      <c r="D110" s="264" t="s">
        <v>622</v>
      </c>
      <c r="E110" s="265" t="s">
        <v>2251</v>
      </c>
      <c r="F110" s="266" t="s">
        <v>2252</v>
      </c>
      <c r="G110" s="267" t="s">
        <v>616</v>
      </c>
      <c r="H110" s="268">
        <v>2</v>
      </c>
      <c r="I110" s="269"/>
      <c r="J110" s="270">
        <f>ROUND(I110*H110,2)</f>
        <v>0</v>
      </c>
      <c r="K110" s="266" t="s">
        <v>603</v>
      </c>
      <c r="L110" s="271"/>
      <c r="M110" s="272" t="s">
        <v>22</v>
      </c>
      <c r="N110" s="273" t="s">
        <v>48</v>
      </c>
      <c r="O110" s="47"/>
      <c r="P110" s="246">
        <f>O110*H110</f>
        <v>0</v>
      </c>
      <c r="Q110" s="246">
        <v>0</v>
      </c>
      <c r="R110" s="246">
        <f>Q110*H110</f>
        <v>0</v>
      </c>
      <c r="S110" s="246">
        <v>0</v>
      </c>
      <c r="T110" s="247">
        <f>S110*H110</f>
        <v>0</v>
      </c>
      <c r="AR110" s="24" t="s">
        <v>639</v>
      </c>
      <c r="AT110" s="24" t="s">
        <v>622</v>
      </c>
      <c r="AU110" s="24" t="s">
        <v>24</v>
      </c>
      <c r="AY110" s="24" t="s">
        <v>541</v>
      </c>
      <c r="BE110" s="248">
        <f>IF(N110="základní",J110,0)</f>
        <v>0</v>
      </c>
      <c r="BF110" s="248">
        <f>IF(N110="snížená",J110,0)</f>
        <v>0</v>
      </c>
      <c r="BG110" s="248">
        <f>IF(N110="zákl. přenesená",J110,0)</f>
        <v>0</v>
      </c>
      <c r="BH110" s="248">
        <f>IF(N110="sníž. přenesená",J110,0)</f>
        <v>0</v>
      </c>
      <c r="BI110" s="248">
        <f>IF(N110="nulová",J110,0)</f>
        <v>0</v>
      </c>
      <c r="BJ110" s="24" t="s">
        <v>24</v>
      </c>
      <c r="BK110" s="248">
        <f>ROUND(I110*H110,2)</f>
        <v>0</v>
      </c>
      <c r="BL110" s="24" t="s">
        <v>639</v>
      </c>
      <c r="BM110" s="24" t="s">
        <v>2253</v>
      </c>
    </row>
    <row r="111" s="1" customFormat="1" ht="25.5" customHeight="1">
      <c r="B111" s="46"/>
      <c r="C111" s="264" t="s">
        <v>653</v>
      </c>
      <c r="D111" s="264" t="s">
        <v>622</v>
      </c>
      <c r="E111" s="265" t="s">
        <v>2254</v>
      </c>
      <c r="F111" s="266" t="s">
        <v>2255</v>
      </c>
      <c r="G111" s="267" t="s">
        <v>616</v>
      </c>
      <c r="H111" s="268">
        <v>2</v>
      </c>
      <c r="I111" s="269"/>
      <c r="J111" s="270">
        <f>ROUND(I111*H111,2)</f>
        <v>0</v>
      </c>
      <c r="K111" s="266" t="s">
        <v>603</v>
      </c>
      <c r="L111" s="271"/>
      <c r="M111" s="272" t="s">
        <v>22</v>
      </c>
      <c r="N111" s="273" t="s">
        <v>48</v>
      </c>
      <c r="O111" s="47"/>
      <c r="P111" s="246">
        <f>O111*H111</f>
        <v>0</v>
      </c>
      <c r="Q111" s="246">
        <v>0</v>
      </c>
      <c r="R111" s="246">
        <f>Q111*H111</f>
        <v>0</v>
      </c>
      <c r="S111" s="246">
        <v>0</v>
      </c>
      <c r="T111" s="247">
        <f>S111*H111</f>
        <v>0</v>
      </c>
      <c r="AR111" s="24" t="s">
        <v>639</v>
      </c>
      <c r="AT111" s="24" t="s">
        <v>622</v>
      </c>
      <c r="AU111" s="24" t="s">
        <v>24</v>
      </c>
      <c r="AY111" s="24" t="s">
        <v>541</v>
      </c>
      <c r="BE111" s="248">
        <f>IF(N111="základní",J111,0)</f>
        <v>0</v>
      </c>
      <c r="BF111" s="248">
        <f>IF(N111="snížená",J111,0)</f>
        <v>0</v>
      </c>
      <c r="BG111" s="248">
        <f>IF(N111="zákl. přenesená",J111,0)</f>
        <v>0</v>
      </c>
      <c r="BH111" s="248">
        <f>IF(N111="sníž. přenesená",J111,0)</f>
        <v>0</v>
      </c>
      <c r="BI111" s="248">
        <f>IF(N111="nulová",J111,0)</f>
        <v>0</v>
      </c>
      <c r="BJ111" s="24" t="s">
        <v>24</v>
      </c>
      <c r="BK111" s="248">
        <f>ROUND(I111*H111,2)</f>
        <v>0</v>
      </c>
      <c r="BL111" s="24" t="s">
        <v>639</v>
      </c>
      <c r="BM111" s="24" t="s">
        <v>2256</v>
      </c>
    </row>
    <row r="112" s="1" customFormat="1" ht="25.5" customHeight="1">
      <c r="B112" s="46"/>
      <c r="C112" s="237" t="s">
        <v>1287</v>
      </c>
      <c r="D112" s="237" t="s">
        <v>544</v>
      </c>
      <c r="E112" s="238" t="s">
        <v>1467</v>
      </c>
      <c r="F112" s="239" t="s">
        <v>1468</v>
      </c>
      <c r="G112" s="240" t="s">
        <v>616</v>
      </c>
      <c r="H112" s="241">
        <v>9</v>
      </c>
      <c r="I112" s="242"/>
      <c r="J112" s="243">
        <f>ROUND(I112*H112,2)</f>
        <v>0</v>
      </c>
      <c r="K112" s="239" t="s">
        <v>603</v>
      </c>
      <c r="L112" s="72"/>
      <c r="M112" s="244" t="s">
        <v>22</v>
      </c>
      <c r="N112" s="245" t="s">
        <v>48</v>
      </c>
      <c r="O112" s="47"/>
      <c r="P112" s="246">
        <f>O112*H112</f>
        <v>0</v>
      </c>
      <c r="Q112" s="246">
        <v>0</v>
      </c>
      <c r="R112" s="246">
        <f>Q112*H112</f>
        <v>0</v>
      </c>
      <c r="S112" s="246">
        <v>0</v>
      </c>
      <c r="T112" s="247">
        <f>S112*H112</f>
        <v>0</v>
      </c>
      <c r="AR112" s="24" t="s">
        <v>617</v>
      </c>
      <c r="AT112" s="24" t="s">
        <v>544</v>
      </c>
      <c r="AU112" s="24" t="s">
        <v>24</v>
      </c>
      <c r="AY112" s="24" t="s">
        <v>541</v>
      </c>
      <c r="BE112" s="248">
        <f>IF(N112="základní",J112,0)</f>
        <v>0</v>
      </c>
      <c r="BF112" s="248">
        <f>IF(N112="snížená",J112,0)</f>
        <v>0</v>
      </c>
      <c r="BG112" s="248">
        <f>IF(N112="zákl. přenesená",J112,0)</f>
        <v>0</v>
      </c>
      <c r="BH112" s="248">
        <f>IF(N112="sníž. přenesená",J112,0)</f>
        <v>0</v>
      </c>
      <c r="BI112" s="248">
        <f>IF(N112="nulová",J112,0)</f>
        <v>0</v>
      </c>
      <c r="BJ112" s="24" t="s">
        <v>24</v>
      </c>
      <c r="BK112" s="248">
        <f>ROUND(I112*H112,2)</f>
        <v>0</v>
      </c>
      <c r="BL112" s="24" t="s">
        <v>617</v>
      </c>
      <c r="BM112" s="24" t="s">
        <v>2257</v>
      </c>
    </row>
    <row r="113" s="1" customFormat="1" ht="25.5" customHeight="1">
      <c r="B113" s="46"/>
      <c r="C113" s="237" t="s">
        <v>570</v>
      </c>
      <c r="D113" s="237" t="s">
        <v>544</v>
      </c>
      <c r="E113" s="238" t="s">
        <v>2258</v>
      </c>
      <c r="F113" s="239" t="s">
        <v>2259</v>
      </c>
      <c r="G113" s="240" t="s">
        <v>616</v>
      </c>
      <c r="H113" s="241">
        <v>4</v>
      </c>
      <c r="I113" s="242"/>
      <c r="J113" s="243">
        <f>ROUND(I113*H113,2)</f>
        <v>0</v>
      </c>
      <c r="K113" s="239" t="s">
        <v>603</v>
      </c>
      <c r="L113" s="72"/>
      <c r="M113" s="244" t="s">
        <v>22</v>
      </c>
      <c r="N113" s="245" t="s">
        <v>48</v>
      </c>
      <c r="O113" s="47"/>
      <c r="P113" s="246">
        <f>O113*H113</f>
        <v>0</v>
      </c>
      <c r="Q113" s="246">
        <v>0</v>
      </c>
      <c r="R113" s="246">
        <f>Q113*H113</f>
        <v>0</v>
      </c>
      <c r="S113" s="246">
        <v>0</v>
      </c>
      <c r="T113" s="247">
        <f>S113*H113</f>
        <v>0</v>
      </c>
      <c r="AR113" s="24" t="s">
        <v>617</v>
      </c>
      <c r="AT113" s="24" t="s">
        <v>544</v>
      </c>
      <c r="AU113" s="24" t="s">
        <v>24</v>
      </c>
      <c r="AY113" s="24" t="s">
        <v>541</v>
      </c>
      <c r="BE113" s="248">
        <f>IF(N113="základní",J113,0)</f>
        <v>0</v>
      </c>
      <c r="BF113" s="248">
        <f>IF(N113="snížená",J113,0)</f>
        <v>0</v>
      </c>
      <c r="BG113" s="248">
        <f>IF(N113="zákl. přenesená",J113,0)</f>
        <v>0</v>
      </c>
      <c r="BH113" s="248">
        <f>IF(N113="sníž. přenesená",J113,0)</f>
        <v>0</v>
      </c>
      <c r="BI113" s="248">
        <f>IF(N113="nulová",J113,0)</f>
        <v>0</v>
      </c>
      <c r="BJ113" s="24" t="s">
        <v>24</v>
      </c>
      <c r="BK113" s="248">
        <f>ROUND(I113*H113,2)</f>
        <v>0</v>
      </c>
      <c r="BL113" s="24" t="s">
        <v>617</v>
      </c>
      <c r="BM113" s="24" t="s">
        <v>2260</v>
      </c>
    </row>
    <row r="114" s="1" customFormat="1" ht="16.5" customHeight="1">
      <c r="B114" s="46"/>
      <c r="C114" s="237" t="s">
        <v>574</v>
      </c>
      <c r="D114" s="237" t="s">
        <v>544</v>
      </c>
      <c r="E114" s="238" t="s">
        <v>2261</v>
      </c>
      <c r="F114" s="239" t="s">
        <v>2262</v>
      </c>
      <c r="G114" s="240" t="s">
        <v>616</v>
      </c>
      <c r="H114" s="241">
        <v>2</v>
      </c>
      <c r="I114" s="242"/>
      <c r="J114" s="243">
        <f>ROUND(I114*H114,2)</f>
        <v>0</v>
      </c>
      <c r="K114" s="239" t="s">
        <v>603</v>
      </c>
      <c r="L114" s="72"/>
      <c r="M114" s="244" t="s">
        <v>22</v>
      </c>
      <c r="N114" s="245" t="s">
        <v>48</v>
      </c>
      <c r="O114" s="47"/>
      <c r="P114" s="246">
        <f>O114*H114</f>
        <v>0</v>
      </c>
      <c r="Q114" s="246">
        <v>0</v>
      </c>
      <c r="R114" s="246">
        <f>Q114*H114</f>
        <v>0</v>
      </c>
      <c r="S114" s="246">
        <v>0</v>
      </c>
      <c r="T114" s="247">
        <f>S114*H114</f>
        <v>0</v>
      </c>
      <c r="AR114" s="24" t="s">
        <v>617</v>
      </c>
      <c r="AT114" s="24" t="s">
        <v>544</v>
      </c>
      <c r="AU114" s="24" t="s">
        <v>24</v>
      </c>
      <c r="AY114" s="24" t="s">
        <v>541</v>
      </c>
      <c r="BE114" s="248">
        <f>IF(N114="základní",J114,0)</f>
        <v>0</v>
      </c>
      <c r="BF114" s="248">
        <f>IF(N114="snížená",J114,0)</f>
        <v>0</v>
      </c>
      <c r="BG114" s="248">
        <f>IF(N114="zákl. přenesená",J114,0)</f>
        <v>0</v>
      </c>
      <c r="BH114" s="248">
        <f>IF(N114="sníž. přenesená",J114,0)</f>
        <v>0</v>
      </c>
      <c r="BI114" s="248">
        <f>IF(N114="nulová",J114,0)</f>
        <v>0</v>
      </c>
      <c r="BJ114" s="24" t="s">
        <v>24</v>
      </c>
      <c r="BK114" s="248">
        <f>ROUND(I114*H114,2)</f>
        <v>0</v>
      </c>
      <c r="BL114" s="24" t="s">
        <v>617</v>
      </c>
      <c r="BM114" s="24" t="s">
        <v>2263</v>
      </c>
    </row>
    <row r="115" s="1" customFormat="1" ht="25.5" customHeight="1">
      <c r="B115" s="46"/>
      <c r="C115" s="264" t="s">
        <v>10</v>
      </c>
      <c r="D115" s="264" t="s">
        <v>622</v>
      </c>
      <c r="E115" s="265" t="s">
        <v>2264</v>
      </c>
      <c r="F115" s="266" t="s">
        <v>2265</v>
      </c>
      <c r="G115" s="267" t="s">
        <v>651</v>
      </c>
      <c r="H115" s="268">
        <v>260</v>
      </c>
      <c r="I115" s="269"/>
      <c r="J115" s="270">
        <f>ROUND(I115*H115,2)</f>
        <v>0</v>
      </c>
      <c r="K115" s="266" t="s">
        <v>603</v>
      </c>
      <c r="L115" s="271"/>
      <c r="M115" s="272" t="s">
        <v>22</v>
      </c>
      <c r="N115" s="273" t="s">
        <v>48</v>
      </c>
      <c r="O115" s="47"/>
      <c r="P115" s="246">
        <f>O115*H115</f>
        <v>0</v>
      </c>
      <c r="Q115" s="246">
        <v>0</v>
      </c>
      <c r="R115" s="246">
        <f>Q115*H115</f>
        <v>0</v>
      </c>
      <c r="S115" s="246">
        <v>0</v>
      </c>
      <c r="T115" s="247">
        <f>S115*H115</f>
        <v>0</v>
      </c>
      <c r="AR115" s="24" t="s">
        <v>639</v>
      </c>
      <c r="AT115" s="24" t="s">
        <v>622</v>
      </c>
      <c r="AU115" s="24" t="s">
        <v>24</v>
      </c>
      <c r="AY115" s="24" t="s">
        <v>541</v>
      </c>
      <c r="BE115" s="248">
        <f>IF(N115="základní",J115,0)</f>
        <v>0</v>
      </c>
      <c r="BF115" s="248">
        <f>IF(N115="snížená",J115,0)</f>
        <v>0</v>
      </c>
      <c r="BG115" s="248">
        <f>IF(N115="zákl. přenesená",J115,0)</f>
        <v>0</v>
      </c>
      <c r="BH115" s="248">
        <f>IF(N115="sníž. přenesená",J115,0)</f>
        <v>0</v>
      </c>
      <c r="BI115" s="248">
        <f>IF(N115="nulová",J115,0)</f>
        <v>0</v>
      </c>
      <c r="BJ115" s="24" t="s">
        <v>24</v>
      </c>
      <c r="BK115" s="248">
        <f>ROUND(I115*H115,2)</f>
        <v>0</v>
      </c>
      <c r="BL115" s="24" t="s">
        <v>639</v>
      </c>
      <c r="BM115" s="24" t="s">
        <v>2266</v>
      </c>
    </row>
    <row r="116" s="1" customFormat="1" ht="25.5" customHeight="1">
      <c r="B116" s="46"/>
      <c r="C116" s="264" t="s">
        <v>577</v>
      </c>
      <c r="D116" s="264" t="s">
        <v>622</v>
      </c>
      <c r="E116" s="265" t="s">
        <v>2267</v>
      </c>
      <c r="F116" s="266" t="s">
        <v>2268</v>
      </c>
      <c r="G116" s="267" t="s">
        <v>651</v>
      </c>
      <c r="H116" s="268">
        <v>25</v>
      </c>
      <c r="I116" s="269"/>
      <c r="J116" s="270">
        <f>ROUND(I116*H116,2)</f>
        <v>0</v>
      </c>
      <c r="K116" s="266" t="s">
        <v>603</v>
      </c>
      <c r="L116" s="271"/>
      <c r="M116" s="272" t="s">
        <v>22</v>
      </c>
      <c r="N116" s="273" t="s">
        <v>48</v>
      </c>
      <c r="O116" s="47"/>
      <c r="P116" s="246">
        <f>O116*H116</f>
        <v>0</v>
      </c>
      <c r="Q116" s="246">
        <v>0</v>
      </c>
      <c r="R116" s="246">
        <f>Q116*H116</f>
        <v>0</v>
      </c>
      <c r="S116" s="246">
        <v>0</v>
      </c>
      <c r="T116" s="247">
        <f>S116*H116</f>
        <v>0</v>
      </c>
      <c r="AR116" s="24" t="s">
        <v>639</v>
      </c>
      <c r="AT116" s="24" t="s">
        <v>622</v>
      </c>
      <c r="AU116" s="24" t="s">
        <v>24</v>
      </c>
      <c r="AY116" s="24" t="s">
        <v>541</v>
      </c>
      <c r="BE116" s="248">
        <f>IF(N116="základní",J116,0)</f>
        <v>0</v>
      </c>
      <c r="BF116" s="248">
        <f>IF(N116="snížená",J116,0)</f>
        <v>0</v>
      </c>
      <c r="BG116" s="248">
        <f>IF(N116="zákl. přenesená",J116,0)</f>
        <v>0</v>
      </c>
      <c r="BH116" s="248">
        <f>IF(N116="sníž. přenesená",J116,0)</f>
        <v>0</v>
      </c>
      <c r="BI116" s="248">
        <f>IF(N116="nulová",J116,0)</f>
        <v>0</v>
      </c>
      <c r="BJ116" s="24" t="s">
        <v>24</v>
      </c>
      <c r="BK116" s="248">
        <f>ROUND(I116*H116,2)</f>
        <v>0</v>
      </c>
      <c r="BL116" s="24" t="s">
        <v>639</v>
      </c>
      <c r="BM116" s="24" t="s">
        <v>2269</v>
      </c>
    </row>
    <row r="117" s="1" customFormat="1" ht="25.5" customHeight="1">
      <c r="B117" s="46"/>
      <c r="C117" s="264" t="s">
        <v>750</v>
      </c>
      <c r="D117" s="264" t="s">
        <v>622</v>
      </c>
      <c r="E117" s="265" t="s">
        <v>2270</v>
      </c>
      <c r="F117" s="266" t="s">
        <v>2271</v>
      </c>
      <c r="G117" s="267" t="s">
        <v>616</v>
      </c>
      <c r="H117" s="268">
        <v>20</v>
      </c>
      <c r="I117" s="269"/>
      <c r="J117" s="270">
        <f>ROUND(I117*H117,2)</f>
        <v>0</v>
      </c>
      <c r="K117" s="266" t="s">
        <v>603</v>
      </c>
      <c r="L117" s="271"/>
      <c r="M117" s="272" t="s">
        <v>22</v>
      </c>
      <c r="N117" s="273" t="s">
        <v>48</v>
      </c>
      <c r="O117" s="47"/>
      <c r="P117" s="246">
        <f>O117*H117</f>
        <v>0</v>
      </c>
      <c r="Q117" s="246">
        <v>0</v>
      </c>
      <c r="R117" s="246">
        <f>Q117*H117</f>
        <v>0</v>
      </c>
      <c r="S117" s="246">
        <v>0</v>
      </c>
      <c r="T117" s="247">
        <f>S117*H117</f>
        <v>0</v>
      </c>
      <c r="AR117" s="24" t="s">
        <v>639</v>
      </c>
      <c r="AT117" s="24" t="s">
        <v>622</v>
      </c>
      <c r="AU117" s="24" t="s">
        <v>24</v>
      </c>
      <c r="AY117" s="24" t="s">
        <v>541</v>
      </c>
      <c r="BE117" s="248">
        <f>IF(N117="základní",J117,0)</f>
        <v>0</v>
      </c>
      <c r="BF117" s="248">
        <f>IF(N117="snížená",J117,0)</f>
        <v>0</v>
      </c>
      <c r="BG117" s="248">
        <f>IF(N117="zákl. přenesená",J117,0)</f>
        <v>0</v>
      </c>
      <c r="BH117" s="248">
        <f>IF(N117="sníž. přenesená",J117,0)</f>
        <v>0</v>
      </c>
      <c r="BI117" s="248">
        <f>IF(N117="nulová",J117,0)</f>
        <v>0</v>
      </c>
      <c r="BJ117" s="24" t="s">
        <v>24</v>
      </c>
      <c r="BK117" s="248">
        <f>ROUND(I117*H117,2)</f>
        <v>0</v>
      </c>
      <c r="BL117" s="24" t="s">
        <v>639</v>
      </c>
      <c r="BM117" s="24" t="s">
        <v>2272</v>
      </c>
    </row>
    <row r="118" s="1" customFormat="1" ht="16.5" customHeight="1">
      <c r="B118" s="46"/>
      <c r="C118" s="237" t="s">
        <v>590</v>
      </c>
      <c r="D118" s="237" t="s">
        <v>544</v>
      </c>
      <c r="E118" s="238" t="s">
        <v>2273</v>
      </c>
      <c r="F118" s="239" t="s">
        <v>2274</v>
      </c>
      <c r="G118" s="240" t="s">
        <v>616</v>
      </c>
      <c r="H118" s="241">
        <v>2</v>
      </c>
      <c r="I118" s="242"/>
      <c r="J118" s="243">
        <f>ROUND(I118*H118,2)</f>
        <v>0</v>
      </c>
      <c r="K118" s="239" t="s">
        <v>603</v>
      </c>
      <c r="L118" s="72"/>
      <c r="M118" s="244" t="s">
        <v>22</v>
      </c>
      <c r="N118" s="245" t="s">
        <v>48</v>
      </c>
      <c r="O118" s="47"/>
      <c r="P118" s="246">
        <f>O118*H118</f>
        <v>0</v>
      </c>
      <c r="Q118" s="246">
        <v>0</v>
      </c>
      <c r="R118" s="246">
        <f>Q118*H118</f>
        <v>0</v>
      </c>
      <c r="S118" s="246">
        <v>0</v>
      </c>
      <c r="T118" s="247">
        <f>S118*H118</f>
        <v>0</v>
      </c>
      <c r="AR118" s="24" t="s">
        <v>617</v>
      </c>
      <c r="AT118" s="24" t="s">
        <v>544</v>
      </c>
      <c r="AU118" s="24" t="s">
        <v>24</v>
      </c>
      <c r="AY118" s="24" t="s">
        <v>541</v>
      </c>
      <c r="BE118" s="248">
        <f>IF(N118="základní",J118,0)</f>
        <v>0</v>
      </c>
      <c r="BF118" s="248">
        <f>IF(N118="snížená",J118,0)</f>
        <v>0</v>
      </c>
      <c r="BG118" s="248">
        <f>IF(N118="zákl. přenesená",J118,0)</f>
        <v>0</v>
      </c>
      <c r="BH118" s="248">
        <f>IF(N118="sníž. přenesená",J118,0)</f>
        <v>0</v>
      </c>
      <c r="BI118" s="248">
        <f>IF(N118="nulová",J118,0)</f>
        <v>0</v>
      </c>
      <c r="BJ118" s="24" t="s">
        <v>24</v>
      </c>
      <c r="BK118" s="248">
        <f>ROUND(I118*H118,2)</f>
        <v>0</v>
      </c>
      <c r="BL118" s="24" t="s">
        <v>617</v>
      </c>
      <c r="BM118" s="24" t="s">
        <v>2275</v>
      </c>
    </row>
    <row r="119" s="1" customFormat="1" ht="16.5" customHeight="1">
      <c r="B119" s="46"/>
      <c r="C119" s="237" t="s">
        <v>9</v>
      </c>
      <c r="D119" s="237" t="s">
        <v>544</v>
      </c>
      <c r="E119" s="238" t="s">
        <v>2276</v>
      </c>
      <c r="F119" s="239" t="s">
        <v>2277</v>
      </c>
      <c r="G119" s="240" t="s">
        <v>616</v>
      </c>
      <c r="H119" s="241">
        <v>9</v>
      </c>
      <c r="I119" s="242"/>
      <c r="J119" s="243">
        <f>ROUND(I119*H119,2)</f>
        <v>0</v>
      </c>
      <c r="K119" s="239" t="s">
        <v>603</v>
      </c>
      <c r="L119" s="72"/>
      <c r="M119" s="244" t="s">
        <v>22</v>
      </c>
      <c r="N119" s="245" t="s">
        <v>48</v>
      </c>
      <c r="O119" s="47"/>
      <c r="P119" s="246">
        <f>O119*H119</f>
        <v>0</v>
      </c>
      <c r="Q119" s="246">
        <v>0</v>
      </c>
      <c r="R119" s="246">
        <f>Q119*H119</f>
        <v>0</v>
      </c>
      <c r="S119" s="246">
        <v>0</v>
      </c>
      <c r="T119" s="247">
        <f>S119*H119</f>
        <v>0</v>
      </c>
      <c r="AR119" s="24" t="s">
        <v>617</v>
      </c>
      <c r="AT119" s="24" t="s">
        <v>544</v>
      </c>
      <c r="AU119" s="24" t="s">
        <v>24</v>
      </c>
      <c r="AY119" s="24" t="s">
        <v>541</v>
      </c>
      <c r="BE119" s="248">
        <f>IF(N119="základní",J119,0)</f>
        <v>0</v>
      </c>
      <c r="BF119" s="248">
        <f>IF(N119="snížená",J119,0)</f>
        <v>0</v>
      </c>
      <c r="BG119" s="248">
        <f>IF(N119="zákl. přenesená",J119,0)</f>
        <v>0</v>
      </c>
      <c r="BH119" s="248">
        <f>IF(N119="sníž. přenesená",J119,0)</f>
        <v>0</v>
      </c>
      <c r="BI119" s="248">
        <f>IF(N119="nulová",J119,0)</f>
        <v>0</v>
      </c>
      <c r="BJ119" s="24" t="s">
        <v>24</v>
      </c>
      <c r="BK119" s="248">
        <f>ROUND(I119*H119,2)</f>
        <v>0</v>
      </c>
      <c r="BL119" s="24" t="s">
        <v>617</v>
      </c>
      <c r="BM119" s="24" t="s">
        <v>2278</v>
      </c>
    </row>
    <row r="120" s="1" customFormat="1" ht="25.5" customHeight="1">
      <c r="B120" s="46"/>
      <c r="C120" s="237" t="s">
        <v>593</v>
      </c>
      <c r="D120" s="237" t="s">
        <v>544</v>
      </c>
      <c r="E120" s="238" t="s">
        <v>2279</v>
      </c>
      <c r="F120" s="239" t="s">
        <v>2280</v>
      </c>
      <c r="G120" s="240" t="s">
        <v>616</v>
      </c>
      <c r="H120" s="241">
        <v>9</v>
      </c>
      <c r="I120" s="242"/>
      <c r="J120" s="243">
        <f>ROUND(I120*H120,2)</f>
        <v>0</v>
      </c>
      <c r="K120" s="239" t="s">
        <v>603</v>
      </c>
      <c r="L120" s="72"/>
      <c r="M120" s="244" t="s">
        <v>22</v>
      </c>
      <c r="N120" s="245" t="s">
        <v>48</v>
      </c>
      <c r="O120" s="47"/>
      <c r="P120" s="246">
        <f>O120*H120</f>
        <v>0</v>
      </c>
      <c r="Q120" s="246">
        <v>0</v>
      </c>
      <c r="R120" s="246">
        <f>Q120*H120</f>
        <v>0</v>
      </c>
      <c r="S120" s="246">
        <v>0</v>
      </c>
      <c r="T120" s="247">
        <f>S120*H120</f>
        <v>0</v>
      </c>
      <c r="AR120" s="24" t="s">
        <v>617</v>
      </c>
      <c r="AT120" s="24" t="s">
        <v>544</v>
      </c>
      <c r="AU120" s="24" t="s">
        <v>24</v>
      </c>
      <c r="AY120" s="24" t="s">
        <v>541</v>
      </c>
      <c r="BE120" s="248">
        <f>IF(N120="základní",J120,0)</f>
        <v>0</v>
      </c>
      <c r="BF120" s="248">
        <f>IF(N120="snížená",J120,0)</f>
        <v>0</v>
      </c>
      <c r="BG120" s="248">
        <f>IF(N120="zákl. přenesená",J120,0)</f>
        <v>0</v>
      </c>
      <c r="BH120" s="248">
        <f>IF(N120="sníž. přenesená",J120,0)</f>
        <v>0</v>
      </c>
      <c r="BI120" s="248">
        <f>IF(N120="nulová",J120,0)</f>
        <v>0</v>
      </c>
      <c r="BJ120" s="24" t="s">
        <v>24</v>
      </c>
      <c r="BK120" s="248">
        <f>ROUND(I120*H120,2)</f>
        <v>0</v>
      </c>
      <c r="BL120" s="24" t="s">
        <v>617</v>
      </c>
      <c r="BM120" s="24" t="s">
        <v>2281</v>
      </c>
    </row>
    <row r="121" s="1" customFormat="1" ht="25.5" customHeight="1">
      <c r="B121" s="46"/>
      <c r="C121" s="264" t="s">
        <v>942</v>
      </c>
      <c r="D121" s="264" t="s">
        <v>622</v>
      </c>
      <c r="E121" s="265" t="s">
        <v>2282</v>
      </c>
      <c r="F121" s="266" t="s">
        <v>2283</v>
      </c>
      <c r="G121" s="267" t="s">
        <v>651</v>
      </c>
      <c r="H121" s="268">
        <v>490</v>
      </c>
      <c r="I121" s="269"/>
      <c r="J121" s="270">
        <f>ROUND(I121*H121,2)</f>
        <v>0</v>
      </c>
      <c r="K121" s="266" t="s">
        <v>603</v>
      </c>
      <c r="L121" s="271"/>
      <c r="M121" s="272" t="s">
        <v>22</v>
      </c>
      <c r="N121" s="273" t="s">
        <v>48</v>
      </c>
      <c r="O121" s="47"/>
      <c r="P121" s="246">
        <f>O121*H121</f>
        <v>0</v>
      </c>
      <c r="Q121" s="246">
        <v>0</v>
      </c>
      <c r="R121" s="246">
        <f>Q121*H121</f>
        <v>0</v>
      </c>
      <c r="S121" s="246">
        <v>0</v>
      </c>
      <c r="T121" s="247">
        <f>S121*H121</f>
        <v>0</v>
      </c>
      <c r="AR121" s="24" t="s">
        <v>639</v>
      </c>
      <c r="AT121" s="24" t="s">
        <v>622</v>
      </c>
      <c r="AU121" s="24" t="s">
        <v>24</v>
      </c>
      <c r="AY121" s="24" t="s">
        <v>541</v>
      </c>
      <c r="BE121" s="248">
        <f>IF(N121="základní",J121,0)</f>
        <v>0</v>
      </c>
      <c r="BF121" s="248">
        <f>IF(N121="snížená",J121,0)</f>
        <v>0</v>
      </c>
      <c r="BG121" s="248">
        <f>IF(N121="zákl. přenesená",J121,0)</f>
        <v>0</v>
      </c>
      <c r="BH121" s="248">
        <f>IF(N121="sníž. přenesená",J121,0)</f>
        <v>0</v>
      </c>
      <c r="BI121" s="248">
        <f>IF(N121="nulová",J121,0)</f>
        <v>0</v>
      </c>
      <c r="BJ121" s="24" t="s">
        <v>24</v>
      </c>
      <c r="BK121" s="248">
        <f>ROUND(I121*H121,2)</f>
        <v>0</v>
      </c>
      <c r="BL121" s="24" t="s">
        <v>639</v>
      </c>
      <c r="BM121" s="24" t="s">
        <v>2284</v>
      </c>
    </row>
    <row r="122" s="1" customFormat="1" ht="25.5" customHeight="1">
      <c r="B122" s="46"/>
      <c r="C122" s="264" t="s">
        <v>596</v>
      </c>
      <c r="D122" s="264" t="s">
        <v>622</v>
      </c>
      <c r="E122" s="265" t="s">
        <v>2285</v>
      </c>
      <c r="F122" s="266" t="s">
        <v>2286</v>
      </c>
      <c r="G122" s="267" t="s">
        <v>651</v>
      </c>
      <c r="H122" s="268">
        <v>240</v>
      </c>
      <c r="I122" s="269"/>
      <c r="J122" s="270">
        <f>ROUND(I122*H122,2)</f>
        <v>0</v>
      </c>
      <c r="K122" s="266" t="s">
        <v>603</v>
      </c>
      <c r="L122" s="271"/>
      <c r="M122" s="272" t="s">
        <v>22</v>
      </c>
      <c r="N122" s="273" t="s">
        <v>48</v>
      </c>
      <c r="O122" s="47"/>
      <c r="P122" s="246">
        <f>O122*H122</f>
        <v>0</v>
      </c>
      <c r="Q122" s="246">
        <v>0</v>
      </c>
      <c r="R122" s="246">
        <f>Q122*H122</f>
        <v>0</v>
      </c>
      <c r="S122" s="246">
        <v>0</v>
      </c>
      <c r="T122" s="247">
        <f>S122*H122</f>
        <v>0</v>
      </c>
      <c r="AR122" s="24" t="s">
        <v>639</v>
      </c>
      <c r="AT122" s="24" t="s">
        <v>622</v>
      </c>
      <c r="AU122" s="24" t="s">
        <v>24</v>
      </c>
      <c r="AY122" s="24" t="s">
        <v>541</v>
      </c>
      <c r="BE122" s="248">
        <f>IF(N122="základní",J122,0)</f>
        <v>0</v>
      </c>
      <c r="BF122" s="248">
        <f>IF(N122="snížená",J122,0)</f>
        <v>0</v>
      </c>
      <c r="BG122" s="248">
        <f>IF(N122="zákl. přenesená",J122,0)</f>
        <v>0</v>
      </c>
      <c r="BH122" s="248">
        <f>IF(N122="sníž. přenesená",J122,0)</f>
        <v>0</v>
      </c>
      <c r="BI122" s="248">
        <f>IF(N122="nulová",J122,0)</f>
        <v>0</v>
      </c>
      <c r="BJ122" s="24" t="s">
        <v>24</v>
      </c>
      <c r="BK122" s="248">
        <f>ROUND(I122*H122,2)</f>
        <v>0</v>
      </c>
      <c r="BL122" s="24" t="s">
        <v>639</v>
      </c>
      <c r="BM122" s="24" t="s">
        <v>2287</v>
      </c>
    </row>
    <row r="123" s="1" customFormat="1" ht="25.5" customHeight="1">
      <c r="B123" s="46"/>
      <c r="C123" s="264" t="s">
        <v>1323</v>
      </c>
      <c r="D123" s="264" t="s">
        <v>622</v>
      </c>
      <c r="E123" s="265" t="s">
        <v>2288</v>
      </c>
      <c r="F123" s="266" t="s">
        <v>2289</v>
      </c>
      <c r="G123" s="267" t="s">
        <v>651</v>
      </c>
      <c r="H123" s="268">
        <v>600</v>
      </c>
      <c r="I123" s="269"/>
      <c r="J123" s="270">
        <f>ROUND(I123*H123,2)</f>
        <v>0</v>
      </c>
      <c r="K123" s="266" t="s">
        <v>603</v>
      </c>
      <c r="L123" s="271"/>
      <c r="M123" s="272" t="s">
        <v>22</v>
      </c>
      <c r="N123" s="273" t="s">
        <v>48</v>
      </c>
      <c r="O123" s="47"/>
      <c r="P123" s="246">
        <f>O123*H123</f>
        <v>0</v>
      </c>
      <c r="Q123" s="246">
        <v>0</v>
      </c>
      <c r="R123" s="246">
        <f>Q123*H123</f>
        <v>0</v>
      </c>
      <c r="S123" s="246">
        <v>0</v>
      </c>
      <c r="T123" s="247">
        <f>S123*H123</f>
        <v>0</v>
      </c>
      <c r="AR123" s="24" t="s">
        <v>639</v>
      </c>
      <c r="AT123" s="24" t="s">
        <v>622</v>
      </c>
      <c r="AU123" s="24" t="s">
        <v>24</v>
      </c>
      <c r="AY123" s="24" t="s">
        <v>541</v>
      </c>
      <c r="BE123" s="248">
        <f>IF(N123="základní",J123,0)</f>
        <v>0</v>
      </c>
      <c r="BF123" s="248">
        <f>IF(N123="snížená",J123,0)</f>
        <v>0</v>
      </c>
      <c r="BG123" s="248">
        <f>IF(N123="zákl. přenesená",J123,0)</f>
        <v>0</v>
      </c>
      <c r="BH123" s="248">
        <f>IF(N123="sníž. přenesená",J123,0)</f>
        <v>0</v>
      </c>
      <c r="BI123" s="248">
        <f>IF(N123="nulová",J123,0)</f>
        <v>0</v>
      </c>
      <c r="BJ123" s="24" t="s">
        <v>24</v>
      </c>
      <c r="BK123" s="248">
        <f>ROUND(I123*H123,2)</f>
        <v>0</v>
      </c>
      <c r="BL123" s="24" t="s">
        <v>639</v>
      </c>
      <c r="BM123" s="24" t="s">
        <v>2290</v>
      </c>
    </row>
    <row r="124" s="1" customFormat="1" ht="25.5" customHeight="1">
      <c r="B124" s="46"/>
      <c r="C124" s="237" t="s">
        <v>1335</v>
      </c>
      <c r="D124" s="237" t="s">
        <v>544</v>
      </c>
      <c r="E124" s="238" t="s">
        <v>1689</v>
      </c>
      <c r="F124" s="239" t="s">
        <v>1690</v>
      </c>
      <c r="G124" s="240" t="s">
        <v>616</v>
      </c>
      <c r="H124" s="241">
        <v>1</v>
      </c>
      <c r="I124" s="242"/>
      <c r="J124" s="243">
        <f>ROUND(I124*H124,2)</f>
        <v>0</v>
      </c>
      <c r="K124" s="239" t="s">
        <v>603</v>
      </c>
      <c r="L124" s="72"/>
      <c r="M124" s="244" t="s">
        <v>22</v>
      </c>
      <c r="N124" s="245" t="s">
        <v>48</v>
      </c>
      <c r="O124" s="47"/>
      <c r="P124" s="246">
        <f>O124*H124</f>
        <v>0</v>
      </c>
      <c r="Q124" s="246">
        <v>0</v>
      </c>
      <c r="R124" s="246">
        <f>Q124*H124</f>
        <v>0</v>
      </c>
      <c r="S124" s="246">
        <v>0</v>
      </c>
      <c r="T124" s="247">
        <f>S124*H124</f>
        <v>0</v>
      </c>
      <c r="AR124" s="24" t="s">
        <v>617</v>
      </c>
      <c r="AT124" s="24" t="s">
        <v>544</v>
      </c>
      <c r="AU124" s="24" t="s">
        <v>24</v>
      </c>
      <c r="AY124" s="24" t="s">
        <v>541</v>
      </c>
      <c r="BE124" s="248">
        <f>IF(N124="základní",J124,0)</f>
        <v>0</v>
      </c>
      <c r="BF124" s="248">
        <f>IF(N124="snížená",J124,0)</f>
        <v>0</v>
      </c>
      <c r="BG124" s="248">
        <f>IF(N124="zákl. přenesená",J124,0)</f>
        <v>0</v>
      </c>
      <c r="BH124" s="248">
        <f>IF(N124="sníž. přenesená",J124,0)</f>
        <v>0</v>
      </c>
      <c r="BI124" s="248">
        <f>IF(N124="nulová",J124,0)</f>
        <v>0</v>
      </c>
      <c r="BJ124" s="24" t="s">
        <v>24</v>
      </c>
      <c r="BK124" s="248">
        <f>ROUND(I124*H124,2)</f>
        <v>0</v>
      </c>
      <c r="BL124" s="24" t="s">
        <v>617</v>
      </c>
      <c r="BM124" s="24" t="s">
        <v>2291</v>
      </c>
    </row>
    <row r="125" s="1" customFormat="1" ht="16.5" customHeight="1">
      <c r="B125" s="46"/>
      <c r="C125" s="237" t="s">
        <v>1326</v>
      </c>
      <c r="D125" s="237" t="s">
        <v>544</v>
      </c>
      <c r="E125" s="238" t="s">
        <v>2292</v>
      </c>
      <c r="F125" s="239" t="s">
        <v>2293</v>
      </c>
      <c r="G125" s="240" t="s">
        <v>651</v>
      </c>
      <c r="H125" s="241">
        <v>400</v>
      </c>
      <c r="I125" s="242"/>
      <c r="J125" s="243">
        <f>ROUND(I125*H125,2)</f>
        <v>0</v>
      </c>
      <c r="K125" s="239" t="s">
        <v>603</v>
      </c>
      <c r="L125" s="72"/>
      <c r="M125" s="244" t="s">
        <v>22</v>
      </c>
      <c r="N125" s="245" t="s">
        <v>48</v>
      </c>
      <c r="O125" s="47"/>
      <c r="P125" s="246">
        <f>O125*H125</f>
        <v>0</v>
      </c>
      <c r="Q125" s="246">
        <v>0</v>
      </c>
      <c r="R125" s="246">
        <f>Q125*H125</f>
        <v>0</v>
      </c>
      <c r="S125" s="246">
        <v>0</v>
      </c>
      <c r="T125" s="247">
        <f>S125*H125</f>
        <v>0</v>
      </c>
      <c r="AR125" s="24" t="s">
        <v>617</v>
      </c>
      <c r="AT125" s="24" t="s">
        <v>544</v>
      </c>
      <c r="AU125" s="24" t="s">
        <v>24</v>
      </c>
      <c r="AY125" s="24" t="s">
        <v>541</v>
      </c>
      <c r="BE125" s="248">
        <f>IF(N125="základní",J125,0)</f>
        <v>0</v>
      </c>
      <c r="BF125" s="248">
        <f>IF(N125="snížená",J125,0)</f>
        <v>0</v>
      </c>
      <c r="BG125" s="248">
        <f>IF(N125="zákl. přenesená",J125,0)</f>
        <v>0</v>
      </c>
      <c r="BH125" s="248">
        <f>IF(N125="sníž. přenesená",J125,0)</f>
        <v>0</v>
      </c>
      <c r="BI125" s="248">
        <f>IF(N125="nulová",J125,0)</f>
        <v>0</v>
      </c>
      <c r="BJ125" s="24" t="s">
        <v>24</v>
      </c>
      <c r="BK125" s="248">
        <f>ROUND(I125*H125,2)</f>
        <v>0</v>
      </c>
      <c r="BL125" s="24" t="s">
        <v>617</v>
      </c>
      <c r="BM125" s="24" t="s">
        <v>2294</v>
      </c>
    </row>
    <row r="126" s="1" customFormat="1" ht="25.5" customHeight="1">
      <c r="B126" s="46"/>
      <c r="C126" s="264" t="s">
        <v>1331</v>
      </c>
      <c r="D126" s="264" t="s">
        <v>622</v>
      </c>
      <c r="E126" s="265" t="s">
        <v>2295</v>
      </c>
      <c r="F126" s="266" t="s">
        <v>2296</v>
      </c>
      <c r="G126" s="267" t="s">
        <v>651</v>
      </c>
      <c r="H126" s="268">
        <v>400</v>
      </c>
      <c r="I126" s="269"/>
      <c r="J126" s="270">
        <f>ROUND(I126*H126,2)</f>
        <v>0</v>
      </c>
      <c r="K126" s="266" t="s">
        <v>603</v>
      </c>
      <c r="L126" s="271"/>
      <c r="M126" s="272" t="s">
        <v>22</v>
      </c>
      <c r="N126" s="273" t="s">
        <v>48</v>
      </c>
      <c r="O126" s="47"/>
      <c r="P126" s="246">
        <f>O126*H126</f>
        <v>0</v>
      </c>
      <c r="Q126" s="246">
        <v>0</v>
      </c>
      <c r="R126" s="246">
        <f>Q126*H126</f>
        <v>0</v>
      </c>
      <c r="S126" s="246">
        <v>0</v>
      </c>
      <c r="T126" s="247">
        <f>S126*H126</f>
        <v>0</v>
      </c>
      <c r="AR126" s="24" t="s">
        <v>639</v>
      </c>
      <c r="AT126" s="24" t="s">
        <v>622</v>
      </c>
      <c r="AU126" s="24" t="s">
        <v>24</v>
      </c>
      <c r="AY126" s="24" t="s">
        <v>541</v>
      </c>
      <c r="BE126" s="248">
        <f>IF(N126="základní",J126,0)</f>
        <v>0</v>
      </c>
      <c r="BF126" s="248">
        <f>IF(N126="snížená",J126,0)</f>
        <v>0</v>
      </c>
      <c r="BG126" s="248">
        <f>IF(N126="zákl. přenesená",J126,0)</f>
        <v>0</v>
      </c>
      <c r="BH126" s="248">
        <f>IF(N126="sníž. přenesená",J126,0)</f>
        <v>0</v>
      </c>
      <c r="BI126" s="248">
        <f>IF(N126="nulová",J126,0)</f>
        <v>0</v>
      </c>
      <c r="BJ126" s="24" t="s">
        <v>24</v>
      </c>
      <c r="BK126" s="248">
        <f>ROUND(I126*H126,2)</f>
        <v>0</v>
      </c>
      <c r="BL126" s="24" t="s">
        <v>639</v>
      </c>
      <c r="BM126" s="24" t="s">
        <v>2297</v>
      </c>
    </row>
    <row r="127" s="1" customFormat="1" ht="38.25" customHeight="1">
      <c r="B127" s="46"/>
      <c r="C127" s="237" t="s">
        <v>1318</v>
      </c>
      <c r="D127" s="237" t="s">
        <v>544</v>
      </c>
      <c r="E127" s="238" t="s">
        <v>2298</v>
      </c>
      <c r="F127" s="239" t="s">
        <v>2299</v>
      </c>
      <c r="G127" s="240" t="s">
        <v>616</v>
      </c>
      <c r="H127" s="241">
        <v>1</v>
      </c>
      <c r="I127" s="242"/>
      <c r="J127" s="243">
        <f>ROUND(I127*H127,2)</f>
        <v>0</v>
      </c>
      <c r="K127" s="239" t="s">
        <v>603</v>
      </c>
      <c r="L127" s="72"/>
      <c r="M127" s="244" t="s">
        <v>22</v>
      </c>
      <c r="N127" s="245" t="s">
        <v>48</v>
      </c>
      <c r="O127" s="47"/>
      <c r="P127" s="246">
        <f>O127*H127</f>
        <v>0</v>
      </c>
      <c r="Q127" s="246">
        <v>0</v>
      </c>
      <c r="R127" s="246">
        <f>Q127*H127</f>
        <v>0</v>
      </c>
      <c r="S127" s="246">
        <v>0</v>
      </c>
      <c r="T127" s="247">
        <f>S127*H127</f>
        <v>0</v>
      </c>
      <c r="AR127" s="24" t="s">
        <v>617</v>
      </c>
      <c r="AT127" s="24" t="s">
        <v>544</v>
      </c>
      <c r="AU127" s="24" t="s">
        <v>24</v>
      </c>
      <c r="AY127" s="24" t="s">
        <v>541</v>
      </c>
      <c r="BE127" s="248">
        <f>IF(N127="základní",J127,0)</f>
        <v>0</v>
      </c>
      <c r="BF127" s="248">
        <f>IF(N127="snížená",J127,0)</f>
        <v>0</v>
      </c>
      <c r="BG127" s="248">
        <f>IF(N127="zákl. přenesená",J127,0)</f>
        <v>0</v>
      </c>
      <c r="BH127" s="248">
        <f>IF(N127="sníž. přenesená",J127,0)</f>
        <v>0</v>
      </c>
      <c r="BI127" s="248">
        <f>IF(N127="nulová",J127,0)</f>
        <v>0</v>
      </c>
      <c r="BJ127" s="24" t="s">
        <v>24</v>
      </c>
      <c r="BK127" s="248">
        <f>ROUND(I127*H127,2)</f>
        <v>0</v>
      </c>
      <c r="BL127" s="24" t="s">
        <v>617</v>
      </c>
      <c r="BM127" s="24" t="s">
        <v>2300</v>
      </c>
    </row>
    <row r="128" s="1" customFormat="1" ht="38.25" customHeight="1">
      <c r="B128" s="46"/>
      <c r="C128" s="237" t="s">
        <v>1292</v>
      </c>
      <c r="D128" s="237" t="s">
        <v>544</v>
      </c>
      <c r="E128" s="238" t="s">
        <v>2301</v>
      </c>
      <c r="F128" s="239" t="s">
        <v>2302</v>
      </c>
      <c r="G128" s="240" t="s">
        <v>918</v>
      </c>
      <c r="H128" s="241">
        <v>15</v>
      </c>
      <c r="I128" s="242"/>
      <c r="J128" s="243">
        <f>ROUND(I128*H128,2)</f>
        <v>0</v>
      </c>
      <c r="K128" s="239" t="s">
        <v>603</v>
      </c>
      <c r="L128" s="72"/>
      <c r="M128" s="244" t="s">
        <v>22</v>
      </c>
      <c r="N128" s="245" t="s">
        <v>48</v>
      </c>
      <c r="O128" s="47"/>
      <c r="P128" s="246">
        <f>O128*H128</f>
        <v>0</v>
      </c>
      <c r="Q128" s="246">
        <v>0</v>
      </c>
      <c r="R128" s="246">
        <f>Q128*H128</f>
        <v>0</v>
      </c>
      <c r="S128" s="246">
        <v>0</v>
      </c>
      <c r="T128" s="247">
        <f>S128*H128</f>
        <v>0</v>
      </c>
      <c r="AR128" s="24" t="s">
        <v>617</v>
      </c>
      <c r="AT128" s="24" t="s">
        <v>544</v>
      </c>
      <c r="AU128" s="24" t="s">
        <v>24</v>
      </c>
      <c r="AY128" s="24" t="s">
        <v>541</v>
      </c>
      <c r="BE128" s="248">
        <f>IF(N128="základní",J128,0)</f>
        <v>0</v>
      </c>
      <c r="BF128" s="248">
        <f>IF(N128="snížená",J128,0)</f>
        <v>0</v>
      </c>
      <c r="BG128" s="248">
        <f>IF(N128="zákl. přenesená",J128,0)</f>
        <v>0</v>
      </c>
      <c r="BH128" s="248">
        <f>IF(N128="sníž. přenesená",J128,0)</f>
        <v>0</v>
      </c>
      <c r="BI128" s="248">
        <f>IF(N128="nulová",J128,0)</f>
        <v>0</v>
      </c>
      <c r="BJ128" s="24" t="s">
        <v>24</v>
      </c>
      <c r="BK128" s="248">
        <f>ROUND(I128*H128,2)</f>
        <v>0</v>
      </c>
      <c r="BL128" s="24" t="s">
        <v>617</v>
      </c>
      <c r="BM128" s="24" t="s">
        <v>2303</v>
      </c>
    </row>
    <row r="129" s="1" customFormat="1" ht="51" customHeight="1">
      <c r="B129" s="46"/>
      <c r="C129" s="237" t="s">
        <v>726</v>
      </c>
      <c r="D129" s="237" t="s">
        <v>544</v>
      </c>
      <c r="E129" s="238" t="s">
        <v>2304</v>
      </c>
      <c r="F129" s="239" t="s">
        <v>2305</v>
      </c>
      <c r="G129" s="240" t="s">
        <v>918</v>
      </c>
      <c r="H129" s="241">
        <v>7</v>
      </c>
      <c r="I129" s="242"/>
      <c r="J129" s="243">
        <f>ROUND(I129*H129,2)</f>
        <v>0</v>
      </c>
      <c r="K129" s="239" t="s">
        <v>603</v>
      </c>
      <c r="L129" s="72"/>
      <c r="M129" s="244" t="s">
        <v>22</v>
      </c>
      <c r="N129" s="245" t="s">
        <v>48</v>
      </c>
      <c r="O129" s="47"/>
      <c r="P129" s="246">
        <f>O129*H129</f>
        <v>0</v>
      </c>
      <c r="Q129" s="246">
        <v>0</v>
      </c>
      <c r="R129" s="246">
        <f>Q129*H129</f>
        <v>0</v>
      </c>
      <c r="S129" s="246">
        <v>0</v>
      </c>
      <c r="T129" s="247">
        <f>S129*H129</f>
        <v>0</v>
      </c>
      <c r="AR129" s="24" t="s">
        <v>617</v>
      </c>
      <c r="AT129" s="24" t="s">
        <v>544</v>
      </c>
      <c r="AU129" s="24" t="s">
        <v>24</v>
      </c>
      <c r="AY129" s="24" t="s">
        <v>541</v>
      </c>
      <c r="BE129" s="248">
        <f>IF(N129="základní",J129,0)</f>
        <v>0</v>
      </c>
      <c r="BF129" s="248">
        <f>IF(N129="snížená",J129,0)</f>
        <v>0</v>
      </c>
      <c r="BG129" s="248">
        <f>IF(N129="zákl. přenesená",J129,0)</f>
        <v>0</v>
      </c>
      <c r="BH129" s="248">
        <f>IF(N129="sníž. přenesená",J129,0)</f>
        <v>0</v>
      </c>
      <c r="BI129" s="248">
        <f>IF(N129="nulová",J129,0)</f>
        <v>0</v>
      </c>
      <c r="BJ129" s="24" t="s">
        <v>24</v>
      </c>
      <c r="BK129" s="248">
        <f>ROUND(I129*H129,2)</f>
        <v>0</v>
      </c>
      <c r="BL129" s="24" t="s">
        <v>617</v>
      </c>
      <c r="BM129" s="24" t="s">
        <v>2306</v>
      </c>
    </row>
    <row r="130" s="1" customFormat="1" ht="25.5" customHeight="1">
      <c r="B130" s="46"/>
      <c r="C130" s="237" t="s">
        <v>1299</v>
      </c>
      <c r="D130" s="237" t="s">
        <v>544</v>
      </c>
      <c r="E130" s="238" t="s">
        <v>2307</v>
      </c>
      <c r="F130" s="239" t="s">
        <v>2308</v>
      </c>
      <c r="G130" s="240" t="s">
        <v>918</v>
      </c>
      <c r="H130" s="241">
        <v>7</v>
      </c>
      <c r="I130" s="242"/>
      <c r="J130" s="243">
        <f>ROUND(I130*H130,2)</f>
        <v>0</v>
      </c>
      <c r="K130" s="239" t="s">
        <v>603</v>
      </c>
      <c r="L130" s="72"/>
      <c r="M130" s="244" t="s">
        <v>22</v>
      </c>
      <c r="N130" s="245" t="s">
        <v>48</v>
      </c>
      <c r="O130" s="47"/>
      <c r="P130" s="246">
        <f>O130*H130</f>
        <v>0</v>
      </c>
      <c r="Q130" s="246">
        <v>0</v>
      </c>
      <c r="R130" s="246">
        <f>Q130*H130</f>
        <v>0</v>
      </c>
      <c r="S130" s="246">
        <v>0</v>
      </c>
      <c r="T130" s="247">
        <f>S130*H130</f>
        <v>0</v>
      </c>
      <c r="AR130" s="24" t="s">
        <v>617</v>
      </c>
      <c r="AT130" s="24" t="s">
        <v>544</v>
      </c>
      <c r="AU130" s="24" t="s">
        <v>24</v>
      </c>
      <c r="AY130" s="24" t="s">
        <v>541</v>
      </c>
      <c r="BE130" s="248">
        <f>IF(N130="základní",J130,0)</f>
        <v>0</v>
      </c>
      <c r="BF130" s="248">
        <f>IF(N130="snížená",J130,0)</f>
        <v>0</v>
      </c>
      <c r="BG130" s="248">
        <f>IF(N130="zákl. přenesená",J130,0)</f>
        <v>0</v>
      </c>
      <c r="BH130" s="248">
        <f>IF(N130="sníž. přenesená",J130,0)</f>
        <v>0</v>
      </c>
      <c r="BI130" s="248">
        <f>IF(N130="nulová",J130,0)</f>
        <v>0</v>
      </c>
      <c r="BJ130" s="24" t="s">
        <v>24</v>
      </c>
      <c r="BK130" s="248">
        <f>ROUND(I130*H130,2)</f>
        <v>0</v>
      </c>
      <c r="BL130" s="24" t="s">
        <v>617</v>
      </c>
      <c r="BM130" s="24" t="s">
        <v>2309</v>
      </c>
    </row>
    <row r="131" s="1" customFormat="1" ht="25.5" customHeight="1">
      <c r="B131" s="46"/>
      <c r="C131" s="237" t="s">
        <v>1305</v>
      </c>
      <c r="D131" s="237" t="s">
        <v>544</v>
      </c>
      <c r="E131" s="238" t="s">
        <v>2310</v>
      </c>
      <c r="F131" s="239" t="s">
        <v>2311</v>
      </c>
      <c r="G131" s="240" t="s">
        <v>918</v>
      </c>
      <c r="H131" s="241">
        <v>2</v>
      </c>
      <c r="I131" s="242"/>
      <c r="J131" s="243">
        <f>ROUND(I131*H131,2)</f>
        <v>0</v>
      </c>
      <c r="K131" s="239" t="s">
        <v>603</v>
      </c>
      <c r="L131" s="72"/>
      <c r="M131" s="244" t="s">
        <v>22</v>
      </c>
      <c r="N131" s="245" t="s">
        <v>48</v>
      </c>
      <c r="O131" s="47"/>
      <c r="P131" s="246">
        <f>O131*H131</f>
        <v>0</v>
      </c>
      <c r="Q131" s="246">
        <v>0</v>
      </c>
      <c r="R131" s="246">
        <f>Q131*H131</f>
        <v>0</v>
      </c>
      <c r="S131" s="246">
        <v>0</v>
      </c>
      <c r="T131" s="247">
        <f>S131*H131</f>
        <v>0</v>
      </c>
      <c r="AR131" s="24" t="s">
        <v>617</v>
      </c>
      <c r="AT131" s="24" t="s">
        <v>544</v>
      </c>
      <c r="AU131" s="24" t="s">
        <v>24</v>
      </c>
      <c r="AY131" s="24" t="s">
        <v>541</v>
      </c>
      <c r="BE131" s="248">
        <f>IF(N131="základní",J131,0)</f>
        <v>0</v>
      </c>
      <c r="BF131" s="248">
        <f>IF(N131="snížená",J131,0)</f>
        <v>0</v>
      </c>
      <c r="BG131" s="248">
        <f>IF(N131="zákl. přenesená",J131,0)</f>
        <v>0</v>
      </c>
      <c r="BH131" s="248">
        <f>IF(N131="sníž. přenesená",J131,0)</f>
        <v>0</v>
      </c>
      <c r="BI131" s="248">
        <f>IF(N131="nulová",J131,0)</f>
        <v>0</v>
      </c>
      <c r="BJ131" s="24" t="s">
        <v>24</v>
      </c>
      <c r="BK131" s="248">
        <f>ROUND(I131*H131,2)</f>
        <v>0</v>
      </c>
      <c r="BL131" s="24" t="s">
        <v>617</v>
      </c>
      <c r="BM131" s="24" t="s">
        <v>2312</v>
      </c>
    </row>
    <row r="132" s="1" customFormat="1" ht="76.5" customHeight="1">
      <c r="B132" s="46"/>
      <c r="C132" s="237" t="s">
        <v>1310</v>
      </c>
      <c r="D132" s="237" t="s">
        <v>544</v>
      </c>
      <c r="E132" s="238" t="s">
        <v>2313</v>
      </c>
      <c r="F132" s="239" t="s">
        <v>2314</v>
      </c>
      <c r="G132" s="240" t="s">
        <v>616</v>
      </c>
      <c r="H132" s="241">
        <v>1</v>
      </c>
      <c r="I132" s="242"/>
      <c r="J132" s="243">
        <f>ROUND(I132*H132,2)</f>
        <v>0</v>
      </c>
      <c r="K132" s="239" t="s">
        <v>603</v>
      </c>
      <c r="L132" s="72"/>
      <c r="M132" s="244" t="s">
        <v>22</v>
      </c>
      <c r="N132" s="245" t="s">
        <v>48</v>
      </c>
      <c r="O132" s="47"/>
      <c r="P132" s="246">
        <f>O132*H132</f>
        <v>0</v>
      </c>
      <c r="Q132" s="246">
        <v>0</v>
      </c>
      <c r="R132" s="246">
        <f>Q132*H132</f>
        <v>0</v>
      </c>
      <c r="S132" s="246">
        <v>0</v>
      </c>
      <c r="T132" s="247">
        <f>S132*H132</f>
        <v>0</v>
      </c>
      <c r="AR132" s="24" t="s">
        <v>617</v>
      </c>
      <c r="AT132" s="24" t="s">
        <v>544</v>
      </c>
      <c r="AU132" s="24" t="s">
        <v>24</v>
      </c>
      <c r="AY132" s="24" t="s">
        <v>541</v>
      </c>
      <c r="BE132" s="248">
        <f>IF(N132="základní",J132,0)</f>
        <v>0</v>
      </c>
      <c r="BF132" s="248">
        <f>IF(N132="snížená",J132,0)</f>
        <v>0</v>
      </c>
      <c r="BG132" s="248">
        <f>IF(N132="zákl. přenesená",J132,0)</f>
        <v>0</v>
      </c>
      <c r="BH132" s="248">
        <f>IF(N132="sníž. přenesená",J132,0)</f>
        <v>0</v>
      </c>
      <c r="BI132" s="248">
        <f>IF(N132="nulová",J132,0)</f>
        <v>0</v>
      </c>
      <c r="BJ132" s="24" t="s">
        <v>24</v>
      </c>
      <c r="BK132" s="248">
        <f>ROUND(I132*H132,2)</f>
        <v>0</v>
      </c>
      <c r="BL132" s="24" t="s">
        <v>617</v>
      </c>
      <c r="BM132" s="24" t="s">
        <v>2315</v>
      </c>
    </row>
    <row r="133" s="1" customFormat="1" ht="25.5" customHeight="1">
      <c r="B133" s="46"/>
      <c r="C133" s="237" t="s">
        <v>1314</v>
      </c>
      <c r="D133" s="237" t="s">
        <v>544</v>
      </c>
      <c r="E133" s="238" t="s">
        <v>2316</v>
      </c>
      <c r="F133" s="239" t="s">
        <v>2317</v>
      </c>
      <c r="G133" s="240" t="s">
        <v>616</v>
      </c>
      <c r="H133" s="241">
        <v>1</v>
      </c>
      <c r="I133" s="242"/>
      <c r="J133" s="243">
        <f>ROUND(I133*H133,2)</f>
        <v>0</v>
      </c>
      <c r="K133" s="239" t="s">
        <v>603</v>
      </c>
      <c r="L133" s="72"/>
      <c r="M133" s="244" t="s">
        <v>22</v>
      </c>
      <c r="N133" s="281" t="s">
        <v>48</v>
      </c>
      <c r="O133" s="277"/>
      <c r="P133" s="278">
        <f>O133*H133</f>
        <v>0</v>
      </c>
      <c r="Q133" s="278">
        <v>0</v>
      </c>
      <c r="R133" s="278">
        <f>Q133*H133</f>
        <v>0</v>
      </c>
      <c r="S133" s="278">
        <v>0</v>
      </c>
      <c r="T133" s="279">
        <f>S133*H133</f>
        <v>0</v>
      </c>
      <c r="AR133" s="24" t="s">
        <v>617</v>
      </c>
      <c r="AT133" s="24" t="s">
        <v>544</v>
      </c>
      <c r="AU133" s="24" t="s">
        <v>24</v>
      </c>
      <c r="AY133" s="24" t="s">
        <v>541</v>
      </c>
      <c r="BE133" s="248">
        <f>IF(N133="základní",J133,0)</f>
        <v>0</v>
      </c>
      <c r="BF133" s="248">
        <f>IF(N133="snížená",J133,0)</f>
        <v>0</v>
      </c>
      <c r="BG133" s="248">
        <f>IF(N133="zákl. přenesená",J133,0)</f>
        <v>0</v>
      </c>
      <c r="BH133" s="248">
        <f>IF(N133="sníž. přenesená",J133,0)</f>
        <v>0</v>
      </c>
      <c r="BI133" s="248">
        <f>IF(N133="nulová",J133,0)</f>
        <v>0</v>
      </c>
      <c r="BJ133" s="24" t="s">
        <v>24</v>
      </c>
      <c r="BK133" s="248">
        <f>ROUND(I133*H133,2)</f>
        <v>0</v>
      </c>
      <c r="BL133" s="24" t="s">
        <v>617</v>
      </c>
      <c r="BM133" s="24" t="s">
        <v>2318</v>
      </c>
    </row>
    <row r="134" s="1" customFormat="1" ht="6.96" customHeight="1">
      <c r="B134" s="67"/>
      <c r="C134" s="68"/>
      <c r="D134" s="68"/>
      <c r="E134" s="68"/>
      <c r="F134" s="68"/>
      <c r="G134" s="68"/>
      <c r="H134" s="68"/>
      <c r="I134" s="179"/>
      <c r="J134" s="68"/>
      <c r="K134" s="68"/>
      <c r="L134" s="72"/>
    </row>
  </sheetData>
  <sheetProtection sheet="1" autoFilter="0" formatColumns="0" formatRows="0" objects="1" scenarios="1" spinCount="100000" saltValue="+GXsqRRYZSun7l4S0m6IMcv8CAEt5FRN8LD19odx3Oty0yU9AlxdDZQZS5a0j0wZmSwFAvWQQgo2s7glj8xOjw==" hashValue="x6jlPYWfxoGjZ7Ja6lgMzHs684GhQYOMeSnupKTcrPF431HiPet64IgOPEa4dD8OoK1+in/mZwbrBaPKhq+hOw==" algorithmName="SHA-512" password="CC35"/>
  <autoFilter ref="C88:K133"/>
  <mergeCells count="16">
    <mergeCell ref="E7:H7"/>
    <mergeCell ref="E11:H11"/>
    <mergeCell ref="E9:H9"/>
    <mergeCell ref="E13:H13"/>
    <mergeCell ref="E28:H28"/>
    <mergeCell ref="E49:H49"/>
    <mergeCell ref="E53:H53"/>
    <mergeCell ref="E51:H51"/>
    <mergeCell ref="E55:H55"/>
    <mergeCell ref="J59:J60"/>
    <mergeCell ref="E75:H75"/>
    <mergeCell ref="E79:H79"/>
    <mergeCell ref="E77:H77"/>
    <mergeCell ref="E81:H81"/>
    <mergeCell ref="G1:H1"/>
    <mergeCell ref="L2:V2"/>
  </mergeCells>
  <hyperlinks>
    <hyperlink ref="F1:G1" location="C2" display="1) Krycí list soupisu"/>
    <hyperlink ref="G1:H1" location="C62" display="2) Rekapitulace"/>
    <hyperlink ref="J1" location="C88"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93.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476</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ht="16.5" customHeight="1">
      <c r="B9" s="28"/>
      <c r="C9" s="29"/>
      <c r="D9" s="29"/>
      <c r="E9" s="156" t="s">
        <v>2208</v>
      </c>
      <c r="F9" s="29"/>
      <c r="G9" s="29"/>
      <c r="H9" s="29"/>
      <c r="I9" s="155"/>
      <c r="J9" s="29"/>
      <c r="K9" s="31"/>
    </row>
    <row r="10">
      <c r="B10" s="28"/>
      <c r="C10" s="29"/>
      <c r="D10" s="40" t="s">
        <v>508</v>
      </c>
      <c r="E10" s="29"/>
      <c r="F10" s="29"/>
      <c r="G10" s="29"/>
      <c r="H10" s="29"/>
      <c r="I10" s="155"/>
      <c r="J10" s="29"/>
      <c r="K10" s="31"/>
    </row>
    <row r="11" s="1" customFormat="1" ht="16.5" customHeight="1">
      <c r="B11" s="46"/>
      <c r="C11" s="47"/>
      <c r="D11" s="47"/>
      <c r="E11" s="55" t="s">
        <v>2210</v>
      </c>
      <c r="F11" s="47"/>
      <c r="G11" s="47"/>
      <c r="H11" s="47"/>
      <c r="I11" s="157"/>
      <c r="J11" s="47"/>
      <c r="K11" s="51"/>
    </row>
    <row r="12" s="1" customFormat="1">
      <c r="B12" s="46"/>
      <c r="C12" s="47"/>
      <c r="D12" s="40" t="s">
        <v>510</v>
      </c>
      <c r="E12" s="47"/>
      <c r="F12" s="47"/>
      <c r="G12" s="47"/>
      <c r="H12" s="47"/>
      <c r="I12" s="157"/>
      <c r="J12" s="47"/>
      <c r="K12" s="51"/>
    </row>
    <row r="13" s="1" customFormat="1" ht="36.96" customHeight="1">
      <c r="B13" s="46"/>
      <c r="C13" s="47"/>
      <c r="D13" s="47"/>
      <c r="E13" s="158" t="s">
        <v>2319</v>
      </c>
      <c r="F13" s="47"/>
      <c r="G13" s="47"/>
      <c r="H13" s="47"/>
      <c r="I13" s="157"/>
      <c r="J13" s="47"/>
      <c r="K13" s="51"/>
    </row>
    <row r="14" s="1" customFormat="1">
      <c r="B14" s="46"/>
      <c r="C14" s="47"/>
      <c r="D14" s="47"/>
      <c r="E14" s="47"/>
      <c r="F14" s="47"/>
      <c r="G14" s="47"/>
      <c r="H14" s="47"/>
      <c r="I14" s="157"/>
      <c r="J14" s="47"/>
      <c r="K14" s="51"/>
    </row>
    <row r="15" s="1" customFormat="1" ht="14.4" customHeight="1">
      <c r="B15" s="46"/>
      <c r="C15" s="47"/>
      <c r="D15" s="40" t="s">
        <v>21</v>
      </c>
      <c r="E15" s="47"/>
      <c r="F15" s="35" t="s">
        <v>22</v>
      </c>
      <c r="G15" s="47"/>
      <c r="H15" s="47"/>
      <c r="I15" s="159" t="s">
        <v>23</v>
      </c>
      <c r="J15" s="35" t="s">
        <v>22</v>
      </c>
      <c r="K15" s="51"/>
    </row>
    <row r="16" s="1" customFormat="1" ht="14.4" customHeight="1">
      <c r="B16" s="46"/>
      <c r="C16" s="47"/>
      <c r="D16" s="40" t="s">
        <v>25</v>
      </c>
      <c r="E16" s="47"/>
      <c r="F16" s="35" t="s">
        <v>40</v>
      </c>
      <c r="G16" s="47"/>
      <c r="H16" s="47"/>
      <c r="I16" s="159" t="s">
        <v>27</v>
      </c>
      <c r="J16" s="160" t="str">
        <f>'Rekapitulace stavby'!AN8</f>
        <v>19. 9. 2018</v>
      </c>
      <c r="K16" s="51"/>
    </row>
    <row r="17" s="1" customFormat="1" ht="10.8" customHeight="1">
      <c r="B17" s="46"/>
      <c r="C17" s="47"/>
      <c r="D17" s="47"/>
      <c r="E17" s="47"/>
      <c r="F17" s="47"/>
      <c r="G17" s="47"/>
      <c r="H17" s="47"/>
      <c r="I17" s="157"/>
      <c r="J17" s="47"/>
      <c r="K17" s="51"/>
    </row>
    <row r="18" s="1" customFormat="1" ht="14.4" customHeight="1">
      <c r="B18" s="46"/>
      <c r="C18" s="47"/>
      <c r="D18" s="40" t="s">
        <v>31</v>
      </c>
      <c r="E18" s="47"/>
      <c r="F18" s="47"/>
      <c r="G18" s="47"/>
      <c r="H18" s="47"/>
      <c r="I18" s="159" t="s">
        <v>32</v>
      </c>
      <c r="J18" s="35" t="str">
        <f>IF('Rekapitulace stavby'!AN10="","",'Rekapitulace stavby'!AN10)</f>
        <v>70994234</v>
      </c>
      <c r="K18" s="51"/>
    </row>
    <row r="19" s="1" customFormat="1" ht="18" customHeight="1">
      <c r="B19" s="46"/>
      <c r="C19" s="47"/>
      <c r="D19" s="47"/>
      <c r="E19" s="35" t="str">
        <f>IF('Rekapitulace stavby'!E11="","",'Rekapitulace stavby'!E11)</f>
        <v>SŽDC s.o., OŘ Ústí n.L., ST Ústí n.L.</v>
      </c>
      <c r="F19" s="47"/>
      <c r="G19" s="47"/>
      <c r="H19" s="47"/>
      <c r="I19" s="159" t="s">
        <v>35</v>
      </c>
      <c r="J19" s="35" t="str">
        <f>IF('Rekapitulace stavby'!AN11="","",'Rekapitulace stavby'!AN11)</f>
        <v>CZ70994234</v>
      </c>
      <c r="K19" s="51"/>
    </row>
    <row r="20" s="1" customFormat="1" ht="6.96" customHeight="1">
      <c r="B20" s="46"/>
      <c r="C20" s="47"/>
      <c r="D20" s="47"/>
      <c r="E20" s="47"/>
      <c r="F20" s="47"/>
      <c r="G20" s="47"/>
      <c r="H20" s="47"/>
      <c r="I20" s="157"/>
      <c r="J20" s="47"/>
      <c r="K20" s="51"/>
    </row>
    <row r="21" s="1" customFormat="1" ht="14.4" customHeight="1">
      <c r="B21" s="46"/>
      <c r="C21" s="47"/>
      <c r="D21" s="40" t="s">
        <v>37</v>
      </c>
      <c r="E21" s="47"/>
      <c r="F21" s="47"/>
      <c r="G21" s="47"/>
      <c r="H21" s="47"/>
      <c r="I21" s="159" t="s">
        <v>32</v>
      </c>
      <c r="J21" s="35" t="str">
        <f>IF('Rekapitulace stavby'!AN13="Vyplň údaj","",IF('Rekapitulace stavby'!AN13="","",'Rekapitulace stavby'!AN13))</f>
        <v/>
      </c>
      <c r="K21" s="51"/>
    </row>
    <row r="22" s="1" customFormat="1" ht="18" customHeight="1">
      <c r="B22" s="46"/>
      <c r="C22" s="47"/>
      <c r="D22" s="47"/>
      <c r="E22" s="35" t="str">
        <f>IF('Rekapitulace stavby'!E14="Vyplň údaj","",IF('Rekapitulace stavby'!E14="","",'Rekapitulace stavby'!E14))</f>
        <v/>
      </c>
      <c r="F22" s="47"/>
      <c r="G22" s="47"/>
      <c r="H22" s="47"/>
      <c r="I22" s="159" t="s">
        <v>35</v>
      </c>
      <c r="J22" s="35" t="str">
        <f>IF('Rekapitulace stavby'!AN14="Vyplň údaj","",IF('Rekapitulace stavby'!AN14="","",'Rekapitulace stavby'!AN14))</f>
        <v/>
      </c>
      <c r="K22" s="51"/>
    </row>
    <row r="23" s="1" customFormat="1" ht="6.96" customHeight="1">
      <c r="B23" s="46"/>
      <c r="C23" s="47"/>
      <c r="D23" s="47"/>
      <c r="E23" s="47"/>
      <c r="F23" s="47"/>
      <c r="G23" s="47"/>
      <c r="H23" s="47"/>
      <c r="I23" s="157"/>
      <c r="J23" s="47"/>
      <c r="K23" s="51"/>
    </row>
    <row r="24" s="1" customFormat="1" ht="14.4" customHeight="1">
      <c r="B24" s="46"/>
      <c r="C24" s="47"/>
      <c r="D24" s="40" t="s">
        <v>39</v>
      </c>
      <c r="E24" s="47"/>
      <c r="F24" s="47"/>
      <c r="G24" s="47"/>
      <c r="H24" s="47"/>
      <c r="I24" s="159" t="s">
        <v>32</v>
      </c>
      <c r="J24" s="35" t="str">
        <f>IF('Rekapitulace stavby'!AN16="","",'Rekapitulace stavby'!AN16)</f>
        <v/>
      </c>
      <c r="K24" s="51"/>
    </row>
    <row r="25" s="1" customFormat="1" ht="18" customHeight="1">
      <c r="B25" s="46"/>
      <c r="C25" s="47"/>
      <c r="D25" s="47"/>
      <c r="E25" s="35" t="str">
        <f>IF('Rekapitulace stavby'!E17="","",'Rekapitulace stavby'!E17)</f>
        <v xml:space="preserve"> </v>
      </c>
      <c r="F25" s="47"/>
      <c r="G25" s="47"/>
      <c r="H25" s="47"/>
      <c r="I25" s="159" t="s">
        <v>35</v>
      </c>
      <c r="J25" s="35" t="str">
        <f>IF('Rekapitulace stavby'!AN17="","",'Rekapitulace stavby'!AN17)</f>
        <v/>
      </c>
      <c r="K25" s="51"/>
    </row>
    <row r="26" s="1" customFormat="1" ht="6.96" customHeight="1">
      <c r="B26" s="46"/>
      <c r="C26" s="47"/>
      <c r="D26" s="47"/>
      <c r="E26" s="47"/>
      <c r="F26" s="47"/>
      <c r="G26" s="47"/>
      <c r="H26" s="47"/>
      <c r="I26" s="157"/>
      <c r="J26" s="47"/>
      <c r="K26" s="51"/>
    </row>
    <row r="27" s="1" customFormat="1" ht="14.4" customHeight="1">
      <c r="B27" s="46"/>
      <c r="C27" s="47"/>
      <c r="D27" s="40" t="s">
        <v>42</v>
      </c>
      <c r="E27" s="47"/>
      <c r="F27" s="47"/>
      <c r="G27" s="47"/>
      <c r="H27" s="47"/>
      <c r="I27" s="157"/>
      <c r="J27" s="47"/>
      <c r="K27" s="51"/>
    </row>
    <row r="28" s="7" customFormat="1" ht="16.5" customHeight="1">
      <c r="B28" s="161"/>
      <c r="C28" s="162"/>
      <c r="D28" s="162"/>
      <c r="E28" s="44" t="s">
        <v>22</v>
      </c>
      <c r="F28" s="44"/>
      <c r="G28" s="44"/>
      <c r="H28" s="44"/>
      <c r="I28" s="163"/>
      <c r="J28" s="162"/>
      <c r="K28" s="164"/>
    </row>
    <row r="29" s="1" customFormat="1" ht="6.96" customHeight="1">
      <c r="B29" s="46"/>
      <c r="C29" s="47"/>
      <c r="D29" s="47"/>
      <c r="E29" s="47"/>
      <c r="F29" s="47"/>
      <c r="G29" s="47"/>
      <c r="H29" s="47"/>
      <c r="I29" s="157"/>
      <c r="J29" s="47"/>
      <c r="K29" s="51"/>
    </row>
    <row r="30" s="1" customFormat="1" ht="6.96" customHeight="1">
      <c r="B30" s="46"/>
      <c r="C30" s="47"/>
      <c r="D30" s="106"/>
      <c r="E30" s="106"/>
      <c r="F30" s="106"/>
      <c r="G30" s="106"/>
      <c r="H30" s="106"/>
      <c r="I30" s="165"/>
      <c r="J30" s="106"/>
      <c r="K30" s="166"/>
    </row>
    <row r="31" s="1" customFormat="1" ht="25.44" customHeight="1">
      <c r="B31" s="46"/>
      <c r="C31" s="47"/>
      <c r="D31" s="167" t="s">
        <v>43</v>
      </c>
      <c r="E31" s="47"/>
      <c r="F31" s="47"/>
      <c r="G31" s="47"/>
      <c r="H31" s="47"/>
      <c r="I31" s="157"/>
      <c r="J31" s="168">
        <f>ROUND(J93,2)</f>
        <v>0</v>
      </c>
      <c r="K31" s="51"/>
    </row>
    <row r="32" s="1" customFormat="1" ht="6.96" customHeight="1">
      <c r="B32" s="46"/>
      <c r="C32" s="47"/>
      <c r="D32" s="106"/>
      <c r="E32" s="106"/>
      <c r="F32" s="106"/>
      <c r="G32" s="106"/>
      <c r="H32" s="106"/>
      <c r="I32" s="165"/>
      <c r="J32" s="106"/>
      <c r="K32" s="166"/>
    </row>
    <row r="33" s="1" customFormat="1" ht="14.4" customHeight="1">
      <c r="B33" s="46"/>
      <c r="C33" s="47"/>
      <c r="D33" s="47"/>
      <c r="E33" s="47"/>
      <c r="F33" s="52" t="s">
        <v>45</v>
      </c>
      <c r="G33" s="47"/>
      <c r="H33" s="47"/>
      <c r="I33" s="169" t="s">
        <v>44</v>
      </c>
      <c r="J33" s="52" t="s">
        <v>46</v>
      </c>
      <c r="K33" s="51"/>
    </row>
    <row r="34" s="1" customFormat="1" ht="14.4" customHeight="1">
      <c r="B34" s="46"/>
      <c r="C34" s="47"/>
      <c r="D34" s="55" t="s">
        <v>47</v>
      </c>
      <c r="E34" s="55" t="s">
        <v>48</v>
      </c>
      <c r="F34" s="170">
        <f>ROUND(SUM(BE93:BE114), 2)</f>
        <v>0</v>
      </c>
      <c r="G34" s="47"/>
      <c r="H34" s="47"/>
      <c r="I34" s="171">
        <v>0.20999999999999999</v>
      </c>
      <c r="J34" s="170">
        <f>ROUND(ROUND((SUM(BE93:BE114)), 2)*I34, 2)</f>
        <v>0</v>
      </c>
      <c r="K34" s="51"/>
    </row>
    <row r="35" s="1" customFormat="1" ht="14.4" customHeight="1">
      <c r="B35" s="46"/>
      <c r="C35" s="47"/>
      <c r="D35" s="47"/>
      <c r="E35" s="55" t="s">
        <v>49</v>
      </c>
      <c r="F35" s="170">
        <f>ROUND(SUM(BF93:BF114), 2)</f>
        <v>0</v>
      </c>
      <c r="G35" s="47"/>
      <c r="H35" s="47"/>
      <c r="I35" s="171">
        <v>0.14999999999999999</v>
      </c>
      <c r="J35" s="170">
        <f>ROUND(ROUND((SUM(BF93:BF114)), 2)*I35, 2)</f>
        <v>0</v>
      </c>
      <c r="K35" s="51"/>
    </row>
    <row r="36" hidden="1" s="1" customFormat="1" ht="14.4" customHeight="1">
      <c r="B36" s="46"/>
      <c r="C36" s="47"/>
      <c r="D36" s="47"/>
      <c r="E36" s="55" t="s">
        <v>50</v>
      </c>
      <c r="F36" s="170">
        <f>ROUND(SUM(BG93:BG114), 2)</f>
        <v>0</v>
      </c>
      <c r="G36" s="47"/>
      <c r="H36" s="47"/>
      <c r="I36" s="171">
        <v>0.20999999999999999</v>
      </c>
      <c r="J36" s="170">
        <v>0</v>
      </c>
      <c r="K36" s="51"/>
    </row>
    <row r="37" hidden="1" s="1" customFormat="1" ht="14.4" customHeight="1">
      <c r="B37" s="46"/>
      <c r="C37" s="47"/>
      <c r="D37" s="47"/>
      <c r="E37" s="55" t="s">
        <v>51</v>
      </c>
      <c r="F37" s="170">
        <f>ROUND(SUM(BH93:BH114), 2)</f>
        <v>0</v>
      </c>
      <c r="G37" s="47"/>
      <c r="H37" s="47"/>
      <c r="I37" s="171">
        <v>0.14999999999999999</v>
      </c>
      <c r="J37" s="170">
        <v>0</v>
      </c>
      <c r="K37" s="51"/>
    </row>
    <row r="38" hidden="1" s="1" customFormat="1" ht="14.4" customHeight="1">
      <c r="B38" s="46"/>
      <c r="C38" s="47"/>
      <c r="D38" s="47"/>
      <c r="E38" s="55" t="s">
        <v>52</v>
      </c>
      <c r="F38" s="170">
        <f>ROUND(SUM(BI93:BI114), 2)</f>
        <v>0</v>
      </c>
      <c r="G38" s="47"/>
      <c r="H38" s="47"/>
      <c r="I38" s="171">
        <v>0</v>
      </c>
      <c r="J38" s="170">
        <v>0</v>
      </c>
      <c r="K38" s="51"/>
    </row>
    <row r="39" s="1" customFormat="1" ht="6.96" customHeight="1">
      <c r="B39" s="46"/>
      <c r="C39" s="47"/>
      <c r="D39" s="47"/>
      <c r="E39" s="47"/>
      <c r="F39" s="47"/>
      <c r="G39" s="47"/>
      <c r="H39" s="47"/>
      <c r="I39" s="157"/>
      <c r="J39" s="47"/>
      <c r="K39" s="51"/>
    </row>
    <row r="40" s="1" customFormat="1" ht="25.44" customHeight="1">
      <c r="B40" s="46"/>
      <c r="C40" s="172"/>
      <c r="D40" s="173" t="s">
        <v>53</v>
      </c>
      <c r="E40" s="98"/>
      <c r="F40" s="98"/>
      <c r="G40" s="174" t="s">
        <v>54</v>
      </c>
      <c r="H40" s="175" t="s">
        <v>55</v>
      </c>
      <c r="I40" s="176"/>
      <c r="J40" s="177">
        <f>SUM(J31:J38)</f>
        <v>0</v>
      </c>
      <c r="K40" s="178"/>
    </row>
    <row r="41" s="1" customFormat="1" ht="14.4" customHeight="1">
      <c r="B41" s="67"/>
      <c r="C41" s="68"/>
      <c r="D41" s="68"/>
      <c r="E41" s="68"/>
      <c r="F41" s="68"/>
      <c r="G41" s="68"/>
      <c r="H41" s="68"/>
      <c r="I41" s="179"/>
      <c r="J41" s="68"/>
      <c r="K41" s="69"/>
    </row>
    <row r="45" s="1" customFormat="1" ht="6.96" customHeight="1">
      <c r="B45" s="180"/>
      <c r="C45" s="181"/>
      <c r="D45" s="181"/>
      <c r="E45" s="181"/>
      <c r="F45" s="181"/>
      <c r="G45" s="181"/>
      <c r="H45" s="181"/>
      <c r="I45" s="182"/>
      <c r="J45" s="181"/>
      <c r="K45" s="183"/>
    </row>
    <row r="46" s="1" customFormat="1" ht="36.96" customHeight="1">
      <c r="B46" s="46"/>
      <c r="C46" s="30" t="s">
        <v>512</v>
      </c>
      <c r="D46" s="47"/>
      <c r="E46" s="47"/>
      <c r="F46" s="47"/>
      <c r="G46" s="47"/>
      <c r="H46" s="47"/>
      <c r="I46" s="157"/>
      <c r="J46" s="47"/>
      <c r="K46" s="51"/>
    </row>
    <row r="47" s="1" customFormat="1" ht="6.96" customHeight="1">
      <c r="B47" s="46"/>
      <c r="C47" s="47"/>
      <c r="D47" s="47"/>
      <c r="E47" s="47"/>
      <c r="F47" s="47"/>
      <c r="G47" s="47"/>
      <c r="H47" s="47"/>
      <c r="I47" s="157"/>
      <c r="J47" s="47"/>
      <c r="K47" s="51"/>
    </row>
    <row r="48" s="1" customFormat="1" ht="14.4" customHeight="1">
      <c r="B48" s="46"/>
      <c r="C48" s="40" t="s">
        <v>18</v>
      </c>
      <c r="D48" s="47"/>
      <c r="E48" s="47"/>
      <c r="F48" s="47"/>
      <c r="G48" s="47"/>
      <c r="H48" s="47"/>
      <c r="I48" s="157"/>
      <c r="J48" s="47"/>
      <c r="K48" s="51"/>
    </row>
    <row r="49" s="1" customFormat="1" ht="16.5" customHeight="1">
      <c r="B49" s="46"/>
      <c r="C49" s="47"/>
      <c r="D49" s="47"/>
      <c r="E49" s="156" t="str">
        <f>E7</f>
        <v>Celkové opravy zastávek na koridorové trati Vraňany - Děčín - státní hranice_ZMĚNA č. 1</v>
      </c>
      <c r="F49" s="40"/>
      <c r="G49" s="40"/>
      <c r="H49" s="40"/>
      <c r="I49" s="157"/>
      <c r="J49" s="47"/>
      <c r="K49" s="51"/>
    </row>
    <row r="50">
      <c r="B50" s="28"/>
      <c r="C50" s="40" t="s">
        <v>506</v>
      </c>
      <c r="D50" s="29"/>
      <c r="E50" s="29"/>
      <c r="F50" s="29"/>
      <c r="G50" s="29"/>
      <c r="H50" s="29"/>
      <c r="I50" s="155"/>
      <c r="J50" s="29"/>
      <c r="K50" s="31"/>
    </row>
    <row r="51" ht="16.5" customHeight="1">
      <c r="B51" s="28"/>
      <c r="C51" s="29"/>
      <c r="D51" s="29"/>
      <c r="E51" s="156" t="s">
        <v>2208</v>
      </c>
      <c r="F51" s="29"/>
      <c r="G51" s="29"/>
      <c r="H51" s="29"/>
      <c r="I51" s="155"/>
      <c r="J51" s="29"/>
      <c r="K51" s="31"/>
    </row>
    <row r="52">
      <c r="B52" s="28"/>
      <c r="C52" s="40" t="s">
        <v>508</v>
      </c>
      <c r="D52" s="29"/>
      <c r="E52" s="29"/>
      <c r="F52" s="29"/>
      <c r="G52" s="29"/>
      <c r="H52" s="29"/>
      <c r="I52" s="155"/>
      <c r="J52" s="29"/>
      <c r="K52" s="31"/>
    </row>
    <row r="53" s="1" customFormat="1" ht="16.5" customHeight="1">
      <c r="B53" s="46"/>
      <c r="C53" s="47"/>
      <c r="D53" s="47"/>
      <c r="E53" s="55" t="s">
        <v>2210</v>
      </c>
      <c r="F53" s="47"/>
      <c r="G53" s="47"/>
      <c r="H53" s="47"/>
      <c r="I53" s="157"/>
      <c r="J53" s="47"/>
      <c r="K53" s="51"/>
    </row>
    <row r="54" s="1" customFormat="1" ht="14.4" customHeight="1">
      <c r="B54" s="46"/>
      <c r="C54" s="40" t="s">
        <v>510</v>
      </c>
      <c r="D54" s="47"/>
      <c r="E54" s="47"/>
      <c r="F54" s="47"/>
      <c r="G54" s="47"/>
      <c r="H54" s="47"/>
      <c r="I54" s="157"/>
      <c r="J54" s="47"/>
      <c r="K54" s="51"/>
    </row>
    <row r="55" s="1" customFormat="1" ht="17.25" customHeight="1">
      <c r="B55" s="46"/>
      <c r="C55" s="47"/>
      <c r="D55" s="47"/>
      <c r="E55" s="158" t="str">
        <f>E13</f>
        <v>SO-37-04.2 - zemní práce</v>
      </c>
      <c r="F55" s="47"/>
      <c r="G55" s="47"/>
      <c r="H55" s="47"/>
      <c r="I55" s="157"/>
      <c r="J55" s="47"/>
      <c r="K55" s="51"/>
    </row>
    <row r="56" s="1" customFormat="1" ht="6.96" customHeight="1">
      <c r="B56" s="46"/>
      <c r="C56" s="47"/>
      <c r="D56" s="47"/>
      <c r="E56" s="47"/>
      <c r="F56" s="47"/>
      <c r="G56" s="47"/>
      <c r="H56" s="47"/>
      <c r="I56" s="157"/>
      <c r="J56" s="47"/>
      <c r="K56" s="51"/>
    </row>
    <row r="57" s="1" customFormat="1" ht="18" customHeight="1">
      <c r="B57" s="46"/>
      <c r="C57" s="40" t="s">
        <v>25</v>
      </c>
      <c r="D57" s="47"/>
      <c r="E57" s="47"/>
      <c r="F57" s="35" t="str">
        <f>F16</f>
        <v xml:space="preserve"> </v>
      </c>
      <c r="G57" s="47"/>
      <c r="H57" s="47"/>
      <c r="I57" s="159" t="s">
        <v>27</v>
      </c>
      <c r="J57" s="160" t="str">
        <f>IF(J16="","",J16)</f>
        <v>19. 9. 2018</v>
      </c>
      <c r="K57" s="51"/>
    </row>
    <row r="58" s="1" customFormat="1" ht="6.96" customHeight="1">
      <c r="B58" s="46"/>
      <c r="C58" s="47"/>
      <c r="D58" s="47"/>
      <c r="E58" s="47"/>
      <c r="F58" s="47"/>
      <c r="G58" s="47"/>
      <c r="H58" s="47"/>
      <c r="I58" s="157"/>
      <c r="J58" s="47"/>
      <c r="K58" s="51"/>
    </row>
    <row r="59" s="1" customFormat="1">
      <c r="B59" s="46"/>
      <c r="C59" s="40" t="s">
        <v>31</v>
      </c>
      <c r="D59" s="47"/>
      <c r="E59" s="47"/>
      <c r="F59" s="35" t="str">
        <f>E19</f>
        <v>SŽDC s.o., OŘ Ústí n.L., ST Ústí n.L.</v>
      </c>
      <c r="G59" s="47"/>
      <c r="H59" s="47"/>
      <c r="I59" s="159" t="s">
        <v>39</v>
      </c>
      <c r="J59" s="44" t="str">
        <f>E25</f>
        <v xml:space="preserve"> </v>
      </c>
      <c r="K59" s="51"/>
    </row>
    <row r="60" s="1" customFormat="1" ht="14.4" customHeight="1">
      <c r="B60" s="46"/>
      <c r="C60" s="40" t="s">
        <v>37</v>
      </c>
      <c r="D60" s="47"/>
      <c r="E60" s="47"/>
      <c r="F60" s="35" t="str">
        <f>IF(E22="","",E22)</f>
        <v/>
      </c>
      <c r="G60" s="47"/>
      <c r="H60" s="47"/>
      <c r="I60" s="157"/>
      <c r="J60" s="184"/>
      <c r="K60" s="51"/>
    </row>
    <row r="61" s="1" customFormat="1" ht="10.32" customHeight="1">
      <c r="B61" s="46"/>
      <c r="C61" s="47"/>
      <c r="D61" s="47"/>
      <c r="E61" s="47"/>
      <c r="F61" s="47"/>
      <c r="G61" s="47"/>
      <c r="H61" s="47"/>
      <c r="I61" s="157"/>
      <c r="J61" s="47"/>
      <c r="K61" s="51"/>
    </row>
    <row r="62" s="1" customFormat="1" ht="29.28" customHeight="1">
      <c r="B62" s="46"/>
      <c r="C62" s="185" t="s">
        <v>513</v>
      </c>
      <c r="D62" s="172"/>
      <c r="E62" s="172"/>
      <c r="F62" s="172"/>
      <c r="G62" s="172"/>
      <c r="H62" s="172"/>
      <c r="I62" s="186"/>
      <c r="J62" s="187" t="s">
        <v>514</v>
      </c>
      <c r="K62" s="188"/>
    </row>
    <row r="63" s="1" customFormat="1" ht="10.32" customHeight="1">
      <c r="B63" s="46"/>
      <c r="C63" s="47"/>
      <c r="D63" s="47"/>
      <c r="E63" s="47"/>
      <c r="F63" s="47"/>
      <c r="G63" s="47"/>
      <c r="H63" s="47"/>
      <c r="I63" s="157"/>
      <c r="J63" s="47"/>
      <c r="K63" s="51"/>
    </row>
    <row r="64" s="1" customFormat="1" ht="29.28" customHeight="1">
      <c r="B64" s="46"/>
      <c r="C64" s="189" t="s">
        <v>515</v>
      </c>
      <c r="D64" s="47"/>
      <c r="E64" s="47"/>
      <c r="F64" s="47"/>
      <c r="G64" s="47"/>
      <c r="H64" s="47"/>
      <c r="I64" s="157"/>
      <c r="J64" s="168">
        <f>J93</f>
        <v>0</v>
      </c>
      <c r="K64" s="51"/>
      <c r="AU64" s="24" t="s">
        <v>516</v>
      </c>
    </row>
    <row r="65" s="8" customFormat="1" ht="24.96" customHeight="1">
      <c r="B65" s="190"/>
      <c r="C65" s="191"/>
      <c r="D65" s="192" t="s">
        <v>517</v>
      </c>
      <c r="E65" s="193"/>
      <c r="F65" s="193"/>
      <c r="G65" s="193"/>
      <c r="H65" s="193"/>
      <c r="I65" s="194"/>
      <c r="J65" s="195">
        <f>J94</f>
        <v>0</v>
      </c>
      <c r="K65" s="196"/>
    </row>
    <row r="66" s="9" customFormat="1" ht="19.92" customHeight="1">
      <c r="B66" s="197"/>
      <c r="C66" s="198"/>
      <c r="D66" s="199" t="s">
        <v>1087</v>
      </c>
      <c r="E66" s="200"/>
      <c r="F66" s="200"/>
      <c r="G66" s="200"/>
      <c r="H66" s="200"/>
      <c r="I66" s="201"/>
      <c r="J66" s="202">
        <f>J95</f>
        <v>0</v>
      </c>
      <c r="K66" s="203"/>
    </row>
    <row r="67" s="9" customFormat="1" ht="19.92" customHeight="1">
      <c r="B67" s="197"/>
      <c r="C67" s="198"/>
      <c r="D67" s="199" t="s">
        <v>1693</v>
      </c>
      <c r="E67" s="200"/>
      <c r="F67" s="200"/>
      <c r="G67" s="200"/>
      <c r="H67" s="200"/>
      <c r="I67" s="201"/>
      <c r="J67" s="202">
        <f>J107</f>
        <v>0</v>
      </c>
      <c r="K67" s="203"/>
    </row>
    <row r="68" s="8" customFormat="1" ht="24.96" customHeight="1">
      <c r="B68" s="190"/>
      <c r="C68" s="191"/>
      <c r="D68" s="192" t="s">
        <v>1471</v>
      </c>
      <c r="E68" s="193"/>
      <c r="F68" s="193"/>
      <c r="G68" s="193"/>
      <c r="H68" s="193"/>
      <c r="I68" s="194"/>
      <c r="J68" s="195">
        <f>J109</f>
        <v>0</v>
      </c>
      <c r="K68" s="196"/>
    </row>
    <row r="69" s="9" customFormat="1" ht="19.92" customHeight="1">
      <c r="B69" s="197"/>
      <c r="C69" s="198"/>
      <c r="D69" s="199" t="s">
        <v>1472</v>
      </c>
      <c r="E69" s="200"/>
      <c r="F69" s="200"/>
      <c r="G69" s="200"/>
      <c r="H69" s="200"/>
      <c r="I69" s="201"/>
      <c r="J69" s="202">
        <f>J110</f>
        <v>0</v>
      </c>
      <c r="K69" s="203"/>
    </row>
    <row r="70" s="1" customFormat="1" ht="21.84" customHeight="1">
      <c r="B70" s="46"/>
      <c r="C70" s="47"/>
      <c r="D70" s="47"/>
      <c r="E70" s="47"/>
      <c r="F70" s="47"/>
      <c r="G70" s="47"/>
      <c r="H70" s="47"/>
      <c r="I70" s="157"/>
      <c r="J70" s="47"/>
      <c r="K70" s="51"/>
    </row>
    <row r="71" s="1" customFormat="1" ht="6.96" customHeight="1">
      <c r="B71" s="67"/>
      <c r="C71" s="68"/>
      <c r="D71" s="68"/>
      <c r="E71" s="68"/>
      <c r="F71" s="68"/>
      <c r="G71" s="68"/>
      <c r="H71" s="68"/>
      <c r="I71" s="179"/>
      <c r="J71" s="68"/>
      <c r="K71" s="69"/>
    </row>
    <row r="75" s="1" customFormat="1" ht="6.96" customHeight="1">
      <c r="B75" s="70"/>
      <c r="C75" s="71"/>
      <c r="D75" s="71"/>
      <c r="E75" s="71"/>
      <c r="F75" s="71"/>
      <c r="G75" s="71"/>
      <c r="H75" s="71"/>
      <c r="I75" s="182"/>
      <c r="J75" s="71"/>
      <c r="K75" s="71"/>
      <c r="L75" s="72"/>
    </row>
    <row r="76" s="1" customFormat="1" ht="36.96" customHeight="1">
      <c r="B76" s="46"/>
      <c r="C76" s="73" t="s">
        <v>525</v>
      </c>
      <c r="D76" s="74"/>
      <c r="E76" s="74"/>
      <c r="F76" s="74"/>
      <c r="G76" s="74"/>
      <c r="H76" s="74"/>
      <c r="I76" s="204"/>
      <c r="J76" s="74"/>
      <c r="K76" s="74"/>
      <c r="L76" s="72"/>
    </row>
    <row r="77" s="1" customFormat="1" ht="6.96" customHeight="1">
      <c r="B77" s="46"/>
      <c r="C77" s="74"/>
      <c r="D77" s="74"/>
      <c r="E77" s="74"/>
      <c r="F77" s="74"/>
      <c r="G77" s="74"/>
      <c r="H77" s="74"/>
      <c r="I77" s="204"/>
      <c r="J77" s="74"/>
      <c r="K77" s="74"/>
      <c r="L77" s="72"/>
    </row>
    <row r="78" s="1" customFormat="1" ht="14.4" customHeight="1">
      <c r="B78" s="46"/>
      <c r="C78" s="76" t="s">
        <v>18</v>
      </c>
      <c r="D78" s="74"/>
      <c r="E78" s="74"/>
      <c r="F78" s="74"/>
      <c r="G78" s="74"/>
      <c r="H78" s="74"/>
      <c r="I78" s="204"/>
      <c r="J78" s="74"/>
      <c r="K78" s="74"/>
      <c r="L78" s="72"/>
    </row>
    <row r="79" s="1" customFormat="1" ht="16.5" customHeight="1">
      <c r="B79" s="46"/>
      <c r="C79" s="74"/>
      <c r="D79" s="74"/>
      <c r="E79" s="205" t="str">
        <f>E7</f>
        <v>Celkové opravy zastávek na koridorové trati Vraňany - Děčín - státní hranice_ZMĚNA č. 1</v>
      </c>
      <c r="F79" s="76"/>
      <c r="G79" s="76"/>
      <c r="H79" s="76"/>
      <c r="I79" s="204"/>
      <c r="J79" s="74"/>
      <c r="K79" s="74"/>
      <c r="L79" s="72"/>
    </row>
    <row r="80">
      <c r="B80" s="28"/>
      <c r="C80" s="76" t="s">
        <v>506</v>
      </c>
      <c r="D80" s="206"/>
      <c r="E80" s="206"/>
      <c r="F80" s="206"/>
      <c r="G80" s="206"/>
      <c r="H80" s="206"/>
      <c r="I80" s="149"/>
      <c r="J80" s="206"/>
      <c r="K80" s="206"/>
      <c r="L80" s="207"/>
    </row>
    <row r="81" ht="16.5" customHeight="1">
      <c r="B81" s="28"/>
      <c r="C81" s="206"/>
      <c r="D81" s="206"/>
      <c r="E81" s="205" t="s">
        <v>2208</v>
      </c>
      <c r="F81" s="206"/>
      <c r="G81" s="206"/>
      <c r="H81" s="206"/>
      <c r="I81" s="149"/>
      <c r="J81" s="206"/>
      <c r="K81" s="206"/>
      <c r="L81" s="207"/>
    </row>
    <row r="82">
      <c r="B82" s="28"/>
      <c r="C82" s="76" t="s">
        <v>508</v>
      </c>
      <c r="D82" s="206"/>
      <c r="E82" s="206"/>
      <c r="F82" s="206"/>
      <c r="G82" s="206"/>
      <c r="H82" s="206"/>
      <c r="I82" s="149"/>
      <c r="J82" s="206"/>
      <c r="K82" s="206"/>
      <c r="L82" s="207"/>
    </row>
    <row r="83" s="1" customFormat="1" ht="16.5" customHeight="1">
      <c r="B83" s="46"/>
      <c r="C83" s="74"/>
      <c r="D83" s="74"/>
      <c r="E83" s="208" t="s">
        <v>2210</v>
      </c>
      <c r="F83" s="74"/>
      <c r="G83" s="74"/>
      <c r="H83" s="74"/>
      <c r="I83" s="204"/>
      <c r="J83" s="74"/>
      <c r="K83" s="74"/>
      <c r="L83" s="72"/>
    </row>
    <row r="84" s="1" customFormat="1" ht="14.4" customHeight="1">
      <c r="B84" s="46"/>
      <c r="C84" s="76" t="s">
        <v>510</v>
      </c>
      <c r="D84" s="74"/>
      <c r="E84" s="74"/>
      <c r="F84" s="74"/>
      <c r="G84" s="74"/>
      <c r="H84" s="74"/>
      <c r="I84" s="204"/>
      <c r="J84" s="74"/>
      <c r="K84" s="74"/>
      <c r="L84" s="72"/>
    </row>
    <row r="85" s="1" customFormat="1" ht="17.25" customHeight="1">
      <c r="B85" s="46"/>
      <c r="C85" s="74"/>
      <c r="D85" s="74"/>
      <c r="E85" s="82" t="str">
        <f>E13</f>
        <v>SO-37-04.2 - zemní práce</v>
      </c>
      <c r="F85" s="74"/>
      <c r="G85" s="74"/>
      <c r="H85" s="74"/>
      <c r="I85" s="204"/>
      <c r="J85" s="74"/>
      <c r="K85" s="74"/>
      <c r="L85" s="72"/>
    </row>
    <row r="86" s="1" customFormat="1" ht="6.96" customHeight="1">
      <c r="B86" s="46"/>
      <c r="C86" s="74"/>
      <c r="D86" s="74"/>
      <c r="E86" s="74"/>
      <c r="F86" s="74"/>
      <c r="G86" s="74"/>
      <c r="H86" s="74"/>
      <c r="I86" s="204"/>
      <c r="J86" s="74"/>
      <c r="K86" s="74"/>
      <c r="L86" s="72"/>
    </row>
    <row r="87" s="1" customFormat="1" ht="18" customHeight="1">
      <c r="B87" s="46"/>
      <c r="C87" s="76" t="s">
        <v>25</v>
      </c>
      <c r="D87" s="74"/>
      <c r="E87" s="74"/>
      <c r="F87" s="209" t="str">
        <f>F16</f>
        <v xml:space="preserve"> </v>
      </c>
      <c r="G87" s="74"/>
      <c r="H87" s="74"/>
      <c r="I87" s="210" t="s">
        <v>27</v>
      </c>
      <c r="J87" s="85" t="str">
        <f>IF(J16="","",J16)</f>
        <v>19. 9. 2018</v>
      </c>
      <c r="K87" s="74"/>
      <c r="L87" s="72"/>
    </row>
    <row r="88" s="1" customFormat="1" ht="6.96" customHeight="1">
      <c r="B88" s="46"/>
      <c r="C88" s="74"/>
      <c r="D88" s="74"/>
      <c r="E88" s="74"/>
      <c r="F88" s="74"/>
      <c r="G88" s="74"/>
      <c r="H88" s="74"/>
      <c r="I88" s="204"/>
      <c r="J88" s="74"/>
      <c r="K88" s="74"/>
      <c r="L88" s="72"/>
    </row>
    <row r="89" s="1" customFormat="1">
      <c r="B89" s="46"/>
      <c r="C89" s="76" t="s">
        <v>31</v>
      </c>
      <c r="D89" s="74"/>
      <c r="E89" s="74"/>
      <c r="F89" s="209" t="str">
        <f>E19</f>
        <v>SŽDC s.o., OŘ Ústí n.L., ST Ústí n.L.</v>
      </c>
      <c r="G89" s="74"/>
      <c r="H89" s="74"/>
      <c r="I89" s="210" t="s">
        <v>39</v>
      </c>
      <c r="J89" s="209" t="str">
        <f>E25</f>
        <v xml:space="preserve"> </v>
      </c>
      <c r="K89" s="74"/>
      <c r="L89" s="72"/>
    </row>
    <row r="90" s="1" customFormat="1" ht="14.4" customHeight="1">
      <c r="B90" s="46"/>
      <c r="C90" s="76" t="s">
        <v>37</v>
      </c>
      <c r="D90" s="74"/>
      <c r="E90" s="74"/>
      <c r="F90" s="209" t="str">
        <f>IF(E22="","",E22)</f>
        <v/>
      </c>
      <c r="G90" s="74"/>
      <c r="H90" s="74"/>
      <c r="I90" s="204"/>
      <c r="J90" s="74"/>
      <c r="K90" s="74"/>
      <c r="L90" s="72"/>
    </row>
    <row r="91" s="1" customFormat="1" ht="10.32" customHeight="1">
      <c r="B91" s="46"/>
      <c r="C91" s="74"/>
      <c r="D91" s="74"/>
      <c r="E91" s="74"/>
      <c r="F91" s="74"/>
      <c r="G91" s="74"/>
      <c r="H91" s="74"/>
      <c r="I91" s="204"/>
      <c r="J91" s="74"/>
      <c r="K91" s="74"/>
      <c r="L91" s="72"/>
    </row>
    <row r="92" s="10" customFormat="1" ht="29.28" customHeight="1">
      <c r="B92" s="211"/>
      <c r="C92" s="212" t="s">
        <v>526</v>
      </c>
      <c r="D92" s="213" t="s">
        <v>62</v>
      </c>
      <c r="E92" s="213" t="s">
        <v>58</v>
      </c>
      <c r="F92" s="213" t="s">
        <v>527</v>
      </c>
      <c r="G92" s="213" t="s">
        <v>528</v>
      </c>
      <c r="H92" s="213" t="s">
        <v>529</v>
      </c>
      <c r="I92" s="214" t="s">
        <v>530</v>
      </c>
      <c r="J92" s="213" t="s">
        <v>514</v>
      </c>
      <c r="K92" s="215" t="s">
        <v>531</v>
      </c>
      <c r="L92" s="216"/>
      <c r="M92" s="102" t="s">
        <v>532</v>
      </c>
      <c r="N92" s="103" t="s">
        <v>47</v>
      </c>
      <c r="O92" s="103" t="s">
        <v>533</v>
      </c>
      <c r="P92" s="103" t="s">
        <v>534</v>
      </c>
      <c r="Q92" s="103" t="s">
        <v>535</v>
      </c>
      <c r="R92" s="103" t="s">
        <v>536</v>
      </c>
      <c r="S92" s="103" t="s">
        <v>537</v>
      </c>
      <c r="T92" s="104" t="s">
        <v>538</v>
      </c>
    </row>
    <row r="93" s="1" customFormat="1" ht="29.28" customHeight="1">
      <c r="B93" s="46"/>
      <c r="C93" s="108" t="s">
        <v>515</v>
      </c>
      <c r="D93" s="74"/>
      <c r="E93" s="74"/>
      <c r="F93" s="74"/>
      <c r="G93" s="74"/>
      <c r="H93" s="74"/>
      <c r="I93" s="204"/>
      <c r="J93" s="217">
        <f>BK93</f>
        <v>0</v>
      </c>
      <c r="K93" s="74"/>
      <c r="L93" s="72"/>
      <c r="M93" s="105"/>
      <c r="N93" s="106"/>
      <c r="O93" s="106"/>
      <c r="P93" s="218">
        <f>P94+P109</f>
        <v>0</v>
      </c>
      <c r="Q93" s="106"/>
      <c r="R93" s="218">
        <f>R94+R109</f>
        <v>7.1049151999999998</v>
      </c>
      <c r="S93" s="106"/>
      <c r="T93" s="219">
        <f>T94+T109</f>
        <v>0</v>
      </c>
      <c r="AT93" s="24" t="s">
        <v>76</v>
      </c>
      <c r="AU93" s="24" t="s">
        <v>516</v>
      </c>
      <c r="BK93" s="220">
        <f>BK94+BK109</f>
        <v>0</v>
      </c>
    </row>
    <row r="94" s="11" customFormat="1" ht="37.44" customHeight="1">
      <c r="B94" s="221"/>
      <c r="C94" s="222"/>
      <c r="D94" s="223" t="s">
        <v>76</v>
      </c>
      <c r="E94" s="224" t="s">
        <v>539</v>
      </c>
      <c r="F94" s="224" t="s">
        <v>540</v>
      </c>
      <c r="G94" s="222"/>
      <c r="H94" s="222"/>
      <c r="I94" s="225"/>
      <c r="J94" s="226">
        <f>BK94</f>
        <v>0</v>
      </c>
      <c r="K94" s="222"/>
      <c r="L94" s="227"/>
      <c r="M94" s="228"/>
      <c r="N94" s="229"/>
      <c r="O94" s="229"/>
      <c r="P94" s="230">
        <f>P95+P107</f>
        <v>0</v>
      </c>
      <c r="Q94" s="229"/>
      <c r="R94" s="230">
        <f>R95+R107</f>
        <v>7.1013951999999998</v>
      </c>
      <c r="S94" s="229"/>
      <c r="T94" s="231">
        <f>T95+T107</f>
        <v>0</v>
      </c>
      <c r="AR94" s="232" t="s">
        <v>24</v>
      </c>
      <c r="AT94" s="233" t="s">
        <v>76</v>
      </c>
      <c r="AU94" s="233" t="s">
        <v>77</v>
      </c>
      <c r="AY94" s="232" t="s">
        <v>541</v>
      </c>
      <c r="BK94" s="234">
        <f>BK95+BK107</f>
        <v>0</v>
      </c>
    </row>
    <row r="95" s="11" customFormat="1" ht="19.92" customHeight="1">
      <c r="B95" s="221"/>
      <c r="C95" s="222"/>
      <c r="D95" s="223" t="s">
        <v>76</v>
      </c>
      <c r="E95" s="235" t="s">
        <v>24</v>
      </c>
      <c r="F95" s="235" t="s">
        <v>1090</v>
      </c>
      <c r="G95" s="222"/>
      <c r="H95" s="222"/>
      <c r="I95" s="225"/>
      <c r="J95" s="236">
        <f>BK95</f>
        <v>0</v>
      </c>
      <c r="K95" s="222"/>
      <c r="L95" s="227"/>
      <c r="M95" s="228"/>
      <c r="N95" s="229"/>
      <c r="O95" s="229"/>
      <c r="P95" s="230">
        <f>SUM(P96:P106)</f>
        <v>0</v>
      </c>
      <c r="Q95" s="229"/>
      <c r="R95" s="230">
        <f>SUM(R96:R106)</f>
        <v>0.035920000000000001</v>
      </c>
      <c r="S95" s="229"/>
      <c r="T95" s="231">
        <f>SUM(T96:T106)</f>
        <v>0</v>
      </c>
      <c r="AR95" s="232" t="s">
        <v>24</v>
      </c>
      <c r="AT95" s="233" t="s">
        <v>76</v>
      </c>
      <c r="AU95" s="233" t="s">
        <v>24</v>
      </c>
      <c r="AY95" s="232" t="s">
        <v>541</v>
      </c>
      <c r="BK95" s="234">
        <f>SUM(BK96:BK106)</f>
        <v>0</v>
      </c>
    </row>
    <row r="96" s="1" customFormat="1" ht="38.25" customHeight="1">
      <c r="B96" s="46"/>
      <c r="C96" s="237" t="s">
        <v>542</v>
      </c>
      <c r="D96" s="237" t="s">
        <v>544</v>
      </c>
      <c r="E96" s="238" t="s">
        <v>1473</v>
      </c>
      <c r="F96" s="239" t="s">
        <v>1474</v>
      </c>
      <c r="G96" s="240" t="s">
        <v>1093</v>
      </c>
      <c r="H96" s="241">
        <v>8.8800000000000008</v>
      </c>
      <c r="I96" s="242"/>
      <c r="J96" s="243">
        <f>ROUND(I96*H96,2)</f>
        <v>0</v>
      </c>
      <c r="K96" s="239" t="s">
        <v>684</v>
      </c>
      <c r="L96" s="72"/>
      <c r="M96" s="244" t="s">
        <v>22</v>
      </c>
      <c r="N96" s="245" t="s">
        <v>48</v>
      </c>
      <c r="O96" s="47"/>
      <c r="P96" s="246">
        <f>O96*H96</f>
        <v>0</v>
      </c>
      <c r="Q96" s="246">
        <v>0</v>
      </c>
      <c r="R96" s="246">
        <f>Q96*H96</f>
        <v>0</v>
      </c>
      <c r="S96" s="246">
        <v>0</v>
      </c>
      <c r="T96" s="247">
        <f>S96*H96</f>
        <v>0</v>
      </c>
      <c r="AR96" s="24" t="s">
        <v>542</v>
      </c>
      <c r="AT96" s="24" t="s">
        <v>544</v>
      </c>
      <c r="AU96" s="24" t="s">
        <v>85</v>
      </c>
      <c r="AY96" s="24" t="s">
        <v>541</v>
      </c>
      <c r="BE96" s="248">
        <f>IF(N96="základní",J96,0)</f>
        <v>0</v>
      </c>
      <c r="BF96" s="248">
        <f>IF(N96="snížená",J96,0)</f>
        <v>0</v>
      </c>
      <c r="BG96" s="248">
        <f>IF(N96="zákl. přenesená",J96,0)</f>
        <v>0</v>
      </c>
      <c r="BH96" s="248">
        <f>IF(N96="sníž. přenesená",J96,0)</f>
        <v>0</v>
      </c>
      <c r="BI96" s="248">
        <f>IF(N96="nulová",J96,0)</f>
        <v>0</v>
      </c>
      <c r="BJ96" s="24" t="s">
        <v>24</v>
      </c>
      <c r="BK96" s="248">
        <f>ROUND(I96*H96,2)</f>
        <v>0</v>
      </c>
      <c r="BL96" s="24" t="s">
        <v>542</v>
      </c>
      <c r="BM96" s="24" t="s">
        <v>2320</v>
      </c>
    </row>
    <row r="97" s="12" customFormat="1">
      <c r="B97" s="249"/>
      <c r="C97" s="250"/>
      <c r="D97" s="251" t="s">
        <v>549</v>
      </c>
      <c r="E97" s="252" t="s">
        <v>22</v>
      </c>
      <c r="F97" s="253" t="s">
        <v>2321</v>
      </c>
      <c r="G97" s="250"/>
      <c r="H97" s="254">
        <v>6</v>
      </c>
      <c r="I97" s="255"/>
      <c r="J97" s="250"/>
      <c r="K97" s="250"/>
      <c r="L97" s="256"/>
      <c r="M97" s="257"/>
      <c r="N97" s="258"/>
      <c r="O97" s="258"/>
      <c r="P97" s="258"/>
      <c r="Q97" s="258"/>
      <c r="R97" s="258"/>
      <c r="S97" s="258"/>
      <c r="T97" s="259"/>
      <c r="AT97" s="260" t="s">
        <v>549</v>
      </c>
      <c r="AU97" s="260" t="s">
        <v>85</v>
      </c>
      <c r="AV97" s="12" t="s">
        <v>85</v>
      </c>
      <c r="AW97" s="12" t="s">
        <v>41</v>
      </c>
      <c r="AX97" s="12" t="s">
        <v>77</v>
      </c>
      <c r="AY97" s="260" t="s">
        <v>541</v>
      </c>
    </row>
    <row r="98" s="12" customFormat="1">
      <c r="B98" s="249"/>
      <c r="C98" s="250"/>
      <c r="D98" s="251" t="s">
        <v>549</v>
      </c>
      <c r="E98" s="252" t="s">
        <v>22</v>
      </c>
      <c r="F98" s="253" t="s">
        <v>2322</v>
      </c>
      <c r="G98" s="250"/>
      <c r="H98" s="254">
        <v>2.8799999999999999</v>
      </c>
      <c r="I98" s="255"/>
      <c r="J98" s="250"/>
      <c r="K98" s="250"/>
      <c r="L98" s="256"/>
      <c r="M98" s="257"/>
      <c r="N98" s="258"/>
      <c r="O98" s="258"/>
      <c r="P98" s="258"/>
      <c r="Q98" s="258"/>
      <c r="R98" s="258"/>
      <c r="S98" s="258"/>
      <c r="T98" s="259"/>
      <c r="AT98" s="260" t="s">
        <v>549</v>
      </c>
      <c r="AU98" s="260" t="s">
        <v>85</v>
      </c>
      <c r="AV98" s="12" t="s">
        <v>85</v>
      </c>
      <c r="AW98" s="12" t="s">
        <v>41</v>
      </c>
      <c r="AX98" s="12" t="s">
        <v>77</v>
      </c>
      <c r="AY98" s="260" t="s">
        <v>541</v>
      </c>
    </row>
    <row r="99" s="14" customFormat="1">
      <c r="B99" s="292"/>
      <c r="C99" s="293"/>
      <c r="D99" s="251" t="s">
        <v>549</v>
      </c>
      <c r="E99" s="294" t="s">
        <v>22</v>
      </c>
      <c r="F99" s="295" t="s">
        <v>710</v>
      </c>
      <c r="G99" s="293"/>
      <c r="H99" s="296">
        <v>8.8800000000000008</v>
      </c>
      <c r="I99" s="297"/>
      <c r="J99" s="293"/>
      <c r="K99" s="293"/>
      <c r="L99" s="298"/>
      <c r="M99" s="299"/>
      <c r="N99" s="300"/>
      <c r="O99" s="300"/>
      <c r="P99" s="300"/>
      <c r="Q99" s="300"/>
      <c r="R99" s="300"/>
      <c r="S99" s="300"/>
      <c r="T99" s="301"/>
      <c r="AT99" s="302" t="s">
        <v>549</v>
      </c>
      <c r="AU99" s="302" t="s">
        <v>85</v>
      </c>
      <c r="AV99" s="14" t="s">
        <v>542</v>
      </c>
      <c r="AW99" s="14" t="s">
        <v>41</v>
      </c>
      <c r="AX99" s="14" t="s">
        <v>24</v>
      </c>
      <c r="AY99" s="302" t="s">
        <v>541</v>
      </c>
    </row>
    <row r="100" s="1" customFormat="1" ht="38.25" customHeight="1">
      <c r="B100" s="46"/>
      <c r="C100" s="237" t="s">
        <v>562</v>
      </c>
      <c r="D100" s="237" t="s">
        <v>544</v>
      </c>
      <c r="E100" s="238" t="s">
        <v>1477</v>
      </c>
      <c r="F100" s="239" t="s">
        <v>1478</v>
      </c>
      <c r="G100" s="240" t="s">
        <v>1093</v>
      </c>
      <c r="H100" s="241">
        <v>112</v>
      </c>
      <c r="I100" s="242"/>
      <c r="J100" s="243">
        <f>ROUND(I100*H100,2)</f>
        <v>0</v>
      </c>
      <c r="K100" s="239" t="s">
        <v>684</v>
      </c>
      <c r="L100" s="72"/>
      <c r="M100" s="244" t="s">
        <v>22</v>
      </c>
      <c r="N100" s="245" t="s">
        <v>48</v>
      </c>
      <c r="O100" s="47"/>
      <c r="P100" s="246">
        <f>O100*H100</f>
        <v>0</v>
      </c>
      <c r="Q100" s="246">
        <v>0</v>
      </c>
      <c r="R100" s="246">
        <f>Q100*H100</f>
        <v>0</v>
      </c>
      <c r="S100" s="246">
        <v>0</v>
      </c>
      <c r="T100" s="247">
        <f>S100*H100</f>
        <v>0</v>
      </c>
      <c r="AR100" s="24" t="s">
        <v>542</v>
      </c>
      <c r="AT100" s="24" t="s">
        <v>544</v>
      </c>
      <c r="AU100" s="24" t="s">
        <v>85</v>
      </c>
      <c r="AY100" s="24" t="s">
        <v>541</v>
      </c>
      <c r="BE100" s="248">
        <f>IF(N100="základní",J100,0)</f>
        <v>0</v>
      </c>
      <c r="BF100" s="248">
        <f>IF(N100="snížená",J100,0)</f>
        <v>0</v>
      </c>
      <c r="BG100" s="248">
        <f>IF(N100="zákl. přenesená",J100,0)</f>
        <v>0</v>
      </c>
      <c r="BH100" s="248">
        <f>IF(N100="sníž. přenesená",J100,0)</f>
        <v>0</v>
      </c>
      <c r="BI100" s="248">
        <f>IF(N100="nulová",J100,0)</f>
        <v>0</v>
      </c>
      <c r="BJ100" s="24" t="s">
        <v>24</v>
      </c>
      <c r="BK100" s="248">
        <f>ROUND(I100*H100,2)</f>
        <v>0</v>
      </c>
      <c r="BL100" s="24" t="s">
        <v>542</v>
      </c>
      <c r="BM100" s="24" t="s">
        <v>2323</v>
      </c>
    </row>
    <row r="101" s="12" customFormat="1">
      <c r="B101" s="249"/>
      <c r="C101" s="250"/>
      <c r="D101" s="251" t="s">
        <v>549</v>
      </c>
      <c r="E101" s="252" t="s">
        <v>22</v>
      </c>
      <c r="F101" s="253" t="s">
        <v>2324</v>
      </c>
      <c r="G101" s="250"/>
      <c r="H101" s="254">
        <v>112</v>
      </c>
      <c r="I101" s="255"/>
      <c r="J101" s="250"/>
      <c r="K101" s="250"/>
      <c r="L101" s="256"/>
      <c r="M101" s="257"/>
      <c r="N101" s="258"/>
      <c r="O101" s="258"/>
      <c r="P101" s="258"/>
      <c r="Q101" s="258"/>
      <c r="R101" s="258"/>
      <c r="S101" s="258"/>
      <c r="T101" s="259"/>
      <c r="AT101" s="260" t="s">
        <v>549</v>
      </c>
      <c r="AU101" s="260" t="s">
        <v>85</v>
      </c>
      <c r="AV101" s="12" t="s">
        <v>85</v>
      </c>
      <c r="AW101" s="12" t="s">
        <v>41</v>
      </c>
      <c r="AX101" s="12" t="s">
        <v>24</v>
      </c>
      <c r="AY101" s="260" t="s">
        <v>541</v>
      </c>
    </row>
    <row r="102" s="1" customFormat="1" ht="25.5" customHeight="1">
      <c r="B102" s="46"/>
      <c r="C102" s="237" t="s">
        <v>570</v>
      </c>
      <c r="D102" s="237" t="s">
        <v>544</v>
      </c>
      <c r="E102" s="238" t="s">
        <v>2325</v>
      </c>
      <c r="F102" s="239" t="s">
        <v>2326</v>
      </c>
      <c r="G102" s="240" t="s">
        <v>651</v>
      </c>
      <c r="H102" s="241">
        <v>8</v>
      </c>
      <c r="I102" s="242"/>
      <c r="J102" s="243">
        <f>ROUND(I102*H102,2)</f>
        <v>0</v>
      </c>
      <c r="K102" s="239" t="s">
        <v>684</v>
      </c>
      <c r="L102" s="72"/>
      <c r="M102" s="244" t="s">
        <v>22</v>
      </c>
      <c r="N102" s="245" t="s">
        <v>48</v>
      </c>
      <c r="O102" s="47"/>
      <c r="P102" s="246">
        <f>O102*H102</f>
        <v>0</v>
      </c>
      <c r="Q102" s="246">
        <v>0</v>
      </c>
      <c r="R102" s="246">
        <f>Q102*H102</f>
        <v>0</v>
      </c>
      <c r="S102" s="246">
        <v>0</v>
      </c>
      <c r="T102" s="247">
        <f>S102*H102</f>
        <v>0</v>
      </c>
      <c r="AR102" s="24" t="s">
        <v>542</v>
      </c>
      <c r="AT102" s="24" t="s">
        <v>544</v>
      </c>
      <c r="AU102" s="24" t="s">
        <v>85</v>
      </c>
      <c r="AY102" s="24" t="s">
        <v>541</v>
      </c>
      <c r="BE102" s="248">
        <f>IF(N102="základní",J102,0)</f>
        <v>0</v>
      </c>
      <c r="BF102" s="248">
        <f>IF(N102="snížená",J102,0)</f>
        <v>0</v>
      </c>
      <c r="BG102" s="248">
        <f>IF(N102="zákl. přenesená",J102,0)</f>
        <v>0</v>
      </c>
      <c r="BH102" s="248">
        <f>IF(N102="sníž. přenesená",J102,0)</f>
        <v>0</v>
      </c>
      <c r="BI102" s="248">
        <f>IF(N102="nulová",J102,0)</f>
        <v>0</v>
      </c>
      <c r="BJ102" s="24" t="s">
        <v>24</v>
      </c>
      <c r="BK102" s="248">
        <f>ROUND(I102*H102,2)</f>
        <v>0</v>
      </c>
      <c r="BL102" s="24" t="s">
        <v>542</v>
      </c>
      <c r="BM102" s="24" t="s">
        <v>2327</v>
      </c>
    </row>
    <row r="103" s="1" customFormat="1" ht="16.5" customHeight="1">
      <c r="B103" s="46"/>
      <c r="C103" s="264" t="s">
        <v>653</v>
      </c>
      <c r="D103" s="264" t="s">
        <v>622</v>
      </c>
      <c r="E103" s="265" t="s">
        <v>2328</v>
      </c>
      <c r="F103" s="266" t="s">
        <v>2329</v>
      </c>
      <c r="G103" s="267" t="s">
        <v>651</v>
      </c>
      <c r="H103" s="268">
        <v>8</v>
      </c>
      <c r="I103" s="269"/>
      <c r="J103" s="270">
        <f>ROUND(I103*H103,2)</f>
        <v>0</v>
      </c>
      <c r="K103" s="266" t="s">
        <v>684</v>
      </c>
      <c r="L103" s="271"/>
      <c r="M103" s="272" t="s">
        <v>22</v>
      </c>
      <c r="N103" s="273" t="s">
        <v>48</v>
      </c>
      <c r="O103" s="47"/>
      <c r="P103" s="246">
        <f>O103*H103</f>
        <v>0</v>
      </c>
      <c r="Q103" s="246">
        <v>0.0044900000000000001</v>
      </c>
      <c r="R103" s="246">
        <f>Q103*H103</f>
        <v>0.035920000000000001</v>
      </c>
      <c r="S103" s="246">
        <v>0</v>
      </c>
      <c r="T103" s="247">
        <f>S103*H103</f>
        <v>0</v>
      </c>
      <c r="AR103" s="24" t="s">
        <v>561</v>
      </c>
      <c r="AT103" s="24" t="s">
        <v>622</v>
      </c>
      <c r="AU103" s="24" t="s">
        <v>85</v>
      </c>
      <c r="AY103" s="24" t="s">
        <v>541</v>
      </c>
      <c r="BE103" s="248">
        <f>IF(N103="základní",J103,0)</f>
        <v>0</v>
      </c>
      <c r="BF103" s="248">
        <f>IF(N103="snížená",J103,0)</f>
        <v>0</v>
      </c>
      <c r="BG103" s="248">
        <f>IF(N103="zákl. přenesená",J103,0)</f>
        <v>0</v>
      </c>
      <c r="BH103" s="248">
        <f>IF(N103="sníž. přenesená",J103,0)</f>
        <v>0</v>
      </c>
      <c r="BI103" s="248">
        <f>IF(N103="nulová",J103,0)</f>
        <v>0</v>
      </c>
      <c r="BJ103" s="24" t="s">
        <v>24</v>
      </c>
      <c r="BK103" s="248">
        <f>ROUND(I103*H103,2)</f>
        <v>0</v>
      </c>
      <c r="BL103" s="24" t="s">
        <v>542</v>
      </c>
      <c r="BM103" s="24" t="s">
        <v>2330</v>
      </c>
    </row>
    <row r="104" s="1" customFormat="1">
      <c r="B104" s="46"/>
      <c r="C104" s="74"/>
      <c r="D104" s="251" t="s">
        <v>626</v>
      </c>
      <c r="E104" s="74"/>
      <c r="F104" s="274" t="s">
        <v>2331</v>
      </c>
      <c r="G104" s="74"/>
      <c r="H104" s="74"/>
      <c r="I104" s="204"/>
      <c r="J104" s="74"/>
      <c r="K104" s="74"/>
      <c r="L104" s="72"/>
      <c r="M104" s="275"/>
      <c r="N104" s="47"/>
      <c r="O104" s="47"/>
      <c r="P104" s="47"/>
      <c r="Q104" s="47"/>
      <c r="R104" s="47"/>
      <c r="S104" s="47"/>
      <c r="T104" s="95"/>
      <c r="AT104" s="24" t="s">
        <v>626</v>
      </c>
      <c r="AU104" s="24" t="s">
        <v>85</v>
      </c>
    </row>
    <row r="105" s="1" customFormat="1" ht="25.5" customHeight="1">
      <c r="B105" s="46"/>
      <c r="C105" s="237" t="s">
        <v>552</v>
      </c>
      <c r="D105" s="237" t="s">
        <v>544</v>
      </c>
      <c r="E105" s="238" t="s">
        <v>1481</v>
      </c>
      <c r="F105" s="239" t="s">
        <v>1482</v>
      </c>
      <c r="G105" s="240" t="s">
        <v>1093</v>
      </c>
      <c r="H105" s="241">
        <v>118</v>
      </c>
      <c r="I105" s="242"/>
      <c r="J105" s="243">
        <f>ROUND(I105*H105,2)</f>
        <v>0</v>
      </c>
      <c r="K105" s="239" t="s">
        <v>684</v>
      </c>
      <c r="L105" s="72"/>
      <c r="M105" s="244" t="s">
        <v>22</v>
      </c>
      <c r="N105" s="245" t="s">
        <v>48</v>
      </c>
      <c r="O105" s="47"/>
      <c r="P105" s="246">
        <f>O105*H105</f>
        <v>0</v>
      </c>
      <c r="Q105" s="246">
        <v>0</v>
      </c>
      <c r="R105" s="246">
        <f>Q105*H105</f>
        <v>0</v>
      </c>
      <c r="S105" s="246">
        <v>0</v>
      </c>
      <c r="T105" s="247">
        <f>S105*H105</f>
        <v>0</v>
      </c>
      <c r="AR105" s="24" t="s">
        <v>542</v>
      </c>
      <c r="AT105" s="24" t="s">
        <v>544</v>
      </c>
      <c r="AU105" s="24" t="s">
        <v>85</v>
      </c>
      <c r="AY105" s="24" t="s">
        <v>541</v>
      </c>
      <c r="BE105" s="248">
        <f>IF(N105="základní",J105,0)</f>
        <v>0</v>
      </c>
      <c r="BF105" s="248">
        <f>IF(N105="snížená",J105,0)</f>
        <v>0</v>
      </c>
      <c r="BG105" s="248">
        <f>IF(N105="zákl. přenesená",J105,0)</f>
        <v>0</v>
      </c>
      <c r="BH105" s="248">
        <f>IF(N105="sníž. přenesená",J105,0)</f>
        <v>0</v>
      </c>
      <c r="BI105" s="248">
        <f>IF(N105="nulová",J105,0)</f>
        <v>0</v>
      </c>
      <c r="BJ105" s="24" t="s">
        <v>24</v>
      </c>
      <c r="BK105" s="248">
        <f>ROUND(I105*H105,2)</f>
        <v>0</v>
      </c>
      <c r="BL105" s="24" t="s">
        <v>542</v>
      </c>
      <c r="BM105" s="24" t="s">
        <v>2332</v>
      </c>
    </row>
    <row r="106" s="1" customFormat="1" ht="25.5" customHeight="1">
      <c r="B106" s="46"/>
      <c r="C106" s="237" t="s">
        <v>571</v>
      </c>
      <c r="D106" s="237" t="s">
        <v>544</v>
      </c>
      <c r="E106" s="238" t="s">
        <v>1484</v>
      </c>
      <c r="F106" s="239" t="s">
        <v>1485</v>
      </c>
      <c r="G106" s="240" t="s">
        <v>547</v>
      </c>
      <c r="H106" s="241">
        <v>400</v>
      </c>
      <c r="I106" s="242"/>
      <c r="J106" s="243">
        <f>ROUND(I106*H106,2)</f>
        <v>0</v>
      </c>
      <c r="K106" s="239" t="s">
        <v>684</v>
      </c>
      <c r="L106" s="72"/>
      <c r="M106" s="244" t="s">
        <v>22</v>
      </c>
      <c r="N106" s="245" t="s">
        <v>48</v>
      </c>
      <c r="O106" s="47"/>
      <c r="P106" s="246">
        <f>O106*H106</f>
        <v>0</v>
      </c>
      <c r="Q106" s="246">
        <v>0</v>
      </c>
      <c r="R106" s="246">
        <f>Q106*H106</f>
        <v>0</v>
      </c>
      <c r="S106" s="246">
        <v>0</v>
      </c>
      <c r="T106" s="247">
        <f>S106*H106</f>
        <v>0</v>
      </c>
      <c r="AR106" s="24" t="s">
        <v>542</v>
      </c>
      <c r="AT106" s="24" t="s">
        <v>544</v>
      </c>
      <c r="AU106" s="24" t="s">
        <v>85</v>
      </c>
      <c r="AY106" s="24" t="s">
        <v>541</v>
      </c>
      <c r="BE106" s="248">
        <f>IF(N106="základní",J106,0)</f>
        <v>0</v>
      </c>
      <c r="BF106" s="248">
        <f>IF(N106="snížená",J106,0)</f>
        <v>0</v>
      </c>
      <c r="BG106" s="248">
        <f>IF(N106="zákl. přenesená",J106,0)</f>
        <v>0</v>
      </c>
      <c r="BH106" s="248">
        <f>IF(N106="sníž. přenesená",J106,0)</f>
        <v>0</v>
      </c>
      <c r="BI106" s="248">
        <f>IF(N106="nulová",J106,0)</f>
        <v>0</v>
      </c>
      <c r="BJ106" s="24" t="s">
        <v>24</v>
      </c>
      <c r="BK106" s="248">
        <f>ROUND(I106*H106,2)</f>
        <v>0</v>
      </c>
      <c r="BL106" s="24" t="s">
        <v>542</v>
      </c>
      <c r="BM106" s="24" t="s">
        <v>2333</v>
      </c>
    </row>
    <row r="107" s="11" customFormat="1" ht="29.88" customHeight="1">
      <c r="B107" s="221"/>
      <c r="C107" s="222"/>
      <c r="D107" s="223" t="s">
        <v>76</v>
      </c>
      <c r="E107" s="235" t="s">
        <v>85</v>
      </c>
      <c r="F107" s="235" t="s">
        <v>1700</v>
      </c>
      <c r="G107" s="222"/>
      <c r="H107" s="222"/>
      <c r="I107" s="225"/>
      <c r="J107" s="236">
        <f>BK107</f>
        <v>0</v>
      </c>
      <c r="K107" s="222"/>
      <c r="L107" s="227"/>
      <c r="M107" s="228"/>
      <c r="N107" s="229"/>
      <c r="O107" s="229"/>
      <c r="P107" s="230">
        <f>P108</f>
        <v>0</v>
      </c>
      <c r="Q107" s="229"/>
      <c r="R107" s="230">
        <f>R108</f>
        <v>7.0654751999999998</v>
      </c>
      <c r="S107" s="229"/>
      <c r="T107" s="231">
        <f>T108</f>
        <v>0</v>
      </c>
      <c r="AR107" s="232" t="s">
        <v>24</v>
      </c>
      <c r="AT107" s="233" t="s">
        <v>76</v>
      </c>
      <c r="AU107" s="233" t="s">
        <v>24</v>
      </c>
      <c r="AY107" s="232" t="s">
        <v>541</v>
      </c>
      <c r="BK107" s="234">
        <f>BK108</f>
        <v>0</v>
      </c>
    </row>
    <row r="108" s="1" customFormat="1" ht="25.5" customHeight="1">
      <c r="B108" s="46"/>
      <c r="C108" s="237" t="s">
        <v>561</v>
      </c>
      <c r="D108" s="237" t="s">
        <v>544</v>
      </c>
      <c r="E108" s="238" t="s">
        <v>1487</v>
      </c>
      <c r="F108" s="239" t="s">
        <v>1488</v>
      </c>
      <c r="G108" s="240" t="s">
        <v>1093</v>
      </c>
      <c r="H108" s="241">
        <v>2.8799999999999999</v>
      </c>
      <c r="I108" s="242"/>
      <c r="J108" s="243">
        <f>ROUND(I108*H108,2)</f>
        <v>0</v>
      </c>
      <c r="K108" s="239" t="s">
        <v>684</v>
      </c>
      <c r="L108" s="72"/>
      <c r="M108" s="244" t="s">
        <v>22</v>
      </c>
      <c r="N108" s="245" t="s">
        <v>48</v>
      </c>
      <c r="O108" s="47"/>
      <c r="P108" s="246">
        <f>O108*H108</f>
        <v>0</v>
      </c>
      <c r="Q108" s="246">
        <v>2.45329</v>
      </c>
      <c r="R108" s="246">
        <f>Q108*H108</f>
        <v>7.0654751999999998</v>
      </c>
      <c r="S108" s="246">
        <v>0</v>
      </c>
      <c r="T108" s="247">
        <f>S108*H108</f>
        <v>0</v>
      </c>
      <c r="AR108" s="24" t="s">
        <v>542</v>
      </c>
      <c r="AT108" s="24" t="s">
        <v>544</v>
      </c>
      <c r="AU108" s="24" t="s">
        <v>85</v>
      </c>
      <c r="AY108" s="24" t="s">
        <v>541</v>
      </c>
      <c r="BE108" s="248">
        <f>IF(N108="základní",J108,0)</f>
        <v>0</v>
      </c>
      <c r="BF108" s="248">
        <f>IF(N108="snížená",J108,0)</f>
        <v>0</v>
      </c>
      <c r="BG108" s="248">
        <f>IF(N108="zákl. přenesená",J108,0)</f>
        <v>0</v>
      </c>
      <c r="BH108" s="248">
        <f>IF(N108="sníž. přenesená",J108,0)</f>
        <v>0</v>
      </c>
      <c r="BI108" s="248">
        <f>IF(N108="nulová",J108,0)</f>
        <v>0</v>
      </c>
      <c r="BJ108" s="24" t="s">
        <v>24</v>
      </c>
      <c r="BK108" s="248">
        <f>ROUND(I108*H108,2)</f>
        <v>0</v>
      </c>
      <c r="BL108" s="24" t="s">
        <v>542</v>
      </c>
      <c r="BM108" s="24" t="s">
        <v>2334</v>
      </c>
    </row>
    <row r="109" s="11" customFormat="1" ht="37.44" customHeight="1">
      <c r="B109" s="221"/>
      <c r="C109" s="222"/>
      <c r="D109" s="223" t="s">
        <v>76</v>
      </c>
      <c r="E109" s="224" t="s">
        <v>622</v>
      </c>
      <c r="F109" s="224" t="s">
        <v>1490</v>
      </c>
      <c r="G109" s="222"/>
      <c r="H109" s="222"/>
      <c r="I109" s="225"/>
      <c r="J109" s="226">
        <f>BK109</f>
        <v>0</v>
      </c>
      <c r="K109" s="222"/>
      <c r="L109" s="227"/>
      <c r="M109" s="228"/>
      <c r="N109" s="229"/>
      <c r="O109" s="229"/>
      <c r="P109" s="230">
        <f>P110</f>
        <v>0</v>
      </c>
      <c r="Q109" s="229"/>
      <c r="R109" s="230">
        <f>R110</f>
        <v>0.0035200000000000006</v>
      </c>
      <c r="S109" s="229"/>
      <c r="T109" s="231">
        <f>T110</f>
        <v>0</v>
      </c>
      <c r="AR109" s="232" t="s">
        <v>93</v>
      </c>
      <c r="AT109" s="233" t="s">
        <v>76</v>
      </c>
      <c r="AU109" s="233" t="s">
        <v>77</v>
      </c>
      <c r="AY109" s="232" t="s">
        <v>541</v>
      </c>
      <c r="BK109" s="234">
        <f>BK110</f>
        <v>0</v>
      </c>
    </row>
    <row r="110" s="11" customFormat="1" ht="19.92" customHeight="1">
      <c r="B110" s="221"/>
      <c r="C110" s="222"/>
      <c r="D110" s="223" t="s">
        <v>76</v>
      </c>
      <c r="E110" s="235" t="s">
        <v>1491</v>
      </c>
      <c r="F110" s="235" t="s">
        <v>1492</v>
      </c>
      <c r="G110" s="222"/>
      <c r="H110" s="222"/>
      <c r="I110" s="225"/>
      <c r="J110" s="236">
        <f>BK110</f>
        <v>0</v>
      </c>
      <c r="K110" s="222"/>
      <c r="L110" s="227"/>
      <c r="M110" s="228"/>
      <c r="N110" s="229"/>
      <c r="O110" s="229"/>
      <c r="P110" s="230">
        <f>SUM(P111:P114)</f>
        <v>0</v>
      </c>
      <c r="Q110" s="229"/>
      <c r="R110" s="230">
        <f>SUM(R111:R114)</f>
        <v>0.0035200000000000006</v>
      </c>
      <c r="S110" s="229"/>
      <c r="T110" s="231">
        <f>SUM(T111:T114)</f>
        <v>0</v>
      </c>
      <c r="AR110" s="232" t="s">
        <v>93</v>
      </c>
      <c r="AT110" s="233" t="s">
        <v>76</v>
      </c>
      <c r="AU110" s="233" t="s">
        <v>24</v>
      </c>
      <c r="AY110" s="232" t="s">
        <v>541</v>
      </c>
      <c r="BK110" s="234">
        <f>SUM(BK111:BK114)</f>
        <v>0</v>
      </c>
    </row>
    <row r="111" s="1" customFormat="1" ht="16.5" customHeight="1">
      <c r="B111" s="46"/>
      <c r="C111" s="237" t="s">
        <v>590</v>
      </c>
      <c r="D111" s="237" t="s">
        <v>544</v>
      </c>
      <c r="E111" s="238" t="s">
        <v>2335</v>
      </c>
      <c r="F111" s="239" t="s">
        <v>2336</v>
      </c>
      <c r="G111" s="240" t="s">
        <v>2337</v>
      </c>
      <c r="H111" s="241">
        <v>0.40000000000000002</v>
      </c>
      <c r="I111" s="242"/>
      <c r="J111" s="243">
        <f>ROUND(I111*H111,2)</f>
        <v>0</v>
      </c>
      <c r="K111" s="239" t="s">
        <v>684</v>
      </c>
      <c r="L111" s="72"/>
      <c r="M111" s="244" t="s">
        <v>22</v>
      </c>
      <c r="N111" s="245" t="s">
        <v>48</v>
      </c>
      <c r="O111" s="47"/>
      <c r="P111" s="246">
        <f>O111*H111</f>
        <v>0</v>
      </c>
      <c r="Q111" s="246">
        <v>0.0088000000000000005</v>
      </c>
      <c r="R111" s="246">
        <f>Q111*H111</f>
        <v>0.0035200000000000006</v>
      </c>
      <c r="S111" s="246">
        <v>0</v>
      </c>
      <c r="T111" s="247">
        <f>S111*H111</f>
        <v>0</v>
      </c>
      <c r="AR111" s="24" t="s">
        <v>1495</v>
      </c>
      <c r="AT111" s="24" t="s">
        <v>544</v>
      </c>
      <c r="AU111" s="24" t="s">
        <v>85</v>
      </c>
      <c r="AY111" s="24" t="s">
        <v>541</v>
      </c>
      <c r="BE111" s="248">
        <f>IF(N111="základní",J111,0)</f>
        <v>0</v>
      </c>
      <c r="BF111" s="248">
        <f>IF(N111="snížená",J111,0)</f>
        <v>0</v>
      </c>
      <c r="BG111" s="248">
        <f>IF(N111="zákl. přenesená",J111,0)</f>
        <v>0</v>
      </c>
      <c r="BH111" s="248">
        <f>IF(N111="sníž. přenesená",J111,0)</f>
        <v>0</v>
      </c>
      <c r="BI111" s="248">
        <f>IF(N111="nulová",J111,0)</f>
        <v>0</v>
      </c>
      <c r="BJ111" s="24" t="s">
        <v>24</v>
      </c>
      <c r="BK111" s="248">
        <f>ROUND(I111*H111,2)</f>
        <v>0</v>
      </c>
      <c r="BL111" s="24" t="s">
        <v>1495</v>
      </c>
      <c r="BM111" s="24" t="s">
        <v>2338</v>
      </c>
    </row>
    <row r="112" s="1" customFormat="1" ht="25.5" customHeight="1">
      <c r="B112" s="46"/>
      <c r="C112" s="237" t="s">
        <v>557</v>
      </c>
      <c r="D112" s="237" t="s">
        <v>544</v>
      </c>
      <c r="E112" s="238" t="s">
        <v>1493</v>
      </c>
      <c r="F112" s="239" t="s">
        <v>1494</v>
      </c>
      <c r="G112" s="240" t="s">
        <v>1093</v>
      </c>
      <c r="H112" s="241">
        <v>0.45000000000000001</v>
      </c>
      <c r="I112" s="242"/>
      <c r="J112" s="243">
        <f>ROUND(I112*H112,2)</f>
        <v>0</v>
      </c>
      <c r="K112" s="239" t="s">
        <v>684</v>
      </c>
      <c r="L112" s="72"/>
      <c r="M112" s="244" t="s">
        <v>22</v>
      </c>
      <c r="N112" s="245" t="s">
        <v>48</v>
      </c>
      <c r="O112" s="47"/>
      <c r="P112" s="246">
        <f>O112*H112</f>
        <v>0</v>
      </c>
      <c r="Q112" s="246">
        <v>0</v>
      </c>
      <c r="R112" s="246">
        <f>Q112*H112</f>
        <v>0</v>
      </c>
      <c r="S112" s="246">
        <v>0</v>
      </c>
      <c r="T112" s="247">
        <f>S112*H112</f>
        <v>0</v>
      </c>
      <c r="AR112" s="24" t="s">
        <v>1495</v>
      </c>
      <c r="AT112" s="24" t="s">
        <v>544</v>
      </c>
      <c r="AU112" s="24" t="s">
        <v>85</v>
      </c>
      <c r="AY112" s="24" t="s">
        <v>541</v>
      </c>
      <c r="BE112" s="248">
        <f>IF(N112="základní",J112,0)</f>
        <v>0</v>
      </c>
      <c r="BF112" s="248">
        <f>IF(N112="snížená",J112,0)</f>
        <v>0</v>
      </c>
      <c r="BG112" s="248">
        <f>IF(N112="zákl. přenesená",J112,0)</f>
        <v>0</v>
      </c>
      <c r="BH112" s="248">
        <f>IF(N112="sníž. přenesená",J112,0)</f>
        <v>0</v>
      </c>
      <c r="BI112" s="248">
        <f>IF(N112="nulová",J112,0)</f>
        <v>0</v>
      </c>
      <c r="BJ112" s="24" t="s">
        <v>24</v>
      </c>
      <c r="BK112" s="248">
        <f>ROUND(I112*H112,2)</f>
        <v>0</v>
      </c>
      <c r="BL112" s="24" t="s">
        <v>1495</v>
      </c>
      <c r="BM112" s="24" t="s">
        <v>2339</v>
      </c>
    </row>
    <row r="113" s="12" customFormat="1">
      <c r="B113" s="249"/>
      <c r="C113" s="250"/>
      <c r="D113" s="251" t="s">
        <v>549</v>
      </c>
      <c r="E113" s="252" t="s">
        <v>22</v>
      </c>
      <c r="F113" s="253" t="s">
        <v>2340</v>
      </c>
      <c r="G113" s="250"/>
      <c r="H113" s="254">
        <v>0.45000000000000001</v>
      </c>
      <c r="I113" s="255"/>
      <c r="J113" s="250"/>
      <c r="K113" s="250"/>
      <c r="L113" s="256"/>
      <c r="M113" s="257"/>
      <c r="N113" s="258"/>
      <c r="O113" s="258"/>
      <c r="P113" s="258"/>
      <c r="Q113" s="258"/>
      <c r="R113" s="258"/>
      <c r="S113" s="258"/>
      <c r="T113" s="259"/>
      <c r="AT113" s="260" t="s">
        <v>549</v>
      </c>
      <c r="AU113" s="260" t="s">
        <v>85</v>
      </c>
      <c r="AV113" s="12" t="s">
        <v>85</v>
      </c>
      <c r="AW113" s="12" t="s">
        <v>41</v>
      </c>
      <c r="AX113" s="12" t="s">
        <v>24</v>
      </c>
      <c r="AY113" s="260" t="s">
        <v>541</v>
      </c>
    </row>
    <row r="114" s="1" customFormat="1" ht="25.5" customHeight="1">
      <c r="B114" s="46"/>
      <c r="C114" s="237" t="s">
        <v>29</v>
      </c>
      <c r="D114" s="237" t="s">
        <v>544</v>
      </c>
      <c r="E114" s="238" t="s">
        <v>2341</v>
      </c>
      <c r="F114" s="239" t="s">
        <v>2342</v>
      </c>
      <c r="G114" s="240" t="s">
        <v>651</v>
      </c>
      <c r="H114" s="241">
        <v>600</v>
      </c>
      <c r="I114" s="242"/>
      <c r="J114" s="243">
        <f>ROUND(I114*H114,2)</f>
        <v>0</v>
      </c>
      <c r="K114" s="239" t="s">
        <v>684</v>
      </c>
      <c r="L114" s="72"/>
      <c r="M114" s="244" t="s">
        <v>22</v>
      </c>
      <c r="N114" s="281" t="s">
        <v>48</v>
      </c>
      <c r="O114" s="277"/>
      <c r="P114" s="278">
        <f>O114*H114</f>
        <v>0</v>
      </c>
      <c r="Q114" s="278">
        <v>0</v>
      </c>
      <c r="R114" s="278">
        <f>Q114*H114</f>
        <v>0</v>
      </c>
      <c r="S114" s="278">
        <v>0</v>
      </c>
      <c r="T114" s="279">
        <f>S114*H114</f>
        <v>0</v>
      </c>
      <c r="AR114" s="24" t="s">
        <v>1495</v>
      </c>
      <c r="AT114" s="24" t="s">
        <v>544</v>
      </c>
      <c r="AU114" s="24" t="s">
        <v>85</v>
      </c>
      <c r="AY114" s="24" t="s">
        <v>541</v>
      </c>
      <c r="BE114" s="248">
        <f>IF(N114="základní",J114,0)</f>
        <v>0</v>
      </c>
      <c r="BF114" s="248">
        <f>IF(N114="snížená",J114,0)</f>
        <v>0</v>
      </c>
      <c r="BG114" s="248">
        <f>IF(N114="zákl. přenesená",J114,0)</f>
        <v>0</v>
      </c>
      <c r="BH114" s="248">
        <f>IF(N114="sníž. přenesená",J114,0)</f>
        <v>0</v>
      </c>
      <c r="BI114" s="248">
        <f>IF(N114="nulová",J114,0)</f>
        <v>0</v>
      </c>
      <c r="BJ114" s="24" t="s">
        <v>24</v>
      </c>
      <c r="BK114" s="248">
        <f>ROUND(I114*H114,2)</f>
        <v>0</v>
      </c>
      <c r="BL114" s="24" t="s">
        <v>1495</v>
      </c>
      <c r="BM114" s="24" t="s">
        <v>2343</v>
      </c>
    </row>
    <row r="115" s="1" customFormat="1" ht="6.96" customHeight="1">
      <c r="B115" s="67"/>
      <c r="C115" s="68"/>
      <c r="D115" s="68"/>
      <c r="E115" s="68"/>
      <c r="F115" s="68"/>
      <c r="G115" s="68"/>
      <c r="H115" s="68"/>
      <c r="I115" s="179"/>
      <c r="J115" s="68"/>
      <c r="K115" s="68"/>
      <c r="L115" s="72"/>
    </row>
  </sheetData>
  <sheetProtection sheet="1" autoFilter="0" formatColumns="0" formatRows="0" objects="1" scenarios="1" spinCount="100000" saltValue="/lu61u6iS0AKXg+1onD5M8SDEYaiZkeDxDs7w7t6MuOcHMqVctB3yPhfyV+x5QUqxUpxAqjUXFiAfRC2adUcNQ==" hashValue="4erPnOIX2UNt52LzeqPX0zziH6BX+2IOxAEgpdmBw9z/PKOxVO4mRVwQadwD//XOP1bJyck0cYKn6z8K3mEaXw==" algorithmName="SHA-512" password="CC35"/>
  <autoFilter ref="C92:K114"/>
  <mergeCells count="16">
    <mergeCell ref="E7:H7"/>
    <mergeCell ref="E11:H11"/>
    <mergeCell ref="E9:H9"/>
    <mergeCell ref="E13:H13"/>
    <mergeCell ref="E28:H28"/>
    <mergeCell ref="E49:H49"/>
    <mergeCell ref="E53:H53"/>
    <mergeCell ref="E51:H51"/>
    <mergeCell ref="E55:H55"/>
    <mergeCell ref="J59:J60"/>
    <mergeCell ref="E79:H79"/>
    <mergeCell ref="E83:H83"/>
    <mergeCell ref="E81:H81"/>
    <mergeCell ref="E85:H85"/>
    <mergeCell ref="G1:H1"/>
    <mergeCell ref="L2:V2"/>
  </mergeCells>
  <hyperlinks>
    <hyperlink ref="F1:G1" location="C2" display="1) Krycí list soupisu"/>
    <hyperlink ref="G1:H1" location="C62" display="2) Rekapitulace"/>
    <hyperlink ref="J1" location="C92"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94.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478</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ht="16.5" customHeight="1">
      <c r="B9" s="28"/>
      <c r="C9" s="29"/>
      <c r="D9" s="29"/>
      <c r="E9" s="156" t="s">
        <v>2208</v>
      </c>
      <c r="F9" s="29"/>
      <c r="G9" s="29"/>
      <c r="H9" s="29"/>
      <c r="I9" s="155"/>
      <c r="J9" s="29"/>
      <c r="K9" s="31"/>
    </row>
    <row r="10">
      <c r="B10" s="28"/>
      <c r="C10" s="29"/>
      <c r="D10" s="40" t="s">
        <v>508</v>
      </c>
      <c r="E10" s="29"/>
      <c r="F10" s="29"/>
      <c r="G10" s="29"/>
      <c r="H10" s="29"/>
      <c r="I10" s="155"/>
      <c r="J10" s="29"/>
      <c r="K10" s="31"/>
    </row>
    <row r="11" s="1" customFormat="1" ht="16.5" customHeight="1">
      <c r="B11" s="46"/>
      <c r="C11" s="47"/>
      <c r="D11" s="47"/>
      <c r="E11" s="55" t="s">
        <v>2210</v>
      </c>
      <c r="F11" s="47"/>
      <c r="G11" s="47"/>
      <c r="H11" s="47"/>
      <c r="I11" s="157"/>
      <c r="J11" s="47"/>
      <c r="K11" s="51"/>
    </row>
    <row r="12" s="1" customFormat="1">
      <c r="B12" s="46"/>
      <c r="C12" s="47"/>
      <c r="D12" s="40" t="s">
        <v>510</v>
      </c>
      <c r="E12" s="47"/>
      <c r="F12" s="47"/>
      <c r="G12" s="47"/>
      <c r="H12" s="47"/>
      <c r="I12" s="157"/>
      <c r="J12" s="47"/>
      <c r="K12" s="51"/>
    </row>
    <row r="13" s="1" customFormat="1" ht="36.96" customHeight="1">
      <c r="B13" s="46"/>
      <c r="C13" s="47"/>
      <c r="D13" s="47"/>
      <c r="E13" s="158" t="s">
        <v>2344</v>
      </c>
      <c r="F13" s="47"/>
      <c r="G13" s="47"/>
      <c r="H13" s="47"/>
      <c r="I13" s="157"/>
      <c r="J13" s="47"/>
      <c r="K13" s="51"/>
    </row>
    <row r="14" s="1" customFormat="1">
      <c r="B14" s="46"/>
      <c r="C14" s="47"/>
      <c r="D14" s="47"/>
      <c r="E14" s="47"/>
      <c r="F14" s="47"/>
      <c r="G14" s="47"/>
      <c r="H14" s="47"/>
      <c r="I14" s="157"/>
      <c r="J14" s="47"/>
      <c r="K14" s="51"/>
    </row>
    <row r="15" s="1" customFormat="1" ht="14.4" customHeight="1">
      <c r="B15" s="46"/>
      <c r="C15" s="47"/>
      <c r="D15" s="40" t="s">
        <v>21</v>
      </c>
      <c r="E15" s="47"/>
      <c r="F15" s="35" t="s">
        <v>22</v>
      </c>
      <c r="G15" s="47"/>
      <c r="H15" s="47"/>
      <c r="I15" s="159" t="s">
        <v>23</v>
      </c>
      <c r="J15" s="35" t="s">
        <v>22</v>
      </c>
      <c r="K15" s="51"/>
    </row>
    <row r="16" s="1" customFormat="1" ht="14.4" customHeight="1">
      <c r="B16" s="46"/>
      <c r="C16" s="47"/>
      <c r="D16" s="40" t="s">
        <v>25</v>
      </c>
      <c r="E16" s="47"/>
      <c r="F16" s="35" t="s">
        <v>40</v>
      </c>
      <c r="G16" s="47"/>
      <c r="H16" s="47"/>
      <c r="I16" s="159" t="s">
        <v>27</v>
      </c>
      <c r="J16" s="160" t="str">
        <f>'Rekapitulace stavby'!AN8</f>
        <v>19. 9. 2018</v>
      </c>
      <c r="K16" s="51"/>
    </row>
    <row r="17" s="1" customFormat="1" ht="10.8" customHeight="1">
      <c r="B17" s="46"/>
      <c r="C17" s="47"/>
      <c r="D17" s="47"/>
      <c r="E17" s="47"/>
      <c r="F17" s="47"/>
      <c r="G17" s="47"/>
      <c r="H17" s="47"/>
      <c r="I17" s="157"/>
      <c r="J17" s="47"/>
      <c r="K17" s="51"/>
    </row>
    <row r="18" s="1" customFormat="1" ht="14.4" customHeight="1">
      <c r="B18" s="46"/>
      <c r="C18" s="47"/>
      <c r="D18" s="40" t="s">
        <v>31</v>
      </c>
      <c r="E18" s="47"/>
      <c r="F18" s="47"/>
      <c r="G18" s="47"/>
      <c r="H18" s="47"/>
      <c r="I18" s="159" t="s">
        <v>32</v>
      </c>
      <c r="J18" s="35" t="str">
        <f>IF('Rekapitulace stavby'!AN10="","",'Rekapitulace stavby'!AN10)</f>
        <v>70994234</v>
      </c>
      <c r="K18" s="51"/>
    </row>
    <row r="19" s="1" customFormat="1" ht="18" customHeight="1">
      <c r="B19" s="46"/>
      <c r="C19" s="47"/>
      <c r="D19" s="47"/>
      <c r="E19" s="35" t="str">
        <f>IF('Rekapitulace stavby'!E11="","",'Rekapitulace stavby'!E11)</f>
        <v>SŽDC s.o., OŘ Ústí n.L., ST Ústí n.L.</v>
      </c>
      <c r="F19" s="47"/>
      <c r="G19" s="47"/>
      <c r="H19" s="47"/>
      <c r="I19" s="159" t="s">
        <v>35</v>
      </c>
      <c r="J19" s="35" t="str">
        <f>IF('Rekapitulace stavby'!AN11="","",'Rekapitulace stavby'!AN11)</f>
        <v>CZ70994234</v>
      </c>
      <c r="K19" s="51"/>
    </row>
    <row r="20" s="1" customFormat="1" ht="6.96" customHeight="1">
      <c r="B20" s="46"/>
      <c r="C20" s="47"/>
      <c r="D20" s="47"/>
      <c r="E20" s="47"/>
      <c r="F20" s="47"/>
      <c r="G20" s="47"/>
      <c r="H20" s="47"/>
      <c r="I20" s="157"/>
      <c r="J20" s="47"/>
      <c r="K20" s="51"/>
    </row>
    <row r="21" s="1" customFormat="1" ht="14.4" customHeight="1">
      <c r="B21" s="46"/>
      <c r="C21" s="47"/>
      <c r="D21" s="40" t="s">
        <v>37</v>
      </c>
      <c r="E21" s="47"/>
      <c r="F21" s="47"/>
      <c r="G21" s="47"/>
      <c r="H21" s="47"/>
      <c r="I21" s="159" t="s">
        <v>32</v>
      </c>
      <c r="J21" s="35" t="str">
        <f>IF('Rekapitulace stavby'!AN13="Vyplň údaj","",IF('Rekapitulace stavby'!AN13="","",'Rekapitulace stavby'!AN13))</f>
        <v/>
      </c>
      <c r="K21" s="51"/>
    </row>
    <row r="22" s="1" customFormat="1" ht="18" customHeight="1">
      <c r="B22" s="46"/>
      <c r="C22" s="47"/>
      <c r="D22" s="47"/>
      <c r="E22" s="35" t="str">
        <f>IF('Rekapitulace stavby'!E14="Vyplň údaj","",IF('Rekapitulace stavby'!E14="","",'Rekapitulace stavby'!E14))</f>
        <v/>
      </c>
      <c r="F22" s="47"/>
      <c r="G22" s="47"/>
      <c r="H22" s="47"/>
      <c r="I22" s="159" t="s">
        <v>35</v>
      </c>
      <c r="J22" s="35" t="str">
        <f>IF('Rekapitulace stavby'!AN14="Vyplň údaj","",IF('Rekapitulace stavby'!AN14="","",'Rekapitulace stavby'!AN14))</f>
        <v/>
      </c>
      <c r="K22" s="51"/>
    </row>
    <row r="23" s="1" customFormat="1" ht="6.96" customHeight="1">
      <c r="B23" s="46"/>
      <c r="C23" s="47"/>
      <c r="D23" s="47"/>
      <c r="E23" s="47"/>
      <c r="F23" s="47"/>
      <c r="G23" s="47"/>
      <c r="H23" s="47"/>
      <c r="I23" s="157"/>
      <c r="J23" s="47"/>
      <c r="K23" s="51"/>
    </row>
    <row r="24" s="1" customFormat="1" ht="14.4" customHeight="1">
      <c r="B24" s="46"/>
      <c r="C24" s="47"/>
      <c r="D24" s="40" t="s">
        <v>39</v>
      </c>
      <c r="E24" s="47"/>
      <c r="F24" s="47"/>
      <c r="G24" s="47"/>
      <c r="H24" s="47"/>
      <c r="I24" s="159" t="s">
        <v>32</v>
      </c>
      <c r="J24" s="35" t="str">
        <f>IF('Rekapitulace stavby'!AN16="","",'Rekapitulace stavby'!AN16)</f>
        <v/>
      </c>
      <c r="K24" s="51"/>
    </row>
    <row r="25" s="1" customFormat="1" ht="18" customHeight="1">
      <c r="B25" s="46"/>
      <c r="C25" s="47"/>
      <c r="D25" s="47"/>
      <c r="E25" s="35" t="str">
        <f>IF('Rekapitulace stavby'!E17="","",'Rekapitulace stavby'!E17)</f>
        <v xml:space="preserve"> </v>
      </c>
      <c r="F25" s="47"/>
      <c r="G25" s="47"/>
      <c r="H25" s="47"/>
      <c r="I25" s="159" t="s">
        <v>35</v>
      </c>
      <c r="J25" s="35" t="str">
        <f>IF('Rekapitulace stavby'!AN17="","",'Rekapitulace stavby'!AN17)</f>
        <v/>
      </c>
      <c r="K25" s="51"/>
    </row>
    <row r="26" s="1" customFormat="1" ht="6.96" customHeight="1">
      <c r="B26" s="46"/>
      <c r="C26" s="47"/>
      <c r="D26" s="47"/>
      <c r="E26" s="47"/>
      <c r="F26" s="47"/>
      <c r="G26" s="47"/>
      <c r="H26" s="47"/>
      <c r="I26" s="157"/>
      <c r="J26" s="47"/>
      <c r="K26" s="51"/>
    </row>
    <row r="27" s="1" customFormat="1" ht="14.4" customHeight="1">
      <c r="B27" s="46"/>
      <c r="C27" s="47"/>
      <c r="D27" s="40" t="s">
        <v>42</v>
      </c>
      <c r="E27" s="47"/>
      <c r="F27" s="47"/>
      <c r="G27" s="47"/>
      <c r="H27" s="47"/>
      <c r="I27" s="157"/>
      <c r="J27" s="47"/>
      <c r="K27" s="51"/>
    </row>
    <row r="28" s="7" customFormat="1" ht="16.5" customHeight="1">
      <c r="B28" s="161"/>
      <c r="C28" s="162"/>
      <c r="D28" s="162"/>
      <c r="E28" s="44" t="s">
        <v>22</v>
      </c>
      <c r="F28" s="44"/>
      <c r="G28" s="44"/>
      <c r="H28" s="44"/>
      <c r="I28" s="163"/>
      <c r="J28" s="162"/>
      <c r="K28" s="164"/>
    </row>
    <row r="29" s="1" customFormat="1" ht="6.96" customHeight="1">
      <c r="B29" s="46"/>
      <c r="C29" s="47"/>
      <c r="D29" s="47"/>
      <c r="E29" s="47"/>
      <c r="F29" s="47"/>
      <c r="G29" s="47"/>
      <c r="H29" s="47"/>
      <c r="I29" s="157"/>
      <c r="J29" s="47"/>
      <c r="K29" s="51"/>
    </row>
    <row r="30" s="1" customFormat="1" ht="6.96" customHeight="1">
      <c r="B30" s="46"/>
      <c r="C30" s="47"/>
      <c r="D30" s="106"/>
      <c r="E30" s="106"/>
      <c r="F30" s="106"/>
      <c r="G30" s="106"/>
      <c r="H30" s="106"/>
      <c r="I30" s="165"/>
      <c r="J30" s="106"/>
      <c r="K30" s="166"/>
    </row>
    <row r="31" s="1" customFormat="1" ht="25.44" customHeight="1">
      <c r="B31" s="46"/>
      <c r="C31" s="47"/>
      <c r="D31" s="167" t="s">
        <v>43</v>
      </c>
      <c r="E31" s="47"/>
      <c r="F31" s="47"/>
      <c r="G31" s="47"/>
      <c r="H31" s="47"/>
      <c r="I31" s="157"/>
      <c r="J31" s="168">
        <f>ROUND(J92,2)</f>
        <v>0</v>
      </c>
      <c r="K31" s="51"/>
    </row>
    <row r="32" s="1" customFormat="1" ht="6.96" customHeight="1">
      <c r="B32" s="46"/>
      <c r="C32" s="47"/>
      <c r="D32" s="106"/>
      <c r="E32" s="106"/>
      <c r="F32" s="106"/>
      <c r="G32" s="106"/>
      <c r="H32" s="106"/>
      <c r="I32" s="165"/>
      <c r="J32" s="106"/>
      <c r="K32" s="166"/>
    </row>
    <row r="33" s="1" customFormat="1" ht="14.4" customHeight="1">
      <c r="B33" s="46"/>
      <c r="C33" s="47"/>
      <c r="D33" s="47"/>
      <c r="E33" s="47"/>
      <c r="F33" s="52" t="s">
        <v>45</v>
      </c>
      <c r="G33" s="47"/>
      <c r="H33" s="47"/>
      <c r="I33" s="169" t="s">
        <v>44</v>
      </c>
      <c r="J33" s="52" t="s">
        <v>46</v>
      </c>
      <c r="K33" s="51"/>
    </row>
    <row r="34" s="1" customFormat="1" ht="14.4" customHeight="1">
      <c r="B34" s="46"/>
      <c r="C34" s="47"/>
      <c r="D34" s="55" t="s">
        <v>47</v>
      </c>
      <c r="E34" s="55" t="s">
        <v>48</v>
      </c>
      <c r="F34" s="170">
        <f>ROUND(SUM(BE92:BE100), 2)</f>
        <v>0</v>
      </c>
      <c r="G34" s="47"/>
      <c r="H34" s="47"/>
      <c r="I34" s="171">
        <v>0.20999999999999999</v>
      </c>
      <c r="J34" s="170">
        <f>ROUND(ROUND((SUM(BE92:BE100)), 2)*I34, 2)</f>
        <v>0</v>
      </c>
      <c r="K34" s="51"/>
    </row>
    <row r="35" s="1" customFormat="1" ht="14.4" customHeight="1">
      <c r="B35" s="46"/>
      <c r="C35" s="47"/>
      <c r="D35" s="47"/>
      <c r="E35" s="55" t="s">
        <v>49</v>
      </c>
      <c r="F35" s="170">
        <f>ROUND(SUM(BF92:BF100), 2)</f>
        <v>0</v>
      </c>
      <c r="G35" s="47"/>
      <c r="H35" s="47"/>
      <c r="I35" s="171">
        <v>0.14999999999999999</v>
      </c>
      <c r="J35" s="170">
        <f>ROUND(ROUND((SUM(BF92:BF100)), 2)*I35, 2)</f>
        <v>0</v>
      </c>
      <c r="K35" s="51"/>
    </row>
    <row r="36" hidden="1" s="1" customFormat="1" ht="14.4" customHeight="1">
      <c r="B36" s="46"/>
      <c r="C36" s="47"/>
      <c r="D36" s="47"/>
      <c r="E36" s="55" t="s">
        <v>50</v>
      </c>
      <c r="F36" s="170">
        <f>ROUND(SUM(BG92:BG100), 2)</f>
        <v>0</v>
      </c>
      <c r="G36" s="47"/>
      <c r="H36" s="47"/>
      <c r="I36" s="171">
        <v>0.20999999999999999</v>
      </c>
      <c r="J36" s="170">
        <v>0</v>
      </c>
      <c r="K36" s="51"/>
    </row>
    <row r="37" hidden="1" s="1" customFormat="1" ht="14.4" customHeight="1">
      <c r="B37" s="46"/>
      <c r="C37" s="47"/>
      <c r="D37" s="47"/>
      <c r="E37" s="55" t="s">
        <v>51</v>
      </c>
      <c r="F37" s="170">
        <f>ROUND(SUM(BH92:BH100), 2)</f>
        <v>0</v>
      </c>
      <c r="G37" s="47"/>
      <c r="H37" s="47"/>
      <c r="I37" s="171">
        <v>0.14999999999999999</v>
      </c>
      <c r="J37" s="170">
        <v>0</v>
      </c>
      <c r="K37" s="51"/>
    </row>
    <row r="38" hidden="1" s="1" customFormat="1" ht="14.4" customHeight="1">
      <c r="B38" s="46"/>
      <c r="C38" s="47"/>
      <c r="D38" s="47"/>
      <c r="E38" s="55" t="s">
        <v>52</v>
      </c>
      <c r="F38" s="170">
        <f>ROUND(SUM(BI92:BI100), 2)</f>
        <v>0</v>
      </c>
      <c r="G38" s="47"/>
      <c r="H38" s="47"/>
      <c r="I38" s="171">
        <v>0</v>
      </c>
      <c r="J38" s="170">
        <v>0</v>
      </c>
      <c r="K38" s="51"/>
    </row>
    <row r="39" s="1" customFormat="1" ht="6.96" customHeight="1">
      <c r="B39" s="46"/>
      <c r="C39" s="47"/>
      <c r="D39" s="47"/>
      <c r="E39" s="47"/>
      <c r="F39" s="47"/>
      <c r="G39" s="47"/>
      <c r="H39" s="47"/>
      <c r="I39" s="157"/>
      <c r="J39" s="47"/>
      <c r="K39" s="51"/>
    </row>
    <row r="40" s="1" customFormat="1" ht="25.44" customHeight="1">
      <c r="B40" s="46"/>
      <c r="C40" s="172"/>
      <c r="D40" s="173" t="s">
        <v>53</v>
      </c>
      <c r="E40" s="98"/>
      <c r="F40" s="98"/>
      <c r="G40" s="174" t="s">
        <v>54</v>
      </c>
      <c r="H40" s="175" t="s">
        <v>55</v>
      </c>
      <c r="I40" s="176"/>
      <c r="J40" s="177">
        <f>SUM(J31:J38)</f>
        <v>0</v>
      </c>
      <c r="K40" s="178"/>
    </row>
    <row r="41" s="1" customFormat="1" ht="14.4" customHeight="1">
      <c r="B41" s="67"/>
      <c r="C41" s="68"/>
      <c r="D41" s="68"/>
      <c r="E41" s="68"/>
      <c r="F41" s="68"/>
      <c r="G41" s="68"/>
      <c r="H41" s="68"/>
      <c r="I41" s="179"/>
      <c r="J41" s="68"/>
      <c r="K41" s="69"/>
    </row>
    <row r="45" s="1" customFormat="1" ht="6.96" customHeight="1">
      <c r="B45" s="180"/>
      <c r="C45" s="181"/>
      <c r="D45" s="181"/>
      <c r="E45" s="181"/>
      <c r="F45" s="181"/>
      <c r="G45" s="181"/>
      <c r="H45" s="181"/>
      <c r="I45" s="182"/>
      <c r="J45" s="181"/>
      <c r="K45" s="183"/>
    </row>
    <row r="46" s="1" customFormat="1" ht="36.96" customHeight="1">
      <c r="B46" s="46"/>
      <c r="C46" s="30" t="s">
        <v>512</v>
      </c>
      <c r="D46" s="47"/>
      <c r="E46" s="47"/>
      <c r="F46" s="47"/>
      <c r="G46" s="47"/>
      <c r="H46" s="47"/>
      <c r="I46" s="157"/>
      <c r="J46" s="47"/>
      <c r="K46" s="51"/>
    </row>
    <row r="47" s="1" customFormat="1" ht="6.96" customHeight="1">
      <c r="B47" s="46"/>
      <c r="C47" s="47"/>
      <c r="D47" s="47"/>
      <c r="E47" s="47"/>
      <c r="F47" s="47"/>
      <c r="G47" s="47"/>
      <c r="H47" s="47"/>
      <c r="I47" s="157"/>
      <c r="J47" s="47"/>
      <c r="K47" s="51"/>
    </row>
    <row r="48" s="1" customFormat="1" ht="14.4" customHeight="1">
      <c r="B48" s="46"/>
      <c r="C48" s="40" t="s">
        <v>18</v>
      </c>
      <c r="D48" s="47"/>
      <c r="E48" s="47"/>
      <c r="F48" s="47"/>
      <c r="G48" s="47"/>
      <c r="H48" s="47"/>
      <c r="I48" s="157"/>
      <c r="J48" s="47"/>
      <c r="K48" s="51"/>
    </row>
    <row r="49" s="1" customFormat="1" ht="16.5" customHeight="1">
      <c r="B49" s="46"/>
      <c r="C49" s="47"/>
      <c r="D49" s="47"/>
      <c r="E49" s="156" t="str">
        <f>E7</f>
        <v>Celkové opravy zastávek na koridorové trati Vraňany - Děčín - státní hranice_ZMĚNA č. 1</v>
      </c>
      <c r="F49" s="40"/>
      <c r="G49" s="40"/>
      <c r="H49" s="40"/>
      <c r="I49" s="157"/>
      <c r="J49" s="47"/>
      <c r="K49" s="51"/>
    </row>
    <row r="50">
      <c r="B50" s="28"/>
      <c r="C50" s="40" t="s">
        <v>506</v>
      </c>
      <c r="D50" s="29"/>
      <c r="E50" s="29"/>
      <c r="F50" s="29"/>
      <c r="G50" s="29"/>
      <c r="H50" s="29"/>
      <c r="I50" s="155"/>
      <c r="J50" s="29"/>
      <c r="K50" s="31"/>
    </row>
    <row r="51" ht="16.5" customHeight="1">
      <c r="B51" s="28"/>
      <c r="C51" s="29"/>
      <c r="D51" s="29"/>
      <c r="E51" s="156" t="s">
        <v>2208</v>
      </c>
      <c r="F51" s="29"/>
      <c r="G51" s="29"/>
      <c r="H51" s="29"/>
      <c r="I51" s="155"/>
      <c r="J51" s="29"/>
      <c r="K51" s="31"/>
    </row>
    <row r="52">
      <c r="B52" s="28"/>
      <c r="C52" s="40" t="s">
        <v>508</v>
      </c>
      <c r="D52" s="29"/>
      <c r="E52" s="29"/>
      <c r="F52" s="29"/>
      <c r="G52" s="29"/>
      <c r="H52" s="29"/>
      <c r="I52" s="155"/>
      <c r="J52" s="29"/>
      <c r="K52" s="31"/>
    </row>
    <row r="53" s="1" customFormat="1" ht="16.5" customHeight="1">
      <c r="B53" s="46"/>
      <c r="C53" s="47"/>
      <c r="D53" s="47"/>
      <c r="E53" s="55" t="s">
        <v>2210</v>
      </c>
      <c r="F53" s="47"/>
      <c r="G53" s="47"/>
      <c r="H53" s="47"/>
      <c r="I53" s="157"/>
      <c r="J53" s="47"/>
      <c r="K53" s="51"/>
    </row>
    <row r="54" s="1" customFormat="1" ht="14.4" customHeight="1">
      <c r="B54" s="46"/>
      <c r="C54" s="40" t="s">
        <v>510</v>
      </c>
      <c r="D54" s="47"/>
      <c r="E54" s="47"/>
      <c r="F54" s="47"/>
      <c r="G54" s="47"/>
      <c r="H54" s="47"/>
      <c r="I54" s="157"/>
      <c r="J54" s="47"/>
      <c r="K54" s="51"/>
    </row>
    <row r="55" s="1" customFormat="1" ht="17.25" customHeight="1">
      <c r="B55" s="46"/>
      <c r="C55" s="47"/>
      <c r="D55" s="47"/>
      <c r="E55" s="158" t="str">
        <f>E13</f>
        <v>SO-37-04.3 - VRN</v>
      </c>
      <c r="F55" s="47"/>
      <c r="G55" s="47"/>
      <c r="H55" s="47"/>
      <c r="I55" s="157"/>
      <c r="J55" s="47"/>
      <c r="K55" s="51"/>
    </row>
    <row r="56" s="1" customFormat="1" ht="6.96" customHeight="1">
      <c r="B56" s="46"/>
      <c r="C56" s="47"/>
      <c r="D56" s="47"/>
      <c r="E56" s="47"/>
      <c r="F56" s="47"/>
      <c r="G56" s="47"/>
      <c r="H56" s="47"/>
      <c r="I56" s="157"/>
      <c r="J56" s="47"/>
      <c r="K56" s="51"/>
    </row>
    <row r="57" s="1" customFormat="1" ht="18" customHeight="1">
      <c r="B57" s="46"/>
      <c r="C57" s="40" t="s">
        <v>25</v>
      </c>
      <c r="D57" s="47"/>
      <c r="E57" s="47"/>
      <c r="F57" s="35" t="str">
        <f>F16</f>
        <v xml:space="preserve"> </v>
      </c>
      <c r="G57" s="47"/>
      <c r="H57" s="47"/>
      <c r="I57" s="159" t="s">
        <v>27</v>
      </c>
      <c r="J57" s="160" t="str">
        <f>IF(J16="","",J16)</f>
        <v>19. 9. 2018</v>
      </c>
      <c r="K57" s="51"/>
    </row>
    <row r="58" s="1" customFormat="1" ht="6.96" customHeight="1">
      <c r="B58" s="46"/>
      <c r="C58" s="47"/>
      <c r="D58" s="47"/>
      <c r="E58" s="47"/>
      <c r="F58" s="47"/>
      <c r="G58" s="47"/>
      <c r="H58" s="47"/>
      <c r="I58" s="157"/>
      <c r="J58" s="47"/>
      <c r="K58" s="51"/>
    </row>
    <row r="59" s="1" customFormat="1">
      <c r="B59" s="46"/>
      <c r="C59" s="40" t="s">
        <v>31</v>
      </c>
      <c r="D59" s="47"/>
      <c r="E59" s="47"/>
      <c r="F59" s="35" t="str">
        <f>E19</f>
        <v>SŽDC s.o., OŘ Ústí n.L., ST Ústí n.L.</v>
      </c>
      <c r="G59" s="47"/>
      <c r="H59" s="47"/>
      <c r="I59" s="159" t="s">
        <v>39</v>
      </c>
      <c r="J59" s="44" t="str">
        <f>E25</f>
        <v xml:space="preserve"> </v>
      </c>
      <c r="K59" s="51"/>
    </row>
    <row r="60" s="1" customFormat="1" ht="14.4" customHeight="1">
      <c r="B60" s="46"/>
      <c r="C60" s="40" t="s">
        <v>37</v>
      </c>
      <c r="D60" s="47"/>
      <c r="E60" s="47"/>
      <c r="F60" s="35" t="str">
        <f>IF(E22="","",E22)</f>
        <v/>
      </c>
      <c r="G60" s="47"/>
      <c r="H60" s="47"/>
      <c r="I60" s="157"/>
      <c r="J60" s="184"/>
      <c r="K60" s="51"/>
    </row>
    <row r="61" s="1" customFormat="1" ht="10.32" customHeight="1">
      <c r="B61" s="46"/>
      <c r="C61" s="47"/>
      <c r="D61" s="47"/>
      <c r="E61" s="47"/>
      <c r="F61" s="47"/>
      <c r="G61" s="47"/>
      <c r="H61" s="47"/>
      <c r="I61" s="157"/>
      <c r="J61" s="47"/>
      <c r="K61" s="51"/>
    </row>
    <row r="62" s="1" customFormat="1" ht="29.28" customHeight="1">
      <c r="B62" s="46"/>
      <c r="C62" s="185" t="s">
        <v>513</v>
      </c>
      <c r="D62" s="172"/>
      <c r="E62" s="172"/>
      <c r="F62" s="172"/>
      <c r="G62" s="172"/>
      <c r="H62" s="172"/>
      <c r="I62" s="186"/>
      <c r="J62" s="187" t="s">
        <v>514</v>
      </c>
      <c r="K62" s="188"/>
    </row>
    <row r="63" s="1" customFormat="1" ht="10.32" customHeight="1">
      <c r="B63" s="46"/>
      <c r="C63" s="47"/>
      <c r="D63" s="47"/>
      <c r="E63" s="47"/>
      <c r="F63" s="47"/>
      <c r="G63" s="47"/>
      <c r="H63" s="47"/>
      <c r="I63" s="157"/>
      <c r="J63" s="47"/>
      <c r="K63" s="51"/>
    </row>
    <row r="64" s="1" customFormat="1" ht="29.28" customHeight="1">
      <c r="B64" s="46"/>
      <c r="C64" s="189" t="s">
        <v>515</v>
      </c>
      <c r="D64" s="47"/>
      <c r="E64" s="47"/>
      <c r="F64" s="47"/>
      <c r="G64" s="47"/>
      <c r="H64" s="47"/>
      <c r="I64" s="157"/>
      <c r="J64" s="168">
        <f>J92</f>
        <v>0</v>
      </c>
      <c r="K64" s="51"/>
      <c r="AU64" s="24" t="s">
        <v>516</v>
      </c>
    </row>
    <row r="65" s="8" customFormat="1" ht="24.96" customHeight="1">
      <c r="B65" s="190"/>
      <c r="C65" s="191"/>
      <c r="D65" s="192" t="s">
        <v>598</v>
      </c>
      <c r="E65" s="193"/>
      <c r="F65" s="193"/>
      <c r="G65" s="193"/>
      <c r="H65" s="193"/>
      <c r="I65" s="194"/>
      <c r="J65" s="195">
        <f>J93</f>
        <v>0</v>
      </c>
      <c r="K65" s="196"/>
    </row>
    <row r="66" s="9" customFormat="1" ht="19.92" customHeight="1">
      <c r="B66" s="197"/>
      <c r="C66" s="198"/>
      <c r="D66" s="199" t="s">
        <v>1358</v>
      </c>
      <c r="E66" s="200"/>
      <c r="F66" s="200"/>
      <c r="G66" s="200"/>
      <c r="H66" s="200"/>
      <c r="I66" s="201"/>
      <c r="J66" s="202">
        <f>J94</f>
        <v>0</v>
      </c>
      <c r="K66" s="203"/>
    </row>
    <row r="67" s="9" customFormat="1" ht="19.92" customHeight="1">
      <c r="B67" s="197"/>
      <c r="C67" s="198"/>
      <c r="D67" s="199" t="s">
        <v>668</v>
      </c>
      <c r="E67" s="200"/>
      <c r="F67" s="200"/>
      <c r="G67" s="200"/>
      <c r="H67" s="200"/>
      <c r="I67" s="201"/>
      <c r="J67" s="202">
        <f>J97</f>
        <v>0</v>
      </c>
      <c r="K67" s="203"/>
    </row>
    <row r="68" s="9" customFormat="1" ht="19.92" customHeight="1">
      <c r="B68" s="197"/>
      <c r="C68" s="198"/>
      <c r="D68" s="199" t="s">
        <v>1589</v>
      </c>
      <c r="E68" s="200"/>
      <c r="F68" s="200"/>
      <c r="G68" s="200"/>
      <c r="H68" s="200"/>
      <c r="I68" s="201"/>
      <c r="J68" s="202">
        <f>J99</f>
        <v>0</v>
      </c>
      <c r="K68" s="203"/>
    </row>
    <row r="69" s="1" customFormat="1" ht="21.84" customHeight="1">
      <c r="B69" s="46"/>
      <c r="C69" s="47"/>
      <c r="D69" s="47"/>
      <c r="E69" s="47"/>
      <c r="F69" s="47"/>
      <c r="G69" s="47"/>
      <c r="H69" s="47"/>
      <c r="I69" s="157"/>
      <c r="J69" s="47"/>
      <c r="K69" s="51"/>
    </row>
    <row r="70" s="1" customFormat="1" ht="6.96" customHeight="1">
      <c r="B70" s="67"/>
      <c r="C70" s="68"/>
      <c r="D70" s="68"/>
      <c r="E70" s="68"/>
      <c r="F70" s="68"/>
      <c r="G70" s="68"/>
      <c r="H70" s="68"/>
      <c r="I70" s="179"/>
      <c r="J70" s="68"/>
      <c r="K70" s="69"/>
    </row>
    <row r="74" s="1" customFormat="1" ht="6.96" customHeight="1">
      <c r="B74" s="70"/>
      <c r="C74" s="71"/>
      <c r="D74" s="71"/>
      <c r="E74" s="71"/>
      <c r="F74" s="71"/>
      <c r="G74" s="71"/>
      <c r="H74" s="71"/>
      <c r="I74" s="182"/>
      <c r="J74" s="71"/>
      <c r="K74" s="71"/>
      <c r="L74" s="72"/>
    </row>
    <row r="75" s="1" customFormat="1" ht="36.96" customHeight="1">
      <c r="B75" s="46"/>
      <c r="C75" s="73" t="s">
        <v>525</v>
      </c>
      <c r="D75" s="74"/>
      <c r="E75" s="74"/>
      <c r="F75" s="74"/>
      <c r="G75" s="74"/>
      <c r="H75" s="74"/>
      <c r="I75" s="204"/>
      <c r="J75" s="74"/>
      <c r="K75" s="74"/>
      <c r="L75" s="72"/>
    </row>
    <row r="76" s="1" customFormat="1" ht="6.96" customHeight="1">
      <c r="B76" s="46"/>
      <c r="C76" s="74"/>
      <c r="D76" s="74"/>
      <c r="E76" s="74"/>
      <c r="F76" s="74"/>
      <c r="G76" s="74"/>
      <c r="H76" s="74"/>
      <c r="I76" s="204"/>
      <c r="J76" s="74"/>
      <c r="K76" s="74"/>
      <c r="L76" s="72"/>
    </row>
    <row r="77" s="1" customFormat="1" ht="14.4" customHeight="1">
      <c r="B77" s="46"/>
      <c r="C77" s="76" t="s">
        <v>18</v>
      </c>
      <c r="D77" s="74"/>
      <c r="E77" s="74"/>
      <c r="F77" s="74"/>
      <c r="G77" s="74"/>
      <c r="H77" s="74"/>
      <c r="I77" s="204"/>
      <c r="J77" s="74"/>
      <c r="K77" s="74"/>
      <c r="L77" s="72"/>
    </row>
    <row r="78" s="1" customFormat="1" ht="16.5" customHeight="1">
      <c r="B78" s="46"/>
      <c r="C78" s="74"/>
      <c r="D78" s="74"/>
      <c r="E78" s="205" t="str">
        <f>E7</f>
        <v>Celkové opravy zastávek na koridorové trati Vraňany - Děčín - státní hranice_ZMĚNA č. 1</v>
      </c>
      <c r="F78" s="76"/>
      <c r="G78" s="76"/>
      <c r="H78" s="76"/>
      <c r="I78" s="204"/>
      <c r="J78" s="74"/>
      <c r="K78" s="74"/>
      <c r="L78" s="72"/>
    </row>
    <row r="79">
      <c r="B79" s="28"/>
      <c r="C79" s="76" t="s">
        <v>506</v>
      </c>
      <c r="D79" s="206"/>
      <c r="E79" s="206"/>
      <c r="F79" s="206"/>
      <c r="G79" s="206"/>
      <c r="H79" s="206"/>
      <c r="I79" s="149"/>
      <c r="J79" s="206"/>
      <c r="K79" s="206"/>
      <c r="L79" s="207"/>
    </row>
    <row r="80" ht="16.5" customHeight="1">
      <c r="B80" s="28"/>
      <c r="C80" s="206"/>
      <c r="D80" s="206"/>
      <c r="E80" s="205" t="s">
        <v>2208</v>
      </c>
      <c r="F80" s="206"/>
      <c r="G80" s="206"/>
      <c r="H80" s="206"/>
      <c r="I80" s="149"/>
      <c r="J80" s="206"/>
      <c r="K80" s="206"/>
      <c r="L80" s="207"/>
    </row>
    <row r="81">
      <c r="B81" s="28"/>
      <c r="C81" s="76" t="s">
        <v>508</v>
      </c>
      <c r="D81" s="206"/>
      <c r="E81" s="206"/>
      <c r="F81" s="206"/>
      <c r="G81" s="206"/>
      <c r="H81" s="206"/>
      <c r="I81" s="149"/>
      <c r="J81" s="206"/>
      <c r="K81" s="206"/>
      <c r="L81" s="207"/>
    </row>
    <row r="82" s="1" customFormat="1" ht="16.5" customHeight="1">
      <c r="B82" s="46"/>
      <c r="C82" s="74"/>
      <c r="D82" s="74"/>
      <c r="E82" s="208" t="s">
        <v>2210</v>
      </c>
      <c r="F82" s="74"/>
      <c r="G82" s="74"/>
      <c r="H82" s="74"/>
      <c r="I82" s="204"/>
      <c r="J82" s="74"/>
      <c r="K82" s="74"/>
      <c r="L82" s="72"/>
    </row>
    <row r="83" s="1" customFormat="1" ht="14.4" customHeight="1">
      <c r="B83" s="46"/>
      <c r="C83" s="76" t="s">
        <v>510</v>
      </c>
      <c r="D83" s="74"/>
      <c r="E83" s="74"/>
      <c r="F83" s="74"/>
      <c r="G83" s="74"/>
      <c r="H83" s="74"/>
      <c r="I83" s="204"/>
      <c r="J83" s="74"/>
      <c r="K83" s="74"/>
      <c r="L83" s="72"/>
    </row>
    <row r="84" s="1" customFormat="1" ht="17.25" customHeight="1">
      <c r="B84" s="46"/>
      <c r="C84" s="74"/>
      <c r="D84" s="74"/>
      <c r="E84" s="82" t="str">
        <f>E13</f>
        <v>SO-37-04.3 - VRN</v>
      </c>
      <c r="F84" s="74"/>
      <c r="G84" s="74"/>
      <c r="H84" s="74"/>
      <c r="I84" s="204"/>
      <c r="J84" s="74"/>
      <c r="K84" s="74"/>
      <c r="L84" s="72"/>
    </row>
    <row r="85" s="1" customFormat="1" ht="6.96" customHeight="1">
      <c r="B85" s="46"/>
      <c r="C85" s="74"/>
      <c r="D85" s="74"/>
      <c r="E85" s="74"/>
      <c r="F85" s="74"/>
      <c r="G85" s="74"/>
      <c r="H85" s="74"/>
      <c r="I85" s="204"/>
      <c r="J85" s="74"/>
      <c r="K85" s="74"/>
      <c r="L85" s="72"/>
    </row>
    <row r="86" s="1" customFormat="1" ht="18" customHeight="1">
      <c r="B86" s="46"/>
      <c r="C86" s="76" t="s">
        <v>25</v>
      </c>
      <c r="D86" s="74"/>
      <c r="E86" s="74"/>
      <c r="F86" s="209" t="str">
        <f>F16</f>
        <v xml:space="preserve"> </v>
      </c>
      <c r="G86" s="74"/>
      <c r="H86" s="74"/>
      <c r="I86" s="210" t="s">
        <v>27</v>
      </c>
      <c r="J86" s="85" t="str">
        <f>IF(J16="","",J16)</f>
        <v>19. 9. 2018</v>
      </c>
      <c r="K86" s="74"/>
      <c r="L86" s="72"/>
    </row>
    <row r="87" s="1" customFormat="1" ht="6.96" customHeight="1">
      <c r="B87" s="46"/>
      <c r="C87" s="74"/>
      <c r="D87" s="74"/>
      <c r="E87" s="74"/>
      <c r="F87" s="74"/>
      <c r="G87" s="74"/>
      <c r="H87" s="74"/>
      <c r="I87" s="204"/>
      <c r="J87" s="74"/>
      <c r="K87" s="74"/>
      <c r="L87" s="72"/>
    </row>
    <row r="88" s="1" customFormat="1">
      <c r="B88" s="46"/>
      <c r="C88" s="76" t="s">
        <v>31</v>
      </c>
      <c r="D88" s="74"/>
      <c r="E88" s="74"/>
      <c r="F88" s="209" t="str">
        <f>E19</f>
        <v>SŽDC s.o., OŘ Ústí n.L., ST Ústí n.L.</v>
      </c>
      <c r="G88" s="74"/>
      <c r="H88" s="74"/>
      <c r="I88" s="210" t="s">
        <v>39</v>
      </c>
      <c r="J88" s="209" t="str">
        <f>E25</f>
        <v xml:space="preserve"> </v>
      </c>
      <c r="K88" s="74"/>
      <c r="L88" s="72"/>
    </row>
    <row r="89" s="1" customFormat="1" ht="14.4" customHeight="1">
      <c r="B89" s="46"/>
      <c r="C89" s="76" t="s">
        <v>37</v>
      </c>
      <c r="D89" s="74"/>
      <c r="E89" s="74"/>
      <c r="F89" s="209" t="str">
        <f>IF(E22="","",E22)</f>
        <v/>
      </c>
      <c r="G89" s="74"/>
      <c r="H89" s="74"/>
      <c r="I89" s="204"/>
      <c r="J89" s="74"/>
      <c r="K89" s="74"/>
      <c r="L89" s="72"/>
    </row>
    <row r="90" s="1" customFormat="1" ht="10.32" customHeight="1">
      <c r="B90" s="46"/>
      <c r="C90" s="74"/>
      <c r="D90" s="74"/>
      <c r="E90" s="74"/>
      <c r="F90" s="74"/>
      <c r="G90" s="74"/>
      <c r="H90" s="74"/>
      <c r="I90" s="204"/>
      <c r="J90" s="74"/>
      <c r="K90" s="74"/>
      <c r="L90" s="72"/>
    </row>
    <row r="91" s="10" customFormat="1" ht="29.28" customHeight="1">
      <c r="B91" s="211"/>
      <c r="C91" s="212" t="s">
        <v>526</v>
      </c>
      <c r="D91" s="213" t="s">
        <v>62</v>
      </c>
      <c r="E91" s="213" t="s">
        <v>58</v>
      </c>
      <c r="F91" s="213" t="s">
        <v>527</v>
      </c>
      <c r="G91" s="213" t="s">
        <v>528</v>
      </c>
      <c r="H91" s="213" t="s">
        <v>529</v>
      </c>
      <c r="I91" s="214" t="s">
        <v>530</v>
      </c>
      <c r="J91" s="213" t="s">
        <v>514</v>
      </c>
      <c r="K91" s="215" t="s">
        <v>531</v>
      </c>
      <c r="L91" s="216"/>
      <c r="M91" s="102" t="s">
        <v>532</v>
      </c>
      <c r="N91" s="103" t="s">
        <v>47</v>
      </c>
      <c r="O91" s="103" t="s">
        <v>533</v>
      </c>
      <c r="P91" s="103" t="s">
        <v>534</v>
      </c>
      <c r="Q91" s="103" t="s">
        <v>535</v>
      </c>
      <c r="R91" s="103" t="s">
        <v>536</v>
      </c>
      <c r="S91" s="103" t="s">
        <v>537</v>
      </c>
      <c r="T91" s="104" t="s">
        <v>538</v>
      </c>
    </row>
    <row r="92" s="1" customFormat="1" ht="29.28" customHeight="1">
      <c r="B92" s="46"/>
      <c r="C92" s="108" t="s">
        <v>515</v>
      </c>
      <c r="D92" s="74"/>
      <c r="E92" s="74"/>
      <c r="F92" s="74"/>
      <c r="G92" s="74"/>
      <c r="H92" s="74"/>
      <c r="I92" s="204"/>
      <c r="J92" s="217">
        <f>BK92</f>
        <v>0</v>
      </c>
      <c r="K92" s="74"/>
      <c r="L92" s="72"/>
      <c r="M92" s="105"/>
      <c r="N92" s="106"/>
      <c r="O92" s="106"/>
      <c r="P92" s="218">
        <f>P93</f>
        <v>0</v>
      </c>
      <c r="Q92" s="106"/>
      <c r="R92" s="218">
        <f>R93</f>
        <v>0</v>
      </c>
      <c r="S92" s="106"/>
      <c r="T92" s="219">
        <f>T93</f>
        <v>0</v>
      </c>
      <c r="AT92" s="24" t="s">
        <v>76</v>
      </c>
      <c r="AU92" s="24" t="s">
        <v>516</v>
      </c>
      <c r="BK92" s="220">
        <f>BK93</f>
        <v>0</v>
      </c>
    </row>
    <row r="93" s="11" customFormat="1" ht="37.44" customHeight="1">
      <c r="B93" s="221"/>
      <c r="C93" s="222"/>
      <c r="D93" s="223" t="s">
        <v>76</v>
      </c>
      <c r="E93" s="224" t="s">
        <v>96</v>
      </c>
      <c r="F93" s="224" t="s">
        <v>599</v>
      </c>
      <c r="G93" s="222"/>
      <c r="H93" s="222"/>
      <c r="I93" s="225"/>
      <c r="J93" s="226">
        <f>BK93</f>
        <v>0</v>
      </c>
      <c r="K93" s="222"/>
      <c r="L93" s="227"/>
      <c r="M93" s="228"/>
      <c r="N93" s="229"/>
      <c r="O93" s="229"/>
      <c r="P93" s="230">
        <f>P94+P97+P99</f>
        <v>0</v>
      </c>
      <c r="Q93" s="229"/>
      <c r="R93" s="230">
        <f>R94+R97+R99</f>
        <v>0</v>
      </c>
      <c r="S93" s="229"/>
      <c r="T93" s="231">
        <f>T94+T97+T99</f>
        <v>0</v>
      </c>
      <c r="AR93" s="232" t="s">
        <v>562</v>
      </c>
      <c r="AT93" s="233" t="s">
        <v>76</v>
      </c>
      <c r="AU93" s="233" t="s">
        <v>77</v>
      </c>
      <c r="AY93" s="232" t="s">
        <v>541</v>
      </c>
      <c r="BK93" s="234">
        <f>BK94+BK97+BK99</f>
        <v>0</v>
      </c>
    </row>
    <row r="94" s="11" customFormat="1" ht="19.92" customHeight="1">
      <c r="B94" s="221"/>
      <c r="C94" s="222"/>
      <c r="D94" s="223" t="s">
        <v>76</v>
      </c>
      <c r="E94" s="235" t="s">
        <v>1359</v>
      </c>
      <c r="F94" s="235" t="s">
        <v>1360</v>
      </c>
      <c r="G94" s="222"/>
      <c r="H94" s="222"/>
      <c r="I94" s="225"/>
      <c r="J94" s="236">
        <f>BK94</f>
        <v>0</v>
      </c>
      <c r="K94" s="222"/>
      <c r="L94" s="227"/>
      <c r="M94" s="228"/>
      <c r="N94" s="229"/>
      <c r="O94" s="229"/>
      <c r="P94" s="230">
        <f>SUM(P95:P96)</f>
        <v>0</v>
      </c>
      <c r="Q94" s="229"/>
      <c r="R94" s="230">
        <f>SUM(R95:R96)</f>
        <v>0</v>
      </c>
      <c r="S94" s="229"/>
      <c r="T94" s="231">
        <f>SUM(T95:T96)</f>
        <v>0</v>
      </c>
      <c r="AR94" s="232" t="s">
        <v>562</v>
      </c>
      <c r="AT94" s="233" t="s">
        <v>76</v>
      </c>
      <c r="AU94" s="233" t="s">
        <v>24</v>
      </c>
      <c r="AY94" s="232" t="s">
        <v>541</v>
      </c>
      <c r="BK94" s="234">
        <f>SUM(BK95:BK96)</f>
        <v>0</v>
      </c>
    </row>
    <row r="95" s="1" customFormat="1" ht="16.5" customHeight="1">
      <c r="B95" s="46"/>
      <c r="C95" s="237" t="s">
        <v>562</v>
      </c>
      <c r="D95" s="237" t="s">
        <v>544</v>
      </c>
      <c r="E95" s="238" t="s">
        <v>1502</v>
      </c>
      <c r="F95" s="239" t="s">
        <v>1503</v>
      </c>
      <c r="G95" s="240" t="s">
        <v>672</v>
      </c>
      <c r="H95" s="280"/>
      <c r="I95" s="242"/>
      <c r="J95" s="243">
        <f>ROUND(I95*H95,2)</f>
        <v>0</v>
      </c>
      <c r="K95" s="239" t="s">
        <v>603</v>
      </c>
      <c r="L95" s="72"/>
      <c r="M95" s="244" t="s">
        <v>22</v>
      </c>
      <c r="N95" s="245" t="s">
        <v>48</v>
      </c>
      <c r="O95" s="47"/>
      <c r="P95" s="246">
        <f>O95*H95</f>
        <v>0</v>
      </c>
      <c r="Q95" s="246">
        <v>0</v>
      </c>
      <c r="R95" s="246">
        <f>Q95*H95</f>
        <v>0</v>
      </c>
      <c r="S95" s="246">
        <v>0</v>
      </c>
      <c r="T95" s="247">
        <f>S95*H95</f>
        <v>0</v>
      </c>
      <c r="AR95" s="24" t="s">
        <v>674</v>
      </c>
      <c r="AT95" s="24" t="s">
        <v>544</v>
      </c>
      <c r="AU95" s="24" t="s">
        <v>85</v>
      </c>
      <c r="AY95" s="24" t="s">
        <v>541</v>
      </c>
      <c r="BE95" s="248">
        <f>IF(N95="základní",J95,0)</f>
        <v>0</v>
      </c>
      <c r="BF95" s="248">
        <f>IF(N95="snížená",J95,0)</f>
        <v>0</v>
      </c>
      <c r="BG95" s="248">
        <f>IF(N95="zákl. přenesená",J95,0)</f>
        <v>0</v>
      </c>
      <c r="BH95" s="248">
        <f>IF(N95="sníž. přenesená",J95,0)</f>
        <v>0</v>
      </c>
      <c r="BI95" s="248">
        <f>IF(N95="nulová",J95,0)</f>
        <v>0</v>
      </c>
      <c r="BJ95" s="24" t="s">
        <v>24</v>
      </c>
      <c r="BK95" s="248">
        <f>ROUND(I95*H95,2)</f>
        <v>0</v>
      </c>
      <c r="BL95" s="24" t="s">
        <v>674</v>
      </c>
      <c r="BM95" s="24" t="s">
        <v>2345</v>
      </c>
    </row>
    <row r="96" s="1" customFormat="1" ht="25.5" customHeight="1">
      <c r="B96" s="46"/>
      <c r="C96" s="237" t="s">
        <v>552</v>
      </c>
      <c r="D96" s="237" t="s">
        <v>544</v>
      </c>
      <c r="E96" s="238" t="s">
        <v>1365</v>
      </c>
      <c r="F96" s="239" t="s">
        <v>1366</v>
      </c>
      <c r="G96" s="240" t="s">
        <v>672</v>
      </c>
      <c r="H96" s="280"/>
      <c r="I96" s="242"/>
      <c r="J96" s="243">
        <f>ROUND(I96*H96,2)</f>
        <v>0</v>
      </c>
      <c r="K96" s="239" t="s">
        <v>603</v>
      </c>
      <c r="L96" s="72"/>
      <c r="M96" s="244" t="s">
        <v>22</v>
      </c>
      <c r="N96" s="245" t="s">
        <v>48</v>
      </c>
      <c r="O96" s="47"/>
      <c r="P96" s="246">
        <f>O96*H96</f>
        <v>0</v>
      </c>
      <c r="Q96" s="246">
        <v>0</v>
      </c>
      <c r="R96" s="246">
        <f>Q96*H96</f>
        <v>0</v>
      </c>
      <c r="S96" s="246">
        <v>0</v>
      </c>
      <c r="T96" s="247">
        <f>S96*H96</f>
        <v>0</v>
      </c>
      <c r="AR96" s="24" t="s">
        <v>674</v>
      </c>
      <c r="AT96" s="24" t="s">
        <v>544</v>
      </c>
      <c r="AU96" s="24" t="s">
        <v>85</v>
      </c>
      <c r="AY96" s="24" t="s">
        <v>541</v>
      </c>
      <c r="BE96" s="248">
        <f>IF(N96="základní",J96,0)</f>
        <v>0</v>
      </c>
      <c r="BF96" s="248">
        <f>IF(N96="snížená",J96,0)</f>
        <v>0</v>
      </c>
      <c r="BG96" s="248">
        <f>IF(N96="zákl. přenesená",J96,0)</f>
        <v>0</v>
      </c>
      <c r="BH96" s="248">
        <f>IF(N96="sníž. přenesená",J96,0)</f>
        <v>0</v>
      </c>
      <c r="BI96" s="248">
        <f>IF(N96="nulová",J96,0)</f>
        <v>0</v>
      </c>
      <c r="BJ96" s="24" t="s">
        <v>24</v>
      </c>
      <c r="BK96" s="248">
        <f>ROUND(I96*H96,2)</f>
        <v>0</v>
      </c>
      <c r="BL96" s="24" t="s">
        <v>674</v>
      </c>
      <c r="BM96" s="24" t="s">
        <v>2346</v>
      </c>
    </row>
    <row r="97" s="11" customFormat="1" ht="29.88" customHeight="1">
      <c r="B97" s="221"/>
      <c r="C97" s="222"/>
      <c r="D97" s="223" t="s">
        <v>76</v>
      </c>
      <c r="E97" s="235" t="s">
        <v>669</v>
      </c>
      <c r="F97" s="235" t="s">
        <v>601</v>
      </c>
      <c r="G97" s="222"/>
      <c r="H97" s="222"/>
      <c r="I97" s="225"/>
      <c r="J97" s="236">
        <f>BK97</f>
        <v>0</v>
      </c>
      <c r="K97" s="222"/>
      <c r="L97" s="227"/>
      <c r="M97" s="228"/>
      <c r="N97" s="229"/>
      <c r="O97" s="229"/>
      <c r="P97" s="230">
        <f>P98</f>
        <v>0</v>
      </c>
      <c r="Q97" s="229"/>
      <c r="R97" s="230">
        <f>R98</f>
        <v>0</v>
      </c>
      <c r="S97" s="229"/>
      <c r="T97" s="231">
        <f>T98</f>
        <v>0</v>
      </c>
      <c r="AR97" s="232" t="s">
        <v>562</v>
      </c>
      <c r="AT97" s="233" t="s">
        <v>76</v>
      </c>
      <c r="AU97" s="233" t="s">
        <v>24</v>
      </c>
      <c r="AY97" s="232" t="s">
        <v>541</v>
      </c>
      <c r="BK97" s="234">
        <f>BK98</f>
        <v>0</v>
      </c>
    </row>
    <row r="98" s="1" customFormat="1" ht="16.5" customHeight="1">
      <c r="B98" s="46"/>
      <c r="C98" s="237" t="s">
        <v>571</v>
      </c>
      <c r="D98" s="237" t="s">
        <v>544</v>
      </c>
      <c r="E98" s="238" t="s">
        <v>670</v>
      </c>
      <c r="F98" s="239" t="s">
        <v>671</v>
      </c>
      <c r="G98" s="240" t="s">
        <v>672</v>
      </c>
      <c r="H98" s="280"/>
      <c r="I98" s="242"/>
      <c r="J98" s="243">
        <f>ROUND(I98*H98,2)</f>
        <v>0</v>
      </c>
      <c r="K98" s="239" t="s">
        <v>673</v>
      </c>
      <c r="L98" s="72"/>
      <c r="M98" s="244" t="s">
        <v>22</v>
      </c>
      <c r="N98" s="245" t="s">
        <v>48</v>
      </c>
      <c r="O98" s="47"/>
      <c r="P98" s="246">
        <f>O98*H98</f>
        <v>0</v>
      </c>
      <c r="Q98" s="246">
        <v>0</v>
      </c>
      <c r="R98" s="246">
        <f>Q98*H98</f>
        <v>0</v>
      </c>
      <c r="S98" s="246">
        <v>0</v>
      </c>
      <c r="T98" s="247">
        <f>S98*H98</f>
        <v>0</v>
      </c>
      <c r="AR98" s="24" t="s">
        <v>674</v>
      </c>
      <c r="AT98" s="24" t="s">
        <v>544</v>
      </c>
      <c r="AU98" s="24" t="s">
        <v>85</v>
      </c>
      <c r="AY98" s="24" t="s">
        <v>541</v>
      </c>
      <c r="BE98" s="248">
        <f>IF(N98="základní",J98,0)</f>
        <v>0</v>
      </c>
      <c r="BF98" s="248">
        <f>IF(N98="snížená",J98,0)</f>
        <v>0</v>
      </c>
      <c r="BG98" s="248">
        <f>IF(N98="zákl. přenesená",J98,0)</f>
        <v>0</v>
      </c>
      <c r="BH98" s="248">
        <f>IF(N98="sníž. přenesená",J98,0)</f>
        <v>0</v>
      </c>
      <c r="BI98" s="248">
        <f>IF(N98="nulová",J98,0)</f>
        <v>0</v>
      </c>
      <c r="BJ98" s="24" t="s">
        <v>24</v>
      </c>
      <c r="BK98" s="248">
        <f>ROUND(I98*H98,2)</f>
        <v>0</v>
      </c>
      <c r="BL98" s="24" t="s">
        <v>674</v>
      </c>
      <c r="BM98" s="24" t="s">
        <v>2347</v>
      </c>
    </row>
    <row r="99" s="11" customFormat="1" ht="29.88" customHeight="1">
      <c r="B99" s="221"/>
      <c r="C99" s="222"/>
      <c r="D99" s="223" t="s">
        <v>76</v>
      </c>
      <c r="E99" s="235" t="s">
        <v>1645</v>
      </c>
      <c r="F99" s="235" t="s">
        <v>606</v>
      </c>
      <c r="G99" s="222"/>
      <c r="H99" s="222"/>
      <c r="I99" s="225"/>
      <c r="J99" s="236">
        <f>BK99</f>
        <v>0</v>
      </c>
      <c r="K99" s="222"/>
      <c r="L99" s="227"/>
      <c r="M99" s="228"/>
      <c r="N99" s="229"/>
      <c r="O99" s="229"/>
      <c r="P99" s="230">
        <f>P100</f>
        <v>0</v>
      </c>
      <c r="Q99" s="229"/>
      <c r="R99" s="230">
        <f>R100</f>
        <v>0</v>
      </c>
      <c r="S99" s="229"/>
      <c r="T99" s="231">
        <f>T100</f>
        <v>0</v>
      </c>
      <c r="AR99" s="232" t="s">
        <v>562</v>
      </c>
      <c r="AT99" s="233" t="s">
        <v>76</v>
      </c>
      <c r="AU99" s="233" t="s">
        <v>24</v>
      </c>
      <c r="AY99" s="232" t="s">
        <v>541</v>
      </c>
      <c r="BK99" s="234">
        <f>BK100</f>
        <v>0</v>
      </c>
    </row>
    <row r="100" s="1" customFormat="1" ht="25.5" customHeight="1">
      <c r="B100" s="46"/>
      <c r="C100" s="237" t="s">
        <v>561</v>
      </c>
      <c r="D100" s="237" t="s">
        <v>544</v>
      </c>
      <c r="E100" s="238" t="s">
        <v>1716</v>
      </c>
      <c r="F100" s="239" t="s">
        <v>1717</v>
      </c>
      <c r="G100" s="240" t="s">
        <v>672</v>
      </c>
      <c r="H100" s="280"/>
      <c r="I100" s="242"/>
      <c r="J100" s="243">
        <f>ROUND(I100*H100,2)</f>
        <v>0</v>
      </c>
      <c r="K100" s="239" t="s">
        <v>603</v>
      </c>
      <c r="L100" s="72"/>
      <c r="M100" s="244" t="s">
        <v>22</v>
      </c>
      <c r="N100" s="281" t="s">
        <v>48</v>
      </c>
      <c r="O100" s="277"/>
      <c r="P100" s="278">
        <f>O100*H100</f>
        <v>0</v>
      </c>
      <c r="Q100" s="278">
        <v>0</v>
      </c>
      <c r="R100" s="278">
        <f>Q100*H100</f>
        <v>0</v>
      </c>
      <c r="S100" s="278">
        <v>0</v>
      </c>
      <c r="T100" s="279">
        <f>S100*H100</f>
        <v>0</v>
      </c>
      <c r="AR100" s="24" t="s">
        <v>674</v>
      </c>
      <c r="AT100" s="24" t="s">
        <v>544</v>
      </c>
      <c r="AU100" s="24" t="s">
        <v>85</v>
      </c>
      <c r="AY100" s="24" t="s">
        <v>541</v>
      </c>
      <c r="BE100" s="248">
        <f>IF(N100="základní",J100,0)</f>
        <v>0</v>
      </c>
      <c r="BF100" s="248">
        <f>IF(N100="snížená",J100,0)</f>
        <v>0</v>
      </c>
      <c r="BG100" s="248">
        <f>IF(N100="zákl. přenesená",J100,0)</f>
        <v>0</v>
      </c>
      <c r="BH100" s="248">
        <f>IF(N100="sníž. přenesená",J100,0)</f>
        <v>0</v>
      </c>
      <c r="BI100" s="248">
        <f>IF(N100="nulová",J100,0)</f>
        <v>0</v>
      </c>
      <c r="BJ100" s="24" t="s">
        <v>24</v>
      </c>
      <c r="BK100" s="248">
        <f>ROUND(I100*H100,2)</f>
        <v>0</v>
      </c>
      <c r="BL100" s="24" t="s">
        <v>674</v>
      </c>
      <c r="BM100" s="24" t="s">
        <v>2348</v>
      </c>
    </row>
    <row r="101" s="1" customFormat="1" ht="6.96" customHeight="1">
      <c r="B101" s="67"/>
      <c r="C101" s="68"/>
      <c r="D101" s="68"/>
      <c r="E101" s="68"/>
      <c r="F101" s="68"/>
      <c r="G101" s="68"/>
      <c r="H101" s="68"/>
      <c r="I101" s="179"/>
      <c r="J101" s="68"/>
      <c r="K101" s="68"/>
      <c r="L101" s="72"/>
    </row>
  </sheetData>
  <sheetProtection sheet="1" autoFilter="0" formatColumns="0" formatRows="0" objects="1" scenarios="1" spinCount="100000" saltValue="xpW1+acC0zBu4ca+2xHhSrC3taggOxkW3/QCUZMbDq2PbGChQPkzLgimXf6qj26GvV6tbrqztza/jnXKyLMkQg==" hashValue="/WV2fJhN+N8hvS2rAIep9iiQcC5jQeWv6IcVCNgywiuDotBohhXzkiJOi3XcE/TEYAGt991+XmS8B1zWrRPhWw==" algorithmName="SHA-512" password="CC35"/>
  <autoFilter ref="C91:K100"/>
  <mergeCells count="16">
    <mergeCell ref="E7:H7"/>
    <mergeCell ref="E11:H11"/>
    <mergeCell ref="E9:H9"/>
    <mergeCell ref="E13:H13"/>
    <mergeCell ref="E28:H28"/>
    <mergeCell ref="E49:H49"/>
    <mergeCell ref="E53:H53"/>
    <mergeCell ref="E51:H51"/>
    <mergeCell ref="E55:H55"/>
    <mergeCell ref="J59:J60"/>
    <mergeCell ref="E78:H78"/>
    <mergeCell ref="E82:H82"/>
    <mergeCell ref="E80:H80"/>
    <mergeCell ref="E84:H84"/>
    <mergeCell ref="G1:H1"/>
    <mergeCell ref="L2:V2"/>
  </mergeCells>
  <hyperlinks>
    <hyperlink ref="F1:G1" location="C2" display="1) Krycí list soupisu"/>
    <hyperlink ref="G1:H1" location="C62" display="2) Rekapitulace"/>
    <hyperlink ref="J1" location="C91"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95.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483</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s="1" customFormat="1" ht="16.5" customHeight="1">
      <c r="B9" s="46"/>
      <c r="C9" s="47"/>
      <c r="D9" s="47"/>
      <c r="E9" s="156" t="s">
        <v>2349</v>
      </c>
      <c r="F9" s="47"/>
      <c r="G9" s="47"/>
      <c r="H9" s="47"/>
      <c r="I9" s="157"/>
      <c r="J9" s="47"/>
      <c r="K9" s="51"/>
    </row>
    <row r="10" s="1" customFormat="1">
      <c r="B10" s="46"/>
      <c r="C10" s="47"/>
      <c r="D10" s="40" t="s">
        <v>508</v>
      </c>
      <c r="E10" s="47"/>
      <c r="F10" s="47"/>
      <c r="G10" s="47"/>
      <c r="H10" s="47"/>
      <c r="I10" s="157"/>
      <c r="J10" s="47"/>
      <c r="K10" s="51"/>
    </row>
    <row r="11" s="1" customFormat="1" ht="36.96" customHeight="1">
      <c r="B11" s="46"/>
      <c r="C11" s="47"/>
      <c r="D11" s="47"/>
      <c r="E11" s="158" t="s">
        <v>2350</v>
      </c>
      <c r="F11" s="47"/>
      <c r="G11" s="47"/>
      <c r="H11" s="47"/>
      <c r="I11" s="157"/>
      <c r="J11" s="47"/>
      <c r="K11" s="51"/>
    </row>
    <row r="12" s="1" customFormat="1">
      <c r="B12" s="46"/>
      <c r="C12" s="47"/>
      <c r="D12" s="47"/>
      <c r="E12" s="47"/>
      <c r="F12" s="47"/>
      <c r="G12" s="47"/>
      <c r="H12" s="47"/>
      <c r="I12" s="157"/>
      <c r="J12" s="47"/>
      <c r="K12" s="51"/>
    </row>
    <row r="13" s="1" customFormat="1" ht="14.4" customHeight="1">
      <c r="B13" s="46"/>
      <c r="C13" s="47"/>
      <c r="D13" s="40" t="s">
        <v>21</v>
      </c>
      <c r="E13" s="47"/>
      <c r="F13" s="35" t="s">
        <v>22</v>
      </c>
      <c r="G13" s="47"/>
      <c r="H13" s="47"/>
      <c r="I13" s="159" t="s">
        <v>23</v>
      </c>
      <c r="J13" s="35" t="s">
        <v>22</v>
      </c>
      <c r="K13" s="51"/>
    </row>
    <row r="14" s="1" customFormat="1" ht="14.4" customHeight="1">
      <c r="B14" s="46"/>
      <c r="C14" s="47"/>
      <c r="D14" s="40" t="s">
        <v>25</v>
      </c>
      <c r="E14" s="47"/>
      <c r="F14" s="35" t="s">
        <v>40</v>
      </c>
      <c r="G14" s="47"/>
      <c r="H14" s="47"/>
      <c r="I14" s="159" t="s">
        <v>27</v>
      </c>
      <c r="J14" s="160" t="str">
        <f>'Rekapitulace stavby'!AN8</f>
        <v>19. 9. 2018</v>
      </c>
      <c r="K14" s="51"/>
    </row>
    <row r="15" s="1" customFormat="1" ht="10.8" customHeight="1">
      <c r="B15" s="46"/>
      <c r="C15" s="47"/>
      <c r="D15" s="47"/>
      <c r="E15" s="47"/>
      <c r="F15" s="47"/>
      <c r="G15" s="47"/>
      <c r="H15" s="47"/>
      <c r="I15" s="157"/>
      <c r="J15" s="47"/>
      <c r="K15" s="51"/>
    </row>
    <row r="16" s="1" customFormat="1" ht="14.4" customHeight="1">
      <c r="B16" s="46"/>
      <c r="C16" s="47"/>
      <c r="D16" s="40" t="s">
        <v>31</v>
      </c>
      <c r="E16" s="47"/>
      <c r="F16" s="47"/>
      <c r="G16" s="47"/>
      <c r="H16" s="47"/>
      <c r="I16" s="159" t="s">
        <v>32</v>
      </c>
      <c r="J16" s="35" t="str">
        <f>IF('Rekapitulace stavby'!AN10="","",'Rekapitulace stavby'!AN10)</f>
        <v>70994234</v>
      </c>
      <c r="K16" s="51"/>
    </row>
    <row r="17" s="1" customFormat="1" ht="18" customHeight="1">
      <c r="B17" s="46"/>
      <c r="C17" s="47"/>
      <c r="D17" s="47"/>
      <c r="E17" s="35" t="str">
        <f>IF('Rekapitulace stavby'!E11="","",'Rekapitulace stavby'!E11)</f>
        <v>SŽDC s.o., OŘ Ústí n.L., ST Ústí n.L.</v>
      </c>
      <c r="F17" s="47"/>
      <c r="G17" s="47"/>
      <c r="H17" s="47"/>
      <c r="I17" s="159" t="s">
        <v>35</v>
      </c>
      <c r="J17" s="35" t="str">
        <f>IF('Rekapitulace stavby'!AN11="","",'Rekapitulace stavby'!AN11)</f>
        <v>CZ70994234</v>
      </c>
      <c r="K17" s="51"/>
    </row>
    <row r="18" s="1" customFormat="1" ht="6.96" customHeight="1">
      <c r="B18" s="46"/>
      <c r="C18" s="47"/>
      <c r="D18" s="47"/>
      <c r="E18" s="47"/>
      <c r="F18" s="47"/>
      <c r="G18" s="47"/>
      <c r="H18" s="47"/>
      <c r="I18" s="157"/>
      <c r="J18" s="47"/>
      <c r="K18" s="51"/>
    </row>
    <row r="19" s="1" customFormat="1" ht="14.4" customHeight="1">
      <c r="B19" s="46"/>
      <c r="C19" s="47"/>
      <c r="D19" s="40" t="s">
        <v>37</v>
      </c>
      <c r="E19" s="47"/>
      <c r="F19" s="47"/>
      <c r="G19" s="47"/>
      <c r="H19" s="47"/>
      <c r="I19" s="159" t="s">
        <v>32</v>
      </c>
      <c r="J19" s="35" t="str">
        <f>IF('Rekapitulace stavby'!AN13="Vyplň údaj","",IF('Rekapitulace stavby'!AN13="","",'Rekapitulace stavby'!AN13))</f>
        <v/>
      </c>
      <c r="K19" s="51"/>
    </row>
    <row r="20" s="1" customFormat="1" ht="18" customHeight="1">
      <c r="B20" s="46"/>
      <c r="C20" s="47"/>
      <c r="D20" s="47"/>
      <c r="E20" s="35" t="str">
        <f>IF('Rekapitulace stavby'!E14="Vyplň údaj","",IF('Rekapitulace stavby'!E14="","",'Rekapitulace stavby'!E14))</f>
        <v/>
      </c>
      <c r="F20" s="47"/>
      <c r="G20" s="47"/>
      <c r="H20" s="47"/>
      <c r="I20" s="159" t="s">
        <v>35</v>
      </c>
      <c r="J20" s="35" t="str">
        <f>IF('Rekapitulace stavby'!AN14="Vyplň údaj","",IF('Rekapitulace stavby'!AN14="","",'Rekapitulace stavby'!AN14))</f>
        <v/>
      </c>
      <c r="K20" s="51"/>
    </row>
    <row r="21" s="1" customFormat="1" ht="6.96" customHeight="1">
      <c r="B21" s="46"/>
      <c r="C21" s="47"/>
      <c r="D21" s="47"/>
      <c r="E21" s="47"/>
      <c r="F21" s="47"/>
      <c r="G21" s="47"/>
      <c r="H21" s="47"/>
      <c r="I21" s="157"/>
      <c r="J21" s="47"/>
      <c r="K21" s="51"/>
    </row>
    <row r="22" s="1" customFormat="1" ht="14.4" customHeight="1">
      <c r="B22" s="46"/>
      <c r="C22" s="47"/>
      <c r="D22" s="40" t="s">
        <v>39</v>
      </c>
      <c r="E22" s="47"/>
      <c r="F22" s="47"/>
      <c r="G22" s="47"/>
      <c r="H22" s="47"/>
      <c r="I22" s="159" t="s">
        <v>32</v>
      </c>
      <c r="J22" s="35" t="str">
        <f>IF('Rekapitulace stavby'!AN16="","",'Rekapitulace stavby'!AN16)</f>
        <v/>
      </c>
      <c r="K22" s="51"/>
    </row>
    <row r="23" s="1" customFormat="1" ht="18" customHeight="1">
      <c r="B23" s="46"/>
      <c r="C23" s="47"/>
      <c r="D23" s="47"/>
      <c r="E23" s="35" t="str">
        <f>IF('Rekapitulace stavby'!E17="","",'Rekapitulace stavby'!E17)</f>
        <v xml:space="preserve"> </v>
      </c>
      <c r="F23" s="47"/>
      <c r="G23" s="47"/>
      <c r="H23" s="47"/>
      <c r="I23" s="159" t="s">
        <v>35</v>
      </c>
      <c r="J23" s="35" t="str">
        <f>IF('Rekapitulace stavby'!AN17="","",'Rekapitulace stavby'!AN17)</f>
        <v/>
      </c>
      <c r="K23" s="51"/>
    </row>
    <row r="24" s="1" customFormat="1" ht="6.96" customHeight="1">
      <c r="B24" s="46"/>
      <c r="C24" s="47"/>
      <c r="D24" s="47"/>
      <c r="E24" s="47"/>
      <c r="F24" s="47"/>
      <c r="G24" s="47"/>
      <c r="H24" s="47"/>
      <c r="I24" s="157"/>
      <c r="J24" s="47"/>
      <c r="K24" s="51"/>
    </row>
    <row r="25" s="1" customFormat="1" ht="14.4" customHeight="1">
      <c r="B25" s="46"/>
      <c r="C25" s="47"/>
      <c r="D25" s="40" t="s">
        <v>42</v>
      </c>
      <c r="E25" s="47"/>
      <c r="F25" s="47"/>
      <c r="G25" s="47"/>
      <c r="H25" s="47"/>
      <c r="I25" s="157"/>
      <c r="J25" s="47"/>
      <c r="K25" s="51"/>
    </row>
    <row r="26" s="7" customFormat="1" ht="16.5" customHeight="1">
      <c r="B26" s="161"/>
      <c r="C26" s="162"/>
      <c r="D26" s="162"/>
      <c r="E26" s="44" t="s">
        <v>22</v>
      </c>
      <c r="F26" s="44"/>
      <c r="G26" s="44"/>
      <c r="H26" s="44"/>
      <c r="I26" s="163"/>
      <c r="J26" s="162"/>
      <c r="K26" s="164"/>
    </row>
    <row r="27" s="1" customFormat="1" ht="6.96" customHeight="1">
      <c r="B27" s="46"/>
      <c r="C27" s="47"/>
      <c r="D27" s="47"/>
      <c r="E27" s="47"/>
      <c r="F27" s="47"/>
      <c r="G27" s="47"/>
      <c r="H27" s="47"/>
      <c r="I27" s="157"/>
      <c r="J27" s="47"/>
      <c r="K27" s="51"/>
    </row>
    <row r="28" s="1" customFormat="1" ht="6.96" customHeight="1">
      <c r="B28" s="46"/>
      <c r="C28" s="47"/>
      <c r="D28" s="106"/>
      <c r="E28" s="106"/>
      <c r="F28" s="106"/>
      <c r="G28" s="106"/>
      <c r="H28" s="106"/>
      <c r="I28" s="165"/>
      <c r="J28" s="106"/>
      <c r="K28" s="166"/>
    </row>
    <row r="29" s="1" customFormat="1" ht="25.44" customHeight="1">
      <c r="B29" s="46"/>
      <c r="C29" s="47"/>
      <c r="D29" s="167" t="s">
        <v>43</v>
      </c>
      <c r="E29" s="47"/>
      <c r="F29" s="47"/>
      <c r="G29" s="47"/>
      <c r="H29" s="47"/>
      <c r="I29" s="157"/>
      <c r="J29" s="168">
        <f>ROUND(J90,2)</f>
        <v>0</v>
      </c>
      <c r="K29" s="51"/>
    </row>
    <row r="30" s="1" customFormat="1" ht="6.96" customHeight="1">
      <c r="B30" s="46"/>
      <c r="C30" s="47"/>
      <c r="D30" s="106"/>
      <c r="E30" s="106"/>
      <c r="F30" s="106"/>
      <c r="G30" s="106"/>
      <c r="H30" s="106"/>
      <c r="I30" s="165"/>
      <c r="J30" s="106"/>
      <c r="K30" s="166"/>
    </row>
    <row r="31" s="1" customFormat="1" ht="14.4" customHeight="1">
      <c r="B31" s="46"/>
      <c r="C31" s="47"/>
      <c r="D31" s="47"/>
      <c r="E31" s="47"/>
      <c r="F31" s="52" t="s">
        <v>45</v>
      </c>
      <c r="G31" s="47"/>
      <c r="H31" s="47"/>
      <c r="I31" s="169" t="s">
        <v>44</v>
      </c>
      <c r="J31" s="52" t="s">
        <v>46</v>
      </c>
      <c r="K31" s="51"/>
    </row>
    <row r="32" s="1" customFormat="1" ht="14.4" customHeight="1">
      <c r="B32" s="46"/>
      <c r="C32" s="47"/>
      <c r="D32" s="55" t="s">
        <v>47</v>
      </c>
      <c r="E32" s="55" t="s">
        <v>48</v>
      </c>
      <c r="F32" s="170">
        <f>ROUND(SUM(BE90:BE110), 2)</f>
        <v>0</v>
      </c>
      <c r="G32" s="47"/>
      <c r="H32" s="47"/>
      <c r="I32" s="171">
        <v>0.20999999999999999</v>
      </c>
      <c r="J32" s="170">
        <f>ROUND(ROUND((SUM(BE90:BE110)), 2)*I32, 2)</f>
        <v>0</v>
      </c>
      <c r="K32" s="51"/>
    </row>
    <row r="33" s="1" customFormat="1" ht="14.4" customHeight="1">
      <c r="B33" s="46"/>
      <c r="C33" s="47"/>
      <c r="D33" s="47"/>
      <c r="E33" s="55" t="s">
        <v>49</v>
      </c>
      <c r="F33" s="170">
        <f>ROUND(SUM(BF90:BF110), 2)</f>
        <v>0</v>
      </c>
      <c r="G33" s="47"/>
      <c r="H33" s="47"/>
      <c r="I33" s="171">
        <v>0.14999999999999999</v>
      </c>
      <c r="J33" s="170">
        <f>ROUND(ROUND((SUM(BF90:BF110)), 2)*I33, 2)</f>
        <v>0</v>
      </c>
      <c r="K33" s="51"/>
    </row>
    <row r="34" hidden="1" s="1" customFormat="1" ht="14.4" customHeight="1">
      <c r="B34" s="46"/>
      <c r="C34" s="47"/>
      <c r="D34" s="47"/>
      <c r="E34" s="55" t="s">
        <v>50</v>
      </c>
      <c r="F34" s="170">
        <f>ROUND(SUM(BG90:BG110), 2)</f>
        <v>0</v>
      </c>
      <c r="G34" s="47"/>
      <c r="H34" s="47"/>
      <c r="I34" s="171">
        <v>0.20999999999999999</v>
      </c>
      <c r="J34" s="170">
        <v>0</v>
      </c>
      <c r="K34" s="51"/>
    </row>
    <row r="35" hidden="1" s="1" customFormat="1" ht="14.4" customHeight="1">
      <c r="B35" s="46"/>
      <c r="C35" s="47"/>
      <c r="D35" s="47"/>
      <c r="E35" s="55" t="s">
        <v>51</v>
      </c>
      <c r="F35" s="170">
        <f>ROUND(SUM(BH90:BH110), 2)</f>
        <v>0</v>
      </c>
      <c r="G35" s="47"/>
      <c r="H35" s="47"/>
      <c r="I35" s="171">
        <v>0.14999999999999999</v>
      </c>
      <c r="J35" s="170">
        <v>0</v>
      </c>
      <c r="K35" s="51"/>
    </row>
    <row r="36" hidden="1" s="1" customFormat="1" ht="14.4" customHeight="1">
      <c r="B36" s="46"/>
      <c r="C36" s="47"/>
      <c r="D36" s="47"/>
      <c r="E36" s="55" t="s">
        <v>52</v>
      </c>
      <c r="F36" s="170">
        <f>ROUND(SUM(BI90:BI110), 2)</f>
        <v>0</v>
      </c>
      <c r="G36" s="47"/>
      <c r="H36" s="47"/>
      <c r="I36" s="171">
        <v>0</v>
      </c>
      <c r="J36" s="170">
        <v>0</v>
      </c>
      <c r="K36" s="51"/>
    </row>
    <row r="37" s="1" customFormat="1" ht="6.96" customHeight="1">
      <c r="B37" s="46"/>
      <c r="C37" s="47"/>
      <c r="D37" s="47"/>
      <c r="E37" s="47"/>
      <c r="F37" s="47"/>
      <c r="G37" s="47"/>
      <c r="H37" s="47"/>
      <c r="I37" s="157"/>
      <c r="J37" s="47"/>
      <c r="K37" s="51"/>
    </row>
    <row r="38" s="1" customFormat="1" ht="25.44" customHeight="1">
      <c r="B38" s="46"/>
      <c r="C38" s="172"/>
      <c r="D38" s="173" t="s">
        <v>53</v>
      </c>
      <c r="E38" s="98"/>
      <c r="F38" s="98"/>
      <c r="G38" s="174" t="s">
        <v>54</v>
      </c>
      <c r="H38" s="175" t="s">
        <v>55</v>
      </c>
      <c r="I38" s="176"/>
      <c r="J38" s="177">
        <f>SUM(J29:J36)</f>
        <v>0</v>
      </c>
      <c r="K38" s="178"/>
    </row>
    <row r="39" s="1" customFormat="1" ht="14.4" customHeight="1">
      <c r="B39" s="67"/>
      <c r="C39" s="68"/>
      <c r="D39" s="68"/>
      <c r="E39" s="68"/>
      <c r="F39" s="68"/>
      <c r="G39" s="68"/>
      <c r="H39" s="68"/>
      <c r="I39" s="179"/>
      <c r="J39" s="68"/>
      <c r="K39" s="69"/>
    </row>
    <row r="43" s="1" customFormat="1" ht="6.96" customHeight="1">
      <c r="B43" s="180"/>
      <c r="C43" s="181"/>
      <c r="D43" s="181"/>
      <c r="E43" s="181"/>
      <c r="F43" s="181"/>
      <c r="G43" s="181"/>
      <c r="H43" s="181"/>
      <c r="I43" s="182"/>
      <c r="J43" s="181"/>
      <c r="K43" s="183"/>
    </row>
    <row r="44" s="1" customFormat="1" ht="36.96" customHeight="1">
      <c r="B44" s="46"/>
      <c r="C44" s="30" t="s">
        <v>512</v>
      </c>
      <c r="D44" s="47"/>
      <c r="E44" s="47"/>
      <c r="F44" s="47"/>
      <c r="G44" s="47"/>
      <c r="H44" s="47"/>
      <c r="I44" s="157"/>
      <c r="J44" s="47"/>
      <c r="K44" s="51"/>
    </row>
    <row r="45" s="1" customFormat="1" ht="6.96" customHeight="1">
      <c r="B45" s="46"/>
      <c r="C45" s="47"/>
      <c r="D45" s="47"/>
      <c r="E45" s="47"/>
      <c r="F45" s="47"/>
      <c r="G45" s="47"/>
      <c r="H45" s="47"/>
      <c r="I45" s="157"/>
      <c r="J45" s="47"/>
      <c r="K45" s="51"/>
    </row>
    <row r="46" s="1" customFormat="1" ht="14.4" customHeight="1">
      <c r="B46" s="46"/>
      <c r="C46" s="40" t="s">
        <v>18</v>
      </c>
      <c r="D46" s="47"/>
      <c r="E46" s="47"/>
      <c r="F46" s="47"/>
      <c r="G46" s="47"/>
      <c r="H46" s="47"/>
      <c r="I46" s="157"/>
      <c r="J46" s="47"/>
      <c r="K46" s="51"/>
    </row>
    <row r="47" s="1" customFormat="1" ht="16.5" customHeight="1">
      <c r="B47" s="46"/>
      <c r="C47" s="47"/>
      <c r="D47" s="47"/>
      <c r="E47" s="156" t="str">
        <f>E7</f>
        <v>Celkové opravy zastávek na koridorové trati Vraňany - Děčín - státní hranice_ZMĚNA č. 1</v>
      </c>
      <c r="F47" s="40"/>
      <c r="G47" s="40"/>
      <c r="H47" s="40"/>
      <c r="I47" s="157"/>
      <c r="J47" s="47"/>
      <c r="K47" s="51"/>
    </row>
    <row r="48">
      <c r="B48" s="28"/>
      <c r="C48" s="40" t="s">
        <v>506</v>
      </c>
      <c r="D48" s="29"/>
      <c r="E48" s="29"/>
      <c r="F48" s="29"/>
      <c r="G48" s="29"/>
      <c r="H48" s="29"/>
      <c r="I48" s="155"/>
      <c r="J48" s="29"/>
      <c r="K48" s="31"/>
    </row>
    <row r="49" s="1" customFormat="1" ht="16.5" customHeight="1">
      <c r="B49" s="46"/>
      <c r="C49" s="47"/>
      <c r="D49" s="47"/>
      <c r="E49" s="156" t="s">
        <v>2349</v>
      </c>
      <c r="F49" s="47"/>
      <c r="G49" s="47"/>
      <c r="H49" s="47"/>
      <c r="I49" s="157"/>
      <c r="J49" s="47"/>
      <c r="K49" s="51"/>
    </row>
    <row r="50" s="1" customFormat="1" ht="14.4" customHeight="1">
      <c r="B50" s="46"/>
      <c r="C50" s="40" t="s">
        <v>508</v>
      </c>
      <c r="D50" s="47"/>
      <c r="E50" s="47"/>
      <c r="F50" s="47"/>
      <c r="G50" s="47"/>
      <c r="H50" s="47"/>
      <c r="I50" s="157"/>
      <c r="J50" s="47"/>
      <c r="K50" s="51"/>
    </row>
    <row r="51" s="1" customFormat="1" ht="17.25" customHeight="1">
      <c r="B51" s="46"/>
      <c r="C51" s="47"/>
      <c r="D51" s="47"/>
      <c r="E51" s="158" t="str">
        <f>E11</f>
        <v>SO-38-02 - SBBH</v>
      </c>
      <c r="F51" s="47"/>
      <c r="G51" s="47"/>
      <c r="H51" s="47"/>
      <c r="I51" s="157"/>
      <c r="J51" s="47"/>
      <c r="K51" s="51"/>
    </row>
    <row r="52" s="1" customFormat="1" ht="6.96" customHeight="1">
      <c r="B52" s="46"/>
      <c r="C52" s="47"/>
      <c r="D52" s="47"/>
      <c r="E52" s="47"/>
      <c r="F52" s="47"/>
      <c r="G52" s="47"/>
      <c r="H52" s="47"/>
      <c r="I52" s="157"/>
      <c r="J52" s="47"/>
      <c r="K52" s="51"/>
    </row>
    <row r="53" s="1" customFormat="1" ht="18" customHeight="1">
      <c r="B53" s="46"/>
      <c r="C53" s="40" t="s">
        <v>25</v>
      </c>
      <c r="D53" s="47"/>
      <c r="E53" s="47"/>
      <c r="F53" s="35" t="str">
        <f>F14</f>
        <v xml:space="preserve"> </v>
      </c>
      <c r="G53" s="47"/>
      <c r="H53" s="47"/>
      <c r="I53" s="159" t="s">
        <v>27</v>
      </c>
      <c r="J53" s="160" t="str">
        <f>IF(J14="","",J14)</f>
        <v>19. 9. 2018</v>
      </c>
      <c r="K53" s="51"/>
    </row>
    <row r="54" s="1" customFormat="1" ht="6.96" customHeight="1">
      <c r="B54" s="46"/>
      <c r="C54" s="47"/>
      <c r="D54" s="47"/>
      <c r="E54" s="47"/>
      <c r="F54" s="47"/>
      <c r="G54" s="47"/>
      <c r="H54" s="47"/>
      <c r="I54" s="157"/>
      <c r="J54" s="47"/>
      <c r="K54" s="51"/>
    </row>
    <row r="55" s="1" customFormat="1">
      <c r="B55" s="46"/>
      <c r="C55" s="40" t="s">
        <v>31</v>
      </c>
      <c r="D55" s="47"/>
      <c r="E55" s="47"/>
      <c r="F55" s="35" t="str">
        <f>E17</f>
        <v>SŽDC s.o., OŘ Ústí n.L., ST Ústí n.L.</v>
      </c>
      <c r="G55" s="47"/>
      <c r="H55" s="47"/>
      <c r="I55" s="159" t="s">
        <v>39</v>
      </c>
      <c r="J55" s="44" t="str">
        <f>E23</f>
        <v xml:space="preserve"> </v>
      </c>
      <c r="K55" s="51"/>
    </row>
    <row r="56" s="1" customFormat="1" ht="14.4" customHeight="1">
      <c r="B56" s="46"/>
      <c r="C56" s="40" t="s">
        <v>37</v>
      </c>
      <c r="D56" s="47"/>
      <c r="E56" s="47"/>
      <c r="F56" s="35" t="str">
        <f>IF(E20="","",E20)</f>
        <v/>
      </c>
      <c r="G56" s="47"/>
      <c r="H56" s="47"/>
      <c r="I56" s="157"/>
      <c r="J56" s="184"/>
      <c r="K56" s="51"/>
    </row>
    <row r="57" s="1" customFormat="1" ht="10.32" customHeight="1">
      <c r="B57" s="46"/>
      <c r="C57" s="47"/>
      <c r="D57" s="47"/>
      <c r="E57" s="47"/>
      <c r="F57" s="47"/>
      <c r="G57" s="47"/>
      <c r="H57" s="47"/>
      <c r="I57" s="157"/>
      <c r="J57" s="47"/>
      <c r="K57" s="51"/>
    </row>
    <row r="58" s="1" customFormat="1" ht="29.28" customHeight="1">
      <c r="B58" s="46"/>
      <c r="C58" s="185" t="s">
        <v>513</v>
      </c>
      <c r="D58" s="172"/>
      <c r="E58" s="172"/>
      <c r="F58" s="172"/>
      <c r="G58" s="172"/>
      <c r="H58" s="172"/>
      <c r="I58" s="186"/>
      <c r="J58" s="187" t="s">
        <v>514</v>
      </c>
      <c r="K58" s="188"/>
    </row>
    <row r="59" s="1" customFormat="1" ht="10.32" customHeight="1">
      <c r="B59" s="46"/>
      <c r="C59" s="47"/>
      <c r="D59" s="47"/>
      <c r="E59" s="47"/>
      <c r="F59" s="47"/>
      <c r="G59" s="47"/>
      <c r="H59" s="47"/>
      <c r="I59" s="157"/>
      <c r="J59" s="47"/>
      <c r="K59" s="51"/>
    </row>
    <row r="60" s="1" customFormat="1" ht="29.28" customHeight="1">
      <c r="B60" s="46"/>
      <c r="C60" s="189" t="s">
        <v>515</v>
      </c>
      <c r="D60" s="47"/>
      <c r="E60" s="47"/>
      <c r="F60" s="47"/>
      <c r="G60" s="47"/>
      <c r="H60" s="47"/>
      <c r="I60" s="157"/>
      <c r="J60" s="168">
        <f>J90</f>
        <v>0</v>
      </c>
      <c r="K60" s="51"/>
      <c r="AU60" s="24" t="s">
        <v>516</v>
      </c>
    </row>
    <row r="61" s="8" customFormat="1" ht="24.96" customHeight="1">
      <c r="B61" s="190"/>
      <c r="C61" s="191"/>
      <c r="D61" s="192" t="s">
        <v>517</v>
      </c>
      <c r="E61" s="193"/>
      <c r="F61" s="193"/>
      <c r="G61" s="193"/>
      <c r="H61" s="193"/>
      <c r="I61" s="194"/>
      <c r="J61" s="195">
        <f>J91</f>
        <v>0</v>
      </c>
      <c r="K61" s="196"/>
    </row>
    <row r="62" s="9" customFormat="1" ht="19.92" customHeight="1">
      <c r="B62" s="197"/>
      <c r="C62" s="198"/>
      <c r="D62" s="199" t="s">
        <v>519</v>
      </c>
      <c r="E62" s="200"/>
      <c r="F62" s="200"/>
      <c r="G62" s="200"/>
      <c r="H62" s="200"/>
      <c r="I62" s="201"/>
      <c r="J62" s="202">
        <f>J92</f>
        <v>0</v>
      </c>
      <c r="K62" s="203"/>
    </row>
    <row r="63" s="9" customFormat="1" ht="19.92" customHeight="1">
      <c r="B63" s="197"/>
      <c r="C63" s="198"/>
      <c r="D63" s="199" t="s">
        <v>520</v>
      </c>
      <c r="E63" s="200"/>
      <c r="F63" s="200"/>
      <c r="G63" s="200"/>
      <c r="H63" s="200"/>
      <c r="I63" s="201"/>
      <c r="J63" s="202">
        <f>J95</f>
        <v>0</v>
      </c>
      <c r="K63" s="203"/>
    </row>
    <row r="64" s="8" customFormat="1" ht="24.96" customHeight="1">
      <c r="B64" s="190"/>
      <c r="C64" s="191"/>
      <c r="D64" s="192" t="s">
        <v>523</v>
      </c>
      <c r="E64" s="193"/>
      <c r="F64" s="193"/>
      <c r="G64" s="193"/>
      <c r="H64" s="193"/>
      <c r="I64" s="194"/>
      <c r="J64" s="195">
        <f>J99</f>
        <v>0</v>
      </c>
      <c r="K64" s="196"/>
    </row>
    <row r="65" s="9" customFormat="1" ht="19.92" customHeight="1">
      <c r="B65" s="197"/>
      <c r="C65" s="198"/>
      <c r="D65" s="199" t="s">
        <v>680</v>
      </c>
      <c r="E65" s="200"/>
      <c r="F65" s="200"/>
      <c r="G65" s="200"/>
      <c r="H65" s="200"/>
      <c r="I65" s="201"/>
      <c r="J65" s="202">
        <f>J100</f>
        <v>0</v>
      </c>
      <c r="K65" s="203"/>
    </row>
    <row r="66" s="9" customFormat="1" ht="19.92" customHeight="1">
      <c r="B66" s="197"/>
      <c r="C66" s="198"/>
      <c r="D66" s="199" t="s">
        <v>1815</v>
      </c>
      <c r="E66" s="200"/>
      <c r="F66" s="200"/>
      <c r="G66" s="200"/>
      <c r="H66" s="200"/>
      <c r="I66" s="201"/>
      <c r="J66" s="202">
        <f>J104</f>
        <v>0</v>
      </c>
      <c r="K66" s="203"/>
    </row>
    <row r="67" s="8" customFormat="1" ht="24.96" customHeight="1">
      <c r="B67" s="190"/>
      <c r="C67" s="191"/>
      <c r="D67" s="192" t="s">
        <v>598</v>
      </c>
      <c r="E67" s="193"/>
      <c r="F67" s="193"/>
      <c r="G67" s="193"/>
      <c r="H67" s="193"/>
      <c r="I67" s="194"/>
      <c r="J67" s="195">
        <f>J108</f>
        <v>0</v>
      </c>
      <c r="K67" s="196"/>
    </row>
    <row r="68" s="9" customFormat="1" ht="19.92" customHeight="1">
      <c r="B68" s="197"/>
      <c r="C68" s="198"/>
      <c r="D68" s="199" t="s">
        <v>1589</v>
      </c>
      <c r="E68" s="200"/>
      <c r="F68" s="200"/>
      <c r="G68" s="200"/>
      <c r="H68" s="200"/>
      <c r="I68" s="201"/>
      <c r="J68" s="202">
        <f>J109</f>
        <v>0</v>
      </c>
      <c r="K68" s="203"/>
    </row>
    <row r="69" s="1" customFormat="1" ht="21.84" customHeight="1">
      <c r="B69" s="46"/>
      <c r="C69" s="47"/>
      <c r="D69" s="47"/>
      <c r="E69" s="47"/>
      <c r="F69" s="47"/>
      <c r="G69" s="47"/>
      <c r="H69" s="47"/>
      <c r="I69" s="157"/>
      <c r="J69" s="47"/>
      <c r="K69" s="51"/>
    </row>
    <row r="70" s="1" customFormat="1" ht="6.96" customHeight="1">
      <c r="B70" s="67"/>
      <c r="C70" s="68"/>
      <c r="D70" s="68"/>
      <c r="E70" s="68"/>
      <c r="F70" s="68"/>
      <c r="G70" s="68"/>
      <c r="H70" s="68"/>
      <c r="I70" s="179"/>
      <c r="J70" s="68"/>
      <c r="K70" s="69"/>
    </row>
    <row r="74" s="1" customFormat="1" ht="6.96" customHeight="1">
      <c r="B74" s="70"/>
      <c r="C74" s="71"/>
      <c r="D74" s="71"/>
      <c r="E74" s="71"/>
      <c r="F74" s="71"/>
      <c r="G74" s="71"/>
      <c r="H74" s="71"/>
      <c r="I74" s="182"/>
      <c r="J74" s="71"/>
      <c r="K74" s="71"/>
      <c r="L74" s="72"/>
    </row>
    <row r="75" s="1" customFormat="1" ht="36.96" customHeight="1">
      <c r="B75" s="46"/>
      <c r="C75" s="73" t="s">
        <v>525</v>
      </c>
      <c r="D75" s="74"/>
      <c r="E75" s="74"/>
      <c r="F75" s="74"/>
      <c r="G75" s="74"/>
      <c r="H75" s="74"/>
      <c r="I75" s="204"/>
      <c r="J75" s="74"/>
      <c r="K75" s="74"/>
      <c r="L75" s="72"/>
    </row>
    <row r="76" s="1" customFormat="1" ht="6.96" customHeight="1">
      <c r="B76" s="46"/>
      <c r="C76" s="74"/>
      <c r="D76" s="74"/>
      <c r="E76" s="74"/>
      <c r="F76" s="74"/>
      <c r="G76" s="74"/>
      <c r="H76" s="74"/>
      <c r="I76" s="204"/>
      <c r="J76" s="74"/>
      <c r="K76" s="74"/>
      <c r="L76" s="72"/>
    </row>
    <row r="77" s="1" customFormat="1" ht="14.4" customHeight="1">
      <c r="B77" s="46"/>
      <c r="C77" s="76" t="s">
        <v>18</v>
      </c>
      <c r="D77" s="74"/>
      <c r="E77" s="74"/>
      <c r="F77" s="74"/>
      <c r="G77" s="74"/>
      <c r="H77" s="74"/>
      <c r="I77" s="204"/>
      <c r="J77" s="74"/>
      <c r="K77" s="74"/>
      <c r="L77" s="72"/>
    </row>
    <row r="78" s="1" customFormat="1" ht="16.5" customHeight="1">
      <c r="B78" s="46"/>
      <c r="C78" s="74"/>
      <c r="D78" s="74"/>
      <c r="E78" s="205" t="str">
        <f>E7</f>
        <v>Celkové opravy zastávek na koridorové trati Vraňany - Děčín - státní hranice_ZMĚNA č. 1</v>
      </c>
      <c r="F78" s="76"/>
      <c r="G78" s="76"/>
      <c r="H78" s="76"/>
      <c r="I78" s="204"/>
      <c r="J78" s="74"/>
      <c r="K78" s="74"/>
      <c r="L78" s="72"/>
    </row>
    <row r="79">
      <c r="B79" s="28"/>
      <c r="C79" s="76" t="s">
        <v>506</v>
      </c>
      <c r="D79" s="206"/>
      <c r="E79" s="206"/>
      <c r="F79" s="206"/>
      <c r="G79" s="206"/>
      <c r="H79" s="206"/>
      <c r="I79" s="149"/>
      <c r="J79" s="206"/>
      <c r="K79" s="206"/>
      <c r="L79" s="207"/>
    </row>
    <row r="80" s="1" customFormat="1" ht="16.5" customHeight="1">
      <c r="B80" s="46"/>
      <c r="C80" s="74"/>
      <c r="D80" s="74"/>
      <c r="E80" s="205" t="s">
        <v>2349</v>
      </c>
      <c r="F80" s="74"/>
      <c r="G80" s="74"/>
      <c r="H80" s="74"/>
      <c r="I80" s="204"/>
      <c r="J80" s="74"/>
      <c r="K80" s="74"/>
      <c r="L80" s="72"/>
    </row>
    <row r="81" s="1" customFormat="1" ht="14.4" customHeight="1">
      <c r="B81" s="46"/>
      <c r="C81" s="76" t="s">
        <v>508</v>
      </c>
      <c r="D81" s="74"/>
      <c r="E81" s="74"/>
      <c r="F81" s="74"/>
      <c r="G81" s="74"/>
      <c r="H81" s="74"/>
      <c r="I81" s="204"/>
      <c r="J81" s="74"/>
      <c r="K81" s="74"/>
      <c r="L81" s="72"/>
    </row>
    <row r="82" s="1" customFormat="1" ht="17.25" customHeight="1">
      <c r="B82" s="46"/>
      <c r="C82" s="74"/>
      <c r="D82" s="74"/>
      <c r="E82" s="82" t="str">
        <f>E11</f>
        <v>SO-38-02 - SBBH</v>
      </c>
      <c r="F82" s="74"/>
      <c r="G82" s="74"/>
      <c r="H82" s="74"/>
      <c r="I82" s="204"/>
      <c r="J82" s="74"/>
      <c r="K82" s="74"/>
      <c r="L82" s="72"/>
    </row>
    <row r="83" s="1" customFormat="1" ht="6.96" customHeight="1">
      <c r="B83" s="46"/>
      <c r="C83" s="74"/>
      <c r="D83" s="74"/>
      <c r="E83" s="74"/>
      <c r="F83" s="74"/>
      <c r="G83" s="74"/>
      <c r="H83" s="74"/>
      <c r="I83" s="204"/>
      <c r="J83" s="74"/>
      <c r="K83" s="74"/>
      <c r="L83" s="72"/>
    </row>
    <row r="84" s="1" customFormat="1" ht="18" customHeight="1">
      <c r="B84" s="46"/>
      <c r="C84" s="76" t="s">
        <v>25</v>
      </c>
      <c r="D84" s="74"/>
      <c r="E84" s="74"/>
      <c r="F84" s="209" t="str">
        <f>F14</f>
        <v xml:space="preserve"> </v>
      </c>
      <c r="G84" s="74"/>
      <c r="H84" s="74"/>
      <c r="I84" s="210" t="s">
        <v>27</v>
      </c>
      <c r="J84" s="85" t="str">
        <f>IF(J14="","",J14)</f>
        <v>19. 9. 2018</v>
      </c>
      <c r="K84" s="74"/>
      <c r="L84" s="72"/>
    </row>
    <row r="85" s="1" customFormat="1" ht="6.96" customHeight="1">
      <c r="B85" s="46"/>
      <c r="C85" s="74"/>
      <c r="D85" s="74"/>
      <c r="E85" s="74"/>
      <c r="F85" s="74"/>
      <c r="G85" s="74"/>
      <c r="H85" s="74"/>
      <c r="I85" s="204"/>
      <c r="J85" s="74"/>
      <c r="K85" s="74"/>
      <c r="L85" s="72"/>
    </row>
    <row r="86" s="1" customFormat="1">
      <c r="B86" s="46"/>
      <c r="C86" s="76" t="s">
        <v>31</v>
      </c>
      <c r="D86" s="74"/>
      <c r="E86" s="74"/>
      <c r="F86" s="209" t="str">
        <f>E17</f>
        <v>SŽDC s.o., OŘ Ústí n.L., ST Ústí n.L.</v>
      </c>
      <c r="G86" s="74"/>
      <c r="H86" s="74"/>
      <c r="I86" s="210" t="s">
        <v>39</v>
      </c>
      <c r="J86" s="209" t="str">
        <f>E23</f>
        <v xml:space="preserve"> </v>
      </c>
      <c r="K86" s="74"/>
      <c r="L86" s="72"/>
    </row>
    <row r="87" s="1" customFormat="1" ht="14.4" customHeight="1">
      <c r="B87" s="46"/>
      <c r="C87" s="76" t="s">
        <v>37</v>
      </c>
      <c r="D87" s="74"/>
      <c r="E87" s="74"/>
      <c r="F87" s="209" t="str">
        <f>IF(E20="","",E20)</f>
        <v/>
      </c>
      <c r="G87" s="74"/>
      <c r="H87" s="74"/>
      <c r="I87" s="204"/>
      <c r="J87" s="74"/>
      <c r="K87" s="74"/>
      <c r="L87" s="72"/>
    </row>
    <row r="88" s="1" customFormat="1" ht="10.32" customHeight="1">
      <c r="B88" s="46"/>
      <c r="C88" s="74"/>
      <c r="D88" s="74"/>
      <c r="E88" s="74"/>
      <c r="F88" s="74"/>
      <c r="G88" s="74"/>
      <c r="H88" s="74"/>
      <c r="I88" s="204"/>
      <c r="J88" s="74"/>
      <c r="K88" s="74"/>
      <c r="L88" s="72"/>
    </row>
    <row r="89" s="10" customFormat="1" ht="29.28" customHeight="1">
      <c r="B89" s="211"/>
      <c r="C89" s="212" t="s">
        <v>526</v>
      </c>
      <c r="D89" s="213" t="s">
        <v>62</v>
      </c>
      <c r="E89" s="213" t="s">
        <v>58</v>
      </c>
      <c r="F89" s="213" t="s">
        <v>527</v>
      </c>
      <c r="G89" s="213" t="s">
        <v>528</v>
      </c>
      <c r="H89" s="213" t="s">
        <v>529</v>
      </c>
      <c r="I89" s="214" t="s">
        <v>530</v>
      </c>
      <c r="J89" s="213" t="s">
        <v>514</v>
      </c>
      <c r="K89" s="215" t="s">
        <v>531</v>
      </c>
      <c r="L89" s="216"/>
      <c r="M89" s="102" t="s">
        <v>532</v>
      </c>
      <c r="N89" s="103" t="s">
        <v>47</v>
      </c>
      <c r="O89" s="103" t="s">
        <v>533</v>
      </c>
      <c r="P89" s="103" t="s">
        <v>534</v>
      </c>
      <c r="Q89" s="103" t="s">
        <v>535</v>
      </c>
      <c r="R89" s="103" t="s">
        <v>536</v>
      </c>
      <c r="S89" s="103" t="s">
        <v>537</v>
      </c>
      <c r="T89" s="104" t="s">
        <v>538</v>
      </c>
    </row>
    <row r="90" s="1" customFormat="1" ht="29.28" customHeight="1">
      <c r="B90" s="46"/>
      <c r="C90" s="108" t="s">
        <v>515</v>
      </c>
      <c r="D90" s="74"/>
      <c r="E90" s="74"/>
      <c r="F90" s="74"/>
      <c r="G90" s="74"/>
      <c r="H90" s="74"/>
      <c r="I90" s="204"/>
      <c r="J90" s="217">
        <f>BK90</f>
        <v>0</v>
      </c>
      <c r="K90" s="74"/>
      <c r="L90" s="72"/>
      <c r="M90" s="105"/>
      <c r="N90" s="106"/>
      <c r="O90" s="106"/>
      <c r="P90" s="218">
        <f>P91+P99+P108</f>
        <v>0</v>
      </c>
      <c r="Q90" s="106"/>
      <c r="R90" s="218">
        <f>R91+R99+R108</f>
        <v>0.36451</v>
      </c>
      <c r="S90" s="106"/>
      <c r="T90" s="219">
        <f>T91+T99+T108</f>
        <v>0.14000000000000001</v>
      </c>
      <c r="AT90" s="24" t="s">
        <v>76</v>
      </c>
      <c r="AU90" s="24" t="s">
        <v>516</v>
      </c>
      <c r="BK90" s="220">
        <f>BK91+BK99+BK108</f>
        <v>0</v>
      </c>
    </row>
    <row r="91" s="11" customFormat="1" ht="37.44" customHeight="1">
      <c r="B91" s="221"/>
      <c r="C91" s="222"/>
      <c r="D91" s="223" t="s">
        <v>76</v>
      </c>
      <c r="E91" s="224" t="s">
        <v>539</v>
      </c>
      <c r="F91" s="224" t="s">
        <v>540</v>
      </c>
      <c r="G91" s="222"/>
      <c r="H91" s="222"/>
      <c r="I91" s="225"/>
      <c r="J91" s="226">
        <f>BK91</f>
        <v>0</v>
      </c>
      <c r="K91" s="222"/>
      <c r="L91" s="227"/>
      <c r="M91" s="228"/>
      <c r="N91" s="229"/>
      <c r="O91" s="229"/>
      <c r="P91" s="230">
        <f>P92+P95</f>
        <v>0</v>
      </c>
      <c r="Q91" s="229"/>
      <c r="R91" s="230">
        <f>R92+R95</f>
        <v>0.00728</v>
      </c>
      <c r="S91" s="229"/>
      <c r="T91" s="231">
        <f>T92+T95</f>
        <v>0</v>
      </c>
      <c r="AR91" s="232" t="s">
        <v>24</v>
      </c>
      <c r="AT91" s="233" t="s">
        <v>76</v>
      </c>
      <c r="AU91" s="233" t="s">
        <v>77</v>
      </c>
      <c r="AY91" s="232" t="s">
        <v>541</v>
      </c>
      <c r="BK91" s="234">
        <f>BK92+BK95</f>
        <v>0</v>
      </c>
    </row>
    <row r="92" s="11" customFormat="1" ht="19.92" customHeight="1">
      <c r="B92" s="221"/>
      <c r="C92" s="222"/>
      <c r="D92" s="223" t="s">
        <v>76</v>
      </c>
      <c r="E92" s="235" t="s">
        <v>552</v>
      </c>
      <c r="F92" s="235" t="s">
        <v>553</v>
      </c>
      <c r="G92" s="222"/>
      <c r="H92" s="222"/>
      <c r="I92" s="225"/>
      <c r="J92" s="236">
        <f>BK92</f>
        <v>0</v>
      </c>
      <c r="K92" s="222"/>
      <c r="L92" s="227"/>
      <c r="M92" s="228"/>
      <c r="N92" s="229"/>
      <c r="O92" s="229"/>
      <c r="P92" s="230">
        <f>SUM(P93:P94)</f>
        <v>0</v>
      </c>
      <c r="Q92" s="229"/>
      <c r="R92" s="230">
        <f>SUM(R93:R94)</f>
        <v>0.0038</v>
      </c>
      <c r="S92" s="229"/>
      <c r="T92" s="231">
        <f>SUM(T93:T94)</f>
        <v>0</v>
      </c>
      <c r="AR92" s="232" t="s">
        <v>24</v>
      </c>
      <c r="AT92" s="233" t="s">
        <v>76</v>
      </c>
      <c r="AU92" s="233" t="s">
        <v>24</v>
      </c>
      <c r="AY92" s="232" t="s">
        <v>541</v>
      </c>
      <c r="BK92" s="234">
        <f>SUM(BK93:BK94)</f>
        <v>0</v>
      </c>
    </row>
    <row r="93" s="1" customFormat="1" ht="16.5" customHeight="1">
      <c r="B93" s="46"/>
      <c r="C93" s="237" t="s">
        <v>24</v>
      </c>
      <c r="D93" s="237" t="s">
        <v>544</v>
      </c>
      <c r="E93" s="238" t="s">
        <v>2351</v>
      </c>
      <c r="F93" s="239" t="s">
        <v>2352</v>
      </c>
      <c r="G93" s="240" t="s">
        <v>547</v>
      </c>
      <c r="H93" s="241">
        <v>43</v>
      </c>
      <c r="I93" s="242"/>
      <c r="J93" s="243">
        <f>ROUND(I93*H93,2)</f>
        <v>0</v>
      </c>
      <c r="K93" s="239" t="s">
        <v>1646</v>
      </c>
      <c r="L93" s="72"/>
      <c r="M93" s="244" t="s">
        <v>22</v>
      </c>
      <c r="N93" s="245" t="s">
        <v>48</v>
      </c>
      <c r="O93" s="47"/>
      <c r="P93" s="246">
        <f>O93*H93</f>
        <v>0</v>
      </c>
      <c r="Q93" s="246">
        <v>0</v>
      </c>
      <c r="R93" s="246">
        <f>Q93*H93</f>
        <v>0</v>
      </c>
      <c r="S93" s="246">
        <v>0</v>
      </c>
      <c r="T93" s="247">
        <f>S93*H93</f>
        <v>0</v>
      </c>
      <c r="AR93" s="24" t="s">
        <v>542</v>
      </c>
      <c r="AT93" s="24" t="s">
        <v>544</v>
      </c>
      <c r="AU93" s="24" t="s">
        <v>85</v>
      </c>
      <c r="AY93" s="24" t="s">
        <v>541</v>
      </c>
      <c r="BE93" s="248">
        <f>IF(N93="základní",J93,0)</f>
        <v>0</v>
      </c>
      <c r="BF93" s="248">
        <f>IF(N93="snížená",J93,0)</f>
        <v>0</v>
      </c>
      <c r="BG93" s="248">
        <f>IF(N93="zákl. přenesená",J93,0)</f>
        <v>0</v>
      </c>
      <c r="BH93" s="248">
        <f>IF(N93="sníž. přenesená",J93,0)</f>
        <v>0</v>
      </c>
      <c r="BI93" s="248">
        <f>IF(N93="nulová",J93,0)</f>
        <v>0</v>
      </c>
      <c r="BJ93" s="24" t="s">
        <v>24</v>
      </c>
      <c r="BK93" s="248">
        <f>ROUND(I93*H93,2)</f>
        <v>0</v>
      </c>
      <c r="BL93" s="24" t="s">
        <v>542</v>
      </c>
      <c r="BM93" s="24" t="s">
        <v>2353</v>
      </c>
    </row>
    <row r="94" s="1" customFormat="1" ht="16.5" customHeight="1">
      <c r="B94" s="46"/>
      <c r="C94" s="264" t="s">
        <v>85</v>
      </c>
      <c r="D94" s="264" t="s">
        <v>622</v>
      </c>
      <c r="E94" s="265" t="s">
        <v>2354</v>
      </c>
      <c r="F94" s="266" t="s">
        <v>2355</v>
      </c>
      <c r="G94" s="267" t="s">
        <v>616</v>
      </c>
      <c r="H94" s="268">
        <v>4</v>
      </c>
      <c r="I94" s="269"/>
      <c r="J94" s="270">
        <f>ROUND(I94*H94,2)</f>
        <v>0</v>
      </c>
      <c r="K94" s="266" t="s">
        <v>1646</v>
      </c>
      <c r="L94" s="271"/>
      <c r="M94" s="272" t="s">
        <v>22</v>
      </c>
      <c r="N94" s="273" t="s">
        <v>48</v>
      </c>
      <c r="O94" s="47"/>
      <c r="P94" s="246">
        <f>O94*H94</f>
        <v>0</v>
      </c>
      <c r="Q94" s="246">
        <v>0.00095</v>
      </c>
      <c r="R94" s="246">
        <f>Q94*H94</f>
        <v>0.0038</v>
      </c>
      <c r="S94" s="246">
        <v>0</v>
      </c>
      <c r="T94" s="247">
        <f>S94*H94</f>
        <v>0</v>
      </c>
      <c r="AR94" s="24" t="s">
        <v>561</v>
      </c>
      <c r="AT94" s="24" t="s">
        <v>622</v>
      </c>
      <c r="AU94" s="24" t="s">
        <v>85</v>
      </c>
      <c r="AY94" s="24" t="s">
        <v>541</v>
      </c>
      <c r="BE94" s="248">
        <f>IF(N94="základní",J94,0)</f>
        <v>0</v>
      </c>
      <c r="BF94" s="248">
        <f>IF(N94="snížená",J94,0)</f>
        <v>0</v>
      </c>
      <c r="BG94" s="248">
        <f>IF(N94="zákl. přenesená",J94,0)</f>
        <v>0</v>
      </c>
      <c r="BH94" s="248">
        <f>IF(N94="sníž. přenesená",J94,0)</f>
        <v>0</v>
      </c>
      <c r="BI94" s="248">
        <f>IF(N94="nulová",J94,0)</f>
        <v>0</v>
      </c>
      <c r="BJ94" s="24" t="s">
        <v>24</v>
      </c>
      <c r="BK94" s="248">
        <f>ROUND(I94*H94,2)</f>
        <v>0</v>
      </c>
      <c r="BL94" s="24" t="s">
        <v>542</v>
      </c>
      <c r="BM94" s="24" t="s">
        <v>2356</v>
      </c>
    </row>
    <row r="95" s="11" customFormat="1" ht="29.88" customHeight="1">
      <c r="B95" s="221"/>
      <c r="C95" s="222"/>
      <c r="D95" s="223" t="s">
        <v>76</v>
      </c>
      <c r="E95" s="235" t="s">
        <v>557</v>
      </c>
      <c r="F95" s="235" t="s">
        <v>558</v>
      </c>
      <c r="G95" s="222"/>
      <c r="H95" s="222"/>
      <c r="I95" s="225"/>
      <c r="J95" s="236">
        <f>BK95</f>
        <v>0</v>
      </c>
      <c r="K95" s="222"/>
      <c r="L95" s="227"/>
      <c r="M95" s="228"/>
      <c r="N95" s="229"/>
      <c r="O95" s="229"/>
      <c r="P95" s="230">
        <f>SUM(P96:P98)</f>
        <v>0</v>
      </c>
      <c r="Q95" s="229"/>
      <c r="R95" s="230">
        <f>SUM(R96:R98)</f>
        <v>0.00348</v>
      </c>
      <c r="S95" s="229"/>
      <c r="T95" s="231">
        <f>SUM(T96:T98)</f>
        <v>0</v>
      </c>
      <c r="AR95" s="232" t="s">
        <v>24</v>
      </c>
      <c r="AT95" s="233" t="s">
        <v>76</v>
      </c>
      <c r="AU95" s="233" t="s">
        <v>24</v>
      </c>
      <c r="AY95" s="232" t="s">
        <v>541</v>
      </c>
      <c r="BK95" s="234">
        <f>SUM(BK96:BK98)</f>
        <v>0</v>
      </c>
    </row>
    <row r="96" s="1" customFormat="1" ht="16.5" customHeight="1">
      <c r="B96" s="46"/>
      <c r="C96" s="237" t="s">
        <v>93</v>
      </c>
      <c r="D96" s="237" t="s">
        <v>544</v>
      </c>
      <c r="E96" s="238" t="s">
        <v>2357</v>
      </c>
      <c r="F96" s="239" t="s">
        <v>2358</v>
      </c>
      <c r="G96" s="240" t="s">
        <v>1631</v>
      </c>
      <c r="H96" s="241">
        <v>1</v>
      </c>
      <c r="I96" s="242"/>
      <c r="J96" s="243">
        <f>ROUND(I96*H96,2)</f>
        <v>0</v>
      </c>
      <c r="K96" s="239" t="s">
        <v>22</v>
      </c>
      <c r="L96" s="72"/>
      <c r="M96" s="244" t="s">
        <v>22</v>
      </c>
      <c r="N96" s="245" t="s">
        <v>48</v>
      </c>
      <c r="O96" s="47"/>
      <c r="P96" s="246">
        <f>O96*H96</f>
        <v>0</v>
      </c>
      <c r="Q96" s="246">
        <v>0.00116</v>
      </c>
      <c r="R96" s="246">
        <f>Q96*H96</f>
        <v>0.00116</v>
      </c>
      <c r="S96" s="246">
        <v>0</v>
      </c>
      <c r="T96" s="247">
        <f>S96*H96</f>
        <v>0</v>
      </c>
      <c r="AR96" s="24" t="s">
        <v>577</v>
      </c>
      <c r="AT96" s="24" t="s">
        <v>544</v>
      </c>
      <c r="AU96" s="24" t="s">
        <v>85</v>
      </c>
      <c r="AY96" s="24" t="s">
        <v>541</v>
      </c>
      <c r="BE96" s="248">
        <f>IF(N96="základní",J96,0)</f>
        <v>0</v>
      </c>
      <c r="BF96" s="248">
        <f>IF(N96="snížená",J96,0)</f>
        <v>0</v>
      </c>
      <c r="BG96" s="248">
        <f>IF(N96="zákl. přenesená",J96,0)</f>
        <v>0</v>
      </c>
      <c r="BH96" s="248">
        <f>IF(N96="sníž. přenesená",J96,0)</f>
        <v>0</v>
      </c>
      <c r="BI96" s="248">
        <f>IF(N96="nulová",J96,0)</f>
        <v>0</v>
      </c>
      <c r="BJ96" s="24" t="s">
        <v>24</v>
      </c>
      <c r="BK96" s="248">
        <f>ROUND(I96*H96,2)</f>
        <v>0</v>
      </c>
      <c r="BL96" s="24" t="s">
        <v>577</v>
      </c>
      <c r="BM96" s="24" t="s">
        <v>2359</v>
      </c>
    </row>
    <row r="97" s="1" customFormat="1" ht="16.5" customHeight="1">
      <c r="B97" s="46"/>
      <c r="C97" s="237" t="s">
        <v>542</v>
      </c>
      <c r="D97" s="237" t="s">
        <v>544</v>
      </c>
      <c r="E97" s="238" t="s">
        <v>1629</v>
      </c>
      <c r="F97" s="239" t="s">
        <v>1630</v>
      </c>
      <c r="G97" s="240" t="s">
        <v>1631</v>
      </c>
      <c r="H97" s="241">
        <v>1</v>
      </c>
      <c r="I97" s="242"/>
      <c r="J97" s="243">
        <f>ROUND(I97*H97,2)</f>
        <v>0</v>
      </c>
      <c r="K97" s="239" t="s">
        <v>22</v>
      </c>
      <c r="L97" s="72"/>
      <c r="M97" s="244" t="s">
        <v>22</v>
      </c>
      <c r="N97" s="245" t="s">
        <v>48</v>
      </c>
      <c r="O97" s="47"/>
      <c r="P97" s="246">
        <f>O97*H97</f>
        <v>0</v>
      </c>
      <c r="Q97" s="246">
        <v>0.00116</v>
      </c>
      <c r="R97" s="246">
        <f>Q97*H97</f>
        <v>0.00116</v>
      </c>
      <c r="S97" s="246">
        <v>0</v>
      </c>
      <c r="T97" s="247">
        <f>S97*H97</f>
        <v>0</v>
      </c>
      <c r="AR97" s="24" t="s">
        <v>577</v>
      </c>
      <c r="AT97" s="24" t="s">
        <v>544</v>
      </c>
      <c r="AU97" s="24" t="s">
        <v>85</v>
      </c>
      <c r="AY97" s="24" t="s">
        <v>541</v>
      </c>
      <c r="BE97" s="248">
        <f>IF(N97="základní",J97,0)</f>
        <v>0</v>
      </c>
      <c r="BF97" s="248">
        <f>IF(N97="snížená",J97,0)</f>
        <v>0</v>
      </c>
      <c r="BG97" s="248">
        <f>IF(N97="zákl. přenesená",J97,0)</f>
        <v>0</v>
      </c>
      <c r="BH97" s="248">
        <f>IF(N97="sníž. přenesená",J97,0)</f>
        <v>0</v>
      </c>
      <c r="BI97" s="248">
        <f>IF(N97="nulová",J97,0)</f>
        <v>0</v>
      </c>
      <c r="BJ97" s="24" t="s">
        <v>24</v>
      </c>
      <c r="BK97" s="248">
        <f>ROUND(I97*H97,2)</f>
        <v>0</v>
      </c>
      <c r="BL97" s="24" t="s">
        <v>577</v>
      </c>
      <c r="BM97" s="24" t="s">
        <v>1829</v>
      </c>
    </row>
    <row r="98" s="1" customFormat="1" ht="16.5" customHeight="1">
      <c r="B98" s="46"/>
      <c r="C98" s="237" t="s">
        <v>562</v>
      </c>
      <c r="D98" s="237" t="s">
        <v>544</v>
      </c>
      <c r="E98" s="238" t="s">
        <v>1636</v>
      </c>
      <c r="F98" s="239" t="s">
        <v>1637</v>
      </c>
      <c r="G98" s="240" t="s">
        <v>1631</v>
      </c>
      <c r="H98" s="241">
        <v>1</v>
      </c>
      <c r="I98" s="242"/>
      <c r="J98" s="243">
        <f>ROUND(I98*H98,2)</f>
        <v>0</v>
      </c>
      <c r="K98" s="239" t="s">
        <v>22</v>
      </c>
      <c r="L98" s="72"/>
      <c r="M98" s="244" t="s">
        <v>22</v>
      </c>
      <c r="N98" s="245" t="s">
        <v>48</v>
      </c>
      <c r="O98" s="47"/>
      <c r="P98" s="246">
        <f>O98*H98</f>
        <v>0</v>
      </c>
      <c r="Q98" s="246">
        <v>0.00116</v>
      </c>
      <c r="R98" s="246">
        <f>Q98*H98</f>
        <v>0.00116</v>
      </c>
      <c r="S98" s="246">
        <v>0</v>
      </c>
      <c r="T98" s="247">
        <f>S98*H98</f>
        <v>0</v>
      </c>
      <c r="AR98" s="24" t="s">
        <v>577</v>
      </c>
      <c r="AT98" s="24" t="s">
        <v>544</v>
      </c>
      <c r="AU98" s="24" t="s">
        <v>85</v>
      </c>
      <c r="AY98" s="24" t="s">
        <v>541</v>
      </c>
      <c r="BE98" s="248">
        <f>IF(N98="základní",J98,0)</f>
        <v>0</v>
      </c>
      <c r="BF98" s="248">
        <f>IF(N98="snížená",J98,0)</f>
        <v>0</v>
      </c>
      <c r="BG98" s="248">
        <f>IF(N98="zákl. přenesená",J98,0)</f>
        <v>0</v>
      </c>
      <c r="BH98" s="248">
        <f>IF(N98="sníž. přenesená",J98,0)</f>
        <v>0</v>
      </c>
      <c r="BI98" s="248">
        <f>IF(N98="nulová",J98,0)</f>
        <v>0</v>
      </c>
      <c r="BJ98" s="24" t="s">
        <v>24</v>
      </c>
      <c r="BK98" s="248">
        <f>ROUND(I98*H98,2)</f>
        <v>0</v>
      </c>
      <c r="BL98" s="24" t="s">
        <v>577</v>
      </c>
      <c r="BM98" s="24" t="s">
        <v>1831</v>
      </c>
    </row>
    <row r="99" s="11" customFormat="1" ht="37.44" customHeight="1">
      <c r="B99" s="221"/>
      <c r="C99" s="222"/>
      <c r="D99" s="223" t="s">
        <v>76</v>
      </c>
      <c r="E99" s="224" t="s">
        <v>586</v>
      </c>
      <c r="F99" s="224" t="s">
        <v>587</v>
      </c>
      <c r="G99" s="222"/>
      <c r="H99" s="222"/>
      <c r="I99" s="225"/>
      <c r="J99" s="226">
        <f>BK99</f>
        <v>0</v>
      </c>
      <c r="K99" s="222"/>
      <c r="L99" s="227"/>
      <c r="M99" s="228"/>
      <c r="N99" s="229"/>
      <c r="O99" s="229"/>
      <c r="P99" s="230">
        <f>P100+P104</f>
        <v>0</v>
      </c>
      <c r="Q99" s="229"/>
      <c r="R99" s="230">
        <f>R100+R104</f>
        <v>0.35722999999999999</v>
      </c>
      <c r="S99" s="229"/>
      <c r="T99" s="231">
        <f>T100+T104</f>
        <v>0.14000000000000001</v>
      </c>
      <c r="AR99" s="232" t="s">
        <v>85</v>
      </c>
      <c r="AT99" s="233" t="s">
        <v>76</v>
      </c>
      <c r="AU99" s="233" t="s">
        <v>77</v>
      </c>
      <c r="AY99" s="232" t="s">
        <v>541</v>
      </c>
      <c r="BK99" s="234">
        <f>BK100+BK104</f>
        <v>0</v>
      </c>
    </row>
    <row r="100" s="11" customFormat="1" ht="19.92" customHeight="1">
      <c r="B100" s="221"/>
      <c r="C100" s="222"/>
      <c r="D100" s="223" t="s">
        <v>76</v>
      </c>
      <c r="E100" s="235" t="s">
        <v>737</v>
      </c>
      <c r="F100" s="235" t="s">
        <v>738</v>
      </c>
      <c r="G100" s="222"/>
      <c r="H100" s="222"/>
      <c r="I100" s="225"/>
      <c r="J100" s="236">
        <f>BK100</f>
        <v>0</v>
      </c>
      <c r="K100" s="222"/>
      <c r="L100" s="227"/>
      <c r="M100" s="228"/>
      <c r="N100" s="229"/>
      <c r="O100" s="229"/>
      <c r="P100" s="230">
        <f>SUM(P101:P103)</f>
        <v>0</v>
      </c>
      <c r="Q100" s="229"/>
      <c r="R100" s="230">
        <f>SUM(R101:R103)</f>
        <v>0.0053299999999999997</v>
      </c>
      <c r="S100" s="229"/>
      <c r="T100" s="231">
        <f>SUM(T101:T103)</f>
        <v>0</v>
      </c>
      <c r="AR100" s="232" t="s">
        <v>85</v>
      </c>
      <c r="AT100" s="233" t="s">
        <v>76</v>
      </c>
      <c r="AU100" s="233" t="s">
        <v>24</v>
      </c>
      <c r="AY100" s="232" t="s">
        <v>541</v>
      </c>
      <c r="BK100" s="234">
        <f>SUM(BK101:BK103)</f>
        <v>0</v>
      </c>
    </row>
    <row r="101" s="1" customFormat="1" ht="16.5" customHeight="1">
      <c r="B101" s="46"/>
      <c r="C101" s="237" t="s">
        <v>552</v>
      </c>
      <c r="D101" s="237" t="s">
        <v>544</v>
      </c>
      <c r="E101" s="238" t="s">
        <v>2360</v>
      </c>
      <c r="F101" s="239" t="s">
        <v>2361</v>
      </c>
      <c r="G101" s="240" t="s">
        <v>547</v>
      </c>
      <c r="H101" s="241">
        <v>13</v>
      </c>
      <c r="I101" s="242"/>
      <c r="J101" s="243">
        <f>ROUND(I101*H101,2)</f>
        <v>0</v>
      </c>
      <c r="K101" s="239" t="s">
        <v>1754</v>
      </c>
      <c r="L101" s="72"/>
      <c r="M101" s="244" t="s">
        <v>22</v>
      </c>
      <c r="N101" s="245" t="s">
        <v>48</v>
      </c>
      <c r="O101" s="47"/>
      <c r="P101" s="246">
        <f>O101*H101</f>
        <v>0</v>
      </c>
      <c r="Q101" s="246">
        <v>0</v>
      </c>
      <c r="R101" s="246">
        <f>Q101*H101</f>
        <v>0</v>
      </c>
      <c r="S101" s="246">
        <v>0</v>
      </c>
      <c r="T101" s="247">
        <f>S101*H101</f>
        <v>0</v>
      </c>
      <c r="AR101" s="24" t="s">
        <v>577</v>
      </c>
      <c r="AT101" s="24" t="s">
        <v>544</v>
      </c>
      <c r="AU101" s="24" t="s">
        <v>85</v>
      </c>
      <c r="AY101" s="24" t="s">
        <v>541</v>
      </c>
      <c r="BE101" s="248">
        <f>IF(N101="základní",J101,0)</f>
        <v>0</v>
      </c>
      <c r="BF101" s="248">
        <f>IF(N101="snížená",J101,0)</f>
        <v>0</v>
      </c>
      <c r="BG101" s="248">
        <f>IF(N101="zákl. přenesená",J101,0)</f>
        <v>0</v>
      </c>
      <c r="BH101" s="248">
        <f>IF(N101="sníž. přenesená",J101,0)</f>
        <v>0</v>
      </c>
      <c r="BI101" s="248">
        <f>IF(N101="nulová",J101,0)</f>
        <v>0</v>
      </c>
      <c r="BJ101" s="24" t="s">
        <v>24</v>
      </c>
      <c r="BK101" s="248">
        <f>ROUND(I101*H101,2)</f>
        <v>0</v>
      </c>
      <c r="BL101" s="24" t="s">
        <v>577</v>
      </c>
      <c r="BM101" s="24" t="s">
        <v>2362</v>
      </c>
    </row>
    <row r="102" s="1" customFormat="1" ht="25.5" customHeight="1">
      <c r="B102" s="46"/>
      <c r="C102" s="237" t="s">
        <v>571</v>
      </c>
      <c r="D102" s="237" t="s">
        <v>544</v>
      </c>
      <c r="E102" s="238" t="s">
        <v>1869</v>
      </c>
      <c r="F102" s="239" t="s">
        <v>1870</v>
      </c>
      <c r="G102" s="240" t="s">
        <v>547</v>
      </c>
      <c r="H102" s="241">
        <v>13</v>
      </c>
      <c r="I102" s="242"/>
      <c r="J102" s="243">
        <f>ROUND(I102*H102,2)</f>
        <v>0</v>
      </c>
      <c r="K102" s="239" t="s">
        <v>1754</v>
      </c>
      <c r="L102" s="72"/>
      <c r="M102" s="244" t="s">
        <v>22</v>
      </c>
      <c r="N102" s="245" t="s">
        <v>48</v>
      </c>
      <c r="O102" s="47"/>
      <c r="P102" s="246">
        <f>O102*H102</f>
        <v>0</v>
      </c>
      <c r="Q102" s="246">
        <v>0.00017000000000000001</v>
      </c>
      <c r="R102" s="246">
        <f>Q102*H102</f>
        <v>0.0022100000000000002</v>
      </c>
      <c r="S102" s="246">
        <v>0</v>
      </c>
      <c r="T102" s="247">
        <f>S102*H102</f>
        <v>0</v>
      </c>
      <c r="AR102" s="24" t="s">
        <v>577</v>
      </c>
      <c r="AT102" s="24" t="s">
        <v>544</v>
      </c>
      <c r="AU102" s="24" t="s">
        <v>85</v>
      </c>
      <c r="AY102" s="24" t="s">
        <v>541</v>
      </c>
      <c r="BE102" s="248">
        <f>IF(N102="základní",J102,0)</f>
        <v>0</v>
      </c>
      <c r="BF102" s="248">
        <f>IF(N102="snížená",J102,0)</f>
        <v>0</v>
      </c>
      <c r="BG102" s="248">
        <f>IF(N102="zákl. přenesená",J102,0)</f>
        <v>0</v>
      </c>
      <c r="BH102" s="248">
        <f>IF(N102="sníž. přenesená",J102,0)</f>
        <v>0</v>
      </c>
      <c r="BI102" s="248">
        <f>IF(N102="nulová",J102,0)</f>
        <v>0</v>
      </c>
      <c r="BJ102" s="24" t="s">
        <v>24</v>
      </c>
      <c r="BK102" s="248">
        <f>ROUND(I102*H102,2)</f>
        <v>0</v>
      </c>
      <c r="BL102" s="24" t="s">
        <v>577</v>
      </c>
      <c r="BM102" s="24" t="s">
        <v>1871</v>
      </c>
    </row>
    <row r="103" s="1" customFormat="1" ht="16.5" customHeight="1">
      <c r="B103" s="46"/>
      <c r="C103" s="237" t="s">
        <v>561</v>
      </c>
      <c r="D103" s="237" t="s">
        <v>544</v>
      </c>
      <c r="E103" s="238" t="s">
        <v>1872</v>
      </c>
      <c r="F103" s="239" t="s">
        <v>1873</v>
      </c>
      <c r="G103" s="240" t="s">
        <v>547</v>
      </c>
      <c r="H103" s="241">
        <v>26</v>
      </c>
      <c r="I103" s="242"/>
      <c r="J103" s="243">
        <f>ROUND(I103*H103,2)</f>
        <v>0</v>
      </c>
      <c r="K103" s="239" t="s">
        <v>1754</v>
      </c>
      <c r="L103" s="72"/>
      <c r="M103" s="244" t="s">
        <v>22</v>
      </c>
      <c r="N103" s="245" t="s">
        <v>48</v>
      </c>
      <c r="O103" s="47"/>
      <c r="P103" s="246">
        <f>O103*H103</f>
        <v>0</v>
      </c>
      <c r="Q103" s="246">
        <v>0.00012</v>
      </c>
      <c r="R103" s="246">
        <f>Q103*H103</f>
        <v>0.0031199999999999999</v>
      </c>
      <c r="S103" s="246">
        <v>0</v>
      </c>
      <c r="T103" s="247">
        <f>S103*H103</f>
        <v>0</v>
      </c>
      <c r="AR103" s="24" t="s">
        <v>577</v>
      </c>
      <c r="AT103" s="24" t="s">
        <v>544</v>
      </c>
      <c r="AU103" s="24" t="s">
        <v>85</v>
      </c>
      <c r="AY103" s="24" t="s">
        <v>541</v>
      </c>
      <c r="BE103" s="248">
        <f>IF(N103="základní",J103,0)</f>
        <v>0</v>
      </c>
      <c r="BF103" s="248">
        <f>IF(N103="snížená",J103,0)</f>
        <v>0</v>
      </c>
      <c r="BG103" s="248">
        <f>IF(N103="zákl. přenesená",J103,0)</f>
        <v>0</v>
      </c>
      <c r="BH103" s="248">
        <f>IF(N103="sníž. přenesená",J103,0)</f>
        <v>0</v>
      </c>
      <c r="BI103" s="248">
        <f>IF(N103="nulová",J103,0)</f>
        <v>0</v>
      </c>
      <c r="BJ103" s="24" t="s">
        <v>24</v>
      </c>
      <c r="BK103" s="248">
        <f>ROUND(I103*H103,2)</f>
        <v>0</v>
      </c>
      <c r="BL103" s="24" t="s">
        <v>577</v>
      </c>
      <c r="BM103" s="24" t="s">
        <v>1874</v>
      </c>
    </row>
    <row r="104" s="11" customFormat="1" ht="29.88" customHeight="1">
      <c r="B104" s="221"/>
      <c r="C104" s="222"/>
      <c r="D104" s="223" t="s">
        <v>76</v>
      </c>
      <c r="E104" s="235" t="s">
        <v>1878</v>
      </c>
      <c r="F104" s="235" t="s">
        <v>1879</v>
      </c>
      <c r="G104" s="222"/>
      <c r="H104" s="222"/>
      <c r="I104" s="225"/>
      <c r="J104" s="236">
        <f>BK104</f>
        <v>0</v>
      </c>
      <c r="K104" s="222"/>
      <c r="L104" s="227"/>
      <c r="M104" s="228"/>
      <c r="N104" s="229"/>
      <c r="O104" s="229"/>
      <c r="P104" s="230">
        <f>SUM(P105:P107)</f>
        <v>0</v>
      </c>
      <c r="Q104" s="229"/>
      <c r="R104" s="230">
        <f>SUM(R105:R107)</f>
        <v>0.35189999999999999</v>
      </c>
      <c r="S104" s="229"/>
      <c r="T104" s="231">
        <f>SUM(T105:T107)</f>
        <v>0.14000000000000001</v>
      </c>
      <c r="AR104" s="232" t="s">
        <v>85</v>
      </c>
      <c r="AT104" s="233" t="s">
        <v>76</v>
      </c>
      <c r="AU104" s="233" t="s">
        <v>24</v>
      </c>
      <c r="AY104" s="232" t="s">
        <v>541</v>
      </c>
      <c r="BK104" s="234">
        <f>SUM(BK105:BK107)</f>
        <v>0</v>
      </c>
    </row>
    <row r="105" s="1" customFormat="1" ht="25.5" customHeight="1">
      <c r="B105" s="46"/>
      <c r="C105" s="237" t="s">
        <v>557</v>
      </c>
      <c r="D105" s="237" t="s">
        <v>544</v>
      </c>
      <c r="E105" s="238" t="s">
        <v>1880</v>
      </c>
      <c r="F105" s="239" t="s">
        <v>1881</v>
      </c>
      <c r="G105" s="240" t="s">
        <v>547</v>
      </c>
      <c r="H105" s="241">
        <v>10</v>
      </c>
      <c r="I105" s="242"/>
      <c r="J105" s="243">
        <f>ROUND(I105*H105,2)</f>
        <v>0</v>
      </c>
      <c r="K105" s="239" t="s">
        <v>1754</v>
      </c>
      <c r="L105" s="72"/>
      <c r="M105" s="244" t="s">
        <v>22</v>
      </c>
      <c r="N105" s="245" t="s">
        <v>48</v>
      </c>
      <c r="O105" s="47"/>
      <c r="P105" s="246">
        <f>O105*H105</f>
        <v>0</v>
      </c>
      <c r="Q105" s="246">
        <v>0</v>
      </c>
      <c r="R105" s="246">
        <f>Q105*H105</f>
        <v>0</v>
      </c>
      <c r="S105" s="246">
        <v>0.014</v>
      </c>
      <c r="T105" s="247">
        <f>S105*H105</f>
        <v>0.14000000000000001</v>
      </c>
      <c r="AR105" s="24" t="s">
        <v>577</v>
      </c>
      <c r="AT105" s="24" t="s">
        <v>544</v>
      </c>
      <c r="AU105" s="24" t="s">
        <v>85</v>
      </c>
      <c r="AY105" s="24" t="s">
        <v>541</v>
      </c>
      <c r="BE105" s="248">
        <f>IF(N105="základní",J105,0)</f>
        <v>0</v>
      </c>
      <c r="BF105" s="248">
        <f>IF(N105="snížená",J105,0)</f>
        <v>0</v>
      </c>
      <c r="BG105" s="248">
        <f>IF(N105="zákl. přenesená",J105,0)</f>
        <v>0</v>
      </c>
      <c r="BH105" s="248">
        <f>IF(N105="sníž. přenesená",J105,0)</f>
        <v>0</v>
      </c>
      <c r="BI105" s="248">
        <f>IF(N105="nulová",J105,0)</f>
        <v>0</v>
      </c>
      <c r="BJ105" s="24" t="s">
        <v>24</v>
      </c>
      <c r="BK105" s="248">
        <f>ROUND(I105*H105,2)</f>
        <v>0</v>
      </c>
      <c r="BL105" s="24" t="s">
        <v>577</v>
      </c>
      <c r="BM105" s="24" t="s">
        <v>2363</v>
      </c>
    </row>
    <row r="106" s="1" customFormat="1" ht="25.5" customHeight="1">
      <c r="B106" s="46"/>
      <c r="C106" s="237" t="s">
        <v>29</v>
      </c>
      <c r="D106" s="237" t="s">
        <v>544</v>
      </c>
      <c r="E106" s="238" t="s">
        <v>2364</v>
      </c>
      <c r="F106" s="239" t="s">
        <v>2365</v>
      </c>
      <c r="G106" s="240" t="s">
        <v>547</v>
      </c>
      <c r="H106" s="241">
        <v>10</v>
      </c>
      <c r="I106" s="242"/>
      <c r="J106" s="243">
        <f>ROUND(I106*H106,2)</f>
        <v>0</v>
      </c>
      <c r="K106" s="239" t="s">
        <v>1646</v>
      </c>
      <c r="L106" s="72"/>
      <c r="M106" s="244" t="s">
        <v>22</v>
      </c>
      <c r="N106" s="245" t="s">
        <v>48</v>
      </c>
      <c r="O106" s="47"/>
      <c r="P106" s="246">
        <f>O106*H106</f>
        <v>0</v>
      </c>
      <c r="Q106" s="246">
        <v>0.035189999999999999</v>
      </c>
      <c r="R106" s="246">
        <f>Q106*H106</f>
        <v>0.35189999999999999</v>
      </c>
      <c r="S106" s="246">
        <v>0</v>
      </c>
      <c r="T106" s="247">
        <f>S106*H106</f>
        <v>0</v>
      </c>
      <c r="AR106" s="24" t="s">
        <v>577</v>
      </c>
      <c r="AT106" s="24" t="s">
        <v>544</v>
      </c>
      <c r="AU106" s="24" t="s">
        <v>85</v>
      </c>
      <c r="AY106" s="24" t="s">
        <v>541</v>
      </c>
      <c r="BE106" s="248">
        <f>IF(N106="základní",J106,0)</f>
        <v>0</v>
      </c>
      <c r="BF106" s="248">
        <f>IF(N106="snížená",J106,0)</f>
        <v>0</v>
      </c>
      <c r="BG106" s="248">
        <f>IF(N106="zákl. přenesená",J106,0)</f>
        <v>0</v>
      </c>
      <c r="BH106" s="248">
        <f>IF(N106="sníž. přenesená",J106,0)</f>
        <v>0</v>
      </c>
      <c r="BI106" s="248">
        <f>IF(N106="nulová",J106,0)</f>
        <v>0</v>
      </c>
      <c r="BJ106" s="24" t="s">
        <v>24</v>
      </c>
      <c r="BK106" s="248">
        <f>ROUND(I106*H106,2)</f>
        <v>0</v>
      </c>
      <c r="BL106" s="24" t="s">
        <v>577</v>
      </c>
      <c r="BM106" s="24" t="s">
        <v>2366</v>
      </c>
    </row>
    <row r="107" s="1" customFormat="1" ht="16.5" customHeight="1">
      <c r="B107" s="46"/>
      <c r="C107" s="237" t="s">
        <v>590</v>
      </c>
      <c r="D107" s="237" t="s">
        <v>544</v>
      </c>
      <c r="E107" s="238" t="s">
        <v>2367</v>
      </c>
      <c r="F107" s="239" t="s">
        <v>2368</v>
      </c>
      <c r="G107" s="240" t="s">
        <v>569</v>
      </c>
      <c r="H107" s="241">
        <v>0.35199999999999998</v>
      </c>
      <c r="I107" s="242"/>
      <c r="J107" s="243">
        <f>ROUND(I107*H107,2)</f>
        <v>0</v>
      </c>
      <c r="K107" s="239" t="s">
        <v>1754</v>
      </c>
      <c r="L107" s="72"/>
      <c r="M107" s="244" t="s">
        <v>22</v>
      </c>
      <c r="N107" s="245" t="s">
        <v>48</v>
      </c>
      <c r="O107" s="47"/>
      <c r="P107" s="246">
        <f>O107*H107</f>
        <v>0</v>
      </c>
      <c r="Q107" s="246">
        <v>0</v>
      </c>
      <c r="R107" s="246">
        <f>Q107*H107</f>
        <v>0</v>
      </c>
      <c r="S107" s="246">
        <v>0</v>
      </c>
      <c r="T107" s="247">
        <f>S107*H107</f>
        <v>0</v>
      </c>
      <c r="AR107" s="24" t="s">
        <v>577</v>
      </c>
      <c r="AT107" s="24" t="s">
        <v>544</v>
      </c>
      <c r="AU107" s="24" t="s">
        <v>85</v>
      </c>
      <c r="AY107" s="24" t="s">
        <v>541</v>
      </c>
      <c r="BE107" s="248">
        <f>IF(N107="základní",J107,0)</f>
        <v>0</v>
      </c>
      <c r="BF107" s="248">
        <f>IF(N107="snížená",J107,0)</f>
        <v>0</v>
      </c>
      <c r="BG107" s="248">
        <f>IF(N107="zákl. přenesená",J107,0)</f>
        <v>0</v>
      </c>
      <c r="BH107" s="248">
        <f>IF(N107="sníž. přenesená",J107,0)</f>
        <v>0</v>
      </c>
      <c r="BI107" s="248">
        <f>IF(N107="nulová",J107,0)</f>
        <v>0</v>
      </c>
      <c r="BJ107" s="24" t="s">
        <v>24</v>
      </c>
      <c r="BK107" s="248">
        <f>ROUND(I107*H107,2)</f>
        <v>0</v>
      </c>
      <c r="BL107" s="24" t="s">
        <v>577</v>
      </c>
      <c r="BM107" s="24" t="s">
        <v>2369</v>
      </c>
    </row>
    <row r="108" s="11" customFormat="1" ht="37.44" customHeight="1">
      <c r="B108" s="221"/>
      <c r="C108" s="222"/>
      <c r="D108" s="223" t="s">
        <v>76</v>
      </c>
      <c r="E108" s="224" t="s">
        <v>96</v>
      </c>
      <c r="F108" s="224" t="s">
        <v>599</v>
      </c>
      <c r="G108" s="222"/>
      <c r="H108" s="222"/>
      <c r="I108" s="225"/>
      <c r="J108" s="226">
        <f>BK108</f>
        <v>0</v>
      </c>
      <c r="K108" s="222"/>
      <c r="L108" s="227"/>
      <c r="M108" s="228"/>
      <c r="N108" s="229"/>
      <c r="O108" s="229"/>
      <c r="P108" s="230">
        <f>P109</f>
        <v>0</v>
      </c>
      <c r="Q108" s="229"/>
      <c r="R108" s="230">
        <f>R109</f>
        <v>0</v>
      </c>
      <c r="S108" s="229"/>
      <c r="T108" s="231">
        <f>T109</f>
        <v>0</v>
      </c>
      <c r="AR108" s="232" t="s">
        <v>562</v>
      </c>
      <c r="AT108" s="233" t="s">
        <v>76</v>
      </c>
      <c r="AU108" s="233" t="s">
        <v>77</v>
      </c>
      <c r="AY108" s="232" t="s">
        <v>541</v>
      </c>
      <c r="BK108" s="234">
        <f>BK109</f>
        <v>0</v>
      </c>
    </row>
    <row r="109" s="11" customFormat="1" ht="19.92" customHeight="1">
      <c r="B109" s="221"/>
      <c r="C109" s="222"/>
      <c r="D109" s="223" t="s">
        <v>76</v>
      </c>
      <c r="E109" s="235" t="s">
        <v>1645</v>
      </c>
      <c r="F109" s="235" t="s">
        <v>606</v>
      </c>
      <c r="G109" s="222"/>
      <c r="H109" s="222"/>
      <c r="I109" s="225"/>
      <c r="J109" s="236">
        <f>BK109</f>
        <v>0</v>
      </c>
      <c r="K109" s="222"/>
      <c r="L109" s="227"/>
      <c r="M109" s="228"/>
      <c r="N109" s="229"/>
      <c r="O109" s="229"/>
      <c r="P109" s="230">
        <f>P110</f>
        <v>0</v>
      </c>
      <c r="Q109" s="229"/>
      <c r="R109" s="230">
        <f>R110</f>
        <v>0</v>
      </c>
      <c r="S109" s="229"/>
      <c r="T109" s="231">
        <f>T110</f>
        <v>0</v>
      </c>
      <c r="AR109" s="232" t="s">
        <v>562</v>
      </c>
      <c r="AT109" s="233" t="s">
        <v>76</v>
      </c>
      <c r="AU109" s="233" t="s">
        <v>24</v>
      </c>
      <c r="AY109" s="232" t="s">
        <v>541</v>
      </c>
      <c r="BK109" s="234">
        <f>BK110</f>
        <v>0</v>
      </c>
    </row>
    <row r="110" s="1" customFormat="1" ht="16.5" customHeight="1">
      <c r="B110" s="46"/>
      <c r="C110" s="237" t="s">
        <v>570</v>
      </c>
      <c r="D110" s="237" t="s">
        <v>544</v>
      </c>
      <c r="E110" s="238" t="s">
        <v>605</v>
      </c>
      <c r="F110" s="239" t="s">
        <v>2181</v>
      </c>
      <c r="G110" s="240" t="s">
        <v>672</v>
      </c>
      <c r="H110" s="280"/>
      <c r="I110" s="242"/>
      <c r="J110" s="243">
        <f>ROUND(I110*H110,2)</f>
        <v>0</v>
      </c>
      <c r="K110" s="239" t="s">
        <v>1646</v>
      </c>
      <c r="L110" s="72"/>
      <c r="M110" s="244" t="s">
        <v>22</v>
      </c>
      <c r="N110" s="281" t="s">
        <v>48</v>
      </c>
      <c r="O110" s="277"/>
      <c r="P110" s="278">
        <f>O110*H110</f>
        <v>0</v>
      </c>
      <c r="Q110" s="278">
        <v>0</v>
      </c>
      <c r="R110" s="278">
        <f>Q110*H110</f>
        <v>0</v>
      </c>
      <c r="S110" s="278">
        <v>0</v>
      </c>
      <c r="T110" s="279">
        <f>S110*H110</f>
        <v>0</v>
      </c>
      <c r="AR110" s="24" t="s">
        <v>674</v>
      </c>
      <c r="AT110" s="24" t="s">
        <v>544</v>
      </c>
      <c r="AU110" s="24" t="s">
        <v>85</v>
      </c>
      <c r="AY110" s="24" t="s">
        <v>541</v>
      </c>
      <c r="BE110" s="248">
        <f>IF(N110="základní",J110,0)</f>
        <v>0</v>
      </c>
      <c r="BF110" s="248">
        <f>IF(N110="snížená",J110,0)</f>
        <v>0</v>
      </c>
      <c r="BG110" s="248">
        <f>IF(N110="zákl. přenesená",J110,0)</f>
        <v>0</v>
      </c>
      <c r="BH110" s="248">
        <f>IF(N110="sníž. přenesená",J110,0)</f>
        <v>0</v>
      </c>
      <c r="BI110" s="248">
        <f>IF(N110="nulová",J110,0)</f>
        <v>0</v>
      </c>
      <c r="BJ110" s="24" t="s">
        <v>24</v>
      </c>
      <c r="BK110" s="248">
        <f>ROUND(I110*H110,2)</f>
        <v>0</v>
      </c>
      <c r="BL110" s="24" t="s">
        <v>674</v>
      </c>
      <c r="BM110" s="24" t="s">
        <v>2370</v>
      </c>
    </row>
    <row r="111" s="1" customFormat="1" ht="6.96" customHeight="1">
      <c r="B111" s="67"/>
      <c r="C111" s="68"/>
      <c r="D111" s="68"/>
      <c r="E111" s="68"/>
      <c r="F111" s="68"/>
      <c r="G111" s="68"/>
      <c r="H111" s="68"/>
      <c r="I111" s="179"/>
      <c r="J111" s="68"/>
      <c r="K111" s="68"/>
      <c r="L111" s="72"/>
    </row>
  </sheetData>
  <sheetProtection sheet="1" autoFilter="0" formatColumns="0" formatRows="0" objects="1" scenarios="1" spinCount="100000" saltValue="IDQhkt9QWkcxjgZHc21iLM2JkxPtbWz2BUi1HZNCqgonQRSWbe978FColjbWp5G3eDTpnpCj4XsQTOKzGjQEIw==" hashValue="xwK7OOWvQAeD7Wve//n09T7cwzuWL7wjLBmUrXqQ6KSptwSHasndYc49WWZn8vyPNKsD9pwuh/vTB7gkZpvXkg==" algorithmName="SHA-512" password="CC35"/>
  <autoFilter ref="C89:K110"/>
  <mergeCells count="13">
    <mergeCell ref="E7:H7"/>
    <mergeCell ref="E9:H9"/>
    <mergeCell ref="E11:H11"/>
    <mergeCell ref="E26:H26"/>
    <mergeCell ref="E47:H47"/>
    <mergeCell ref="E49:H49"/>
    <mergeCell ref="E51:H51"/>
    <mergeCell ref="J55:J56"/>
    <mergeCell ref="E78:H78"/>
    <mergeCell ref="E80:H80"/>
    <mergeCell ref="E82:H82"/>
    <mergeCell ref="G1:H1"/>
    <mergeCell ref="L2:V2"/>
  </mergeCells>
  <hyperlinks>
    <hyperlink ref="F1:G1" location="C2" display="1) Krycí list soupisu"/>
    <hyperlink ref="G1:H1" location="C58" display="2) Rekapitulace"/>
    <hyperlink ref="J1" location="C89"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96.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488</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s="1" customFormat="1" ht="16.5" customHeight="1">
      <c r="B9" s="46"/>
      <c r="C9" s="47"/>
      <c r="D9" s="47"/>
      <c r="E9" s="156" t="s">
        <v>2371</v>
      </c>
      <c r="F9" s="47"/>
      <c r="G9" s="47"/>
      <c r="H9" s="47"/>
      <c r="I9" s="157"/>
      <c r="J9" s="47"/>
      <c r="K9" s="51"/>
    </row>
    <row r="10" s="1" customFormat="1">
      <c r="B10" s="46"/>
      <c r="C10" s="47"/>
      <c r="D10" s="40" t="s">
        <v>508</v>
      </c>
      <c r="E10" s="47"/>
      <c r="F10" s="47"/>
      <c r="G10" s="47"/>
      <c r="H10" s="47"/>
      <c r="I10" s="157"/>
      <c r="J10" s="47"/>
      <c r="K10" s="51"/>
    </row>
    <row r="11" s="1" customFormat="1" ht="36.96" customHeight="1">
      <c r="B11" s="46"/>
      <c r="C11" s="47"/>
      <c r="D11" s="47"/>
      <c r="E11" s="158" t="s">
        <v>2372</v>
      </c>
      <c r="F11" s="47"/>
      <c r="G11" s="47"/>
      <c r="H11" s="47"/>
      <c r="I11" s="157"/>
      <c r="J11" s="47"/>
      <c r="K11" s="51"/>
    </row>
    <row r="12" s="1" customFormat="1">
      <c r="B12" s="46"/>
      <c r="C12" s="47"/>
      <c r="D12" s="47"/>
      <c r="E12" s="47"/>
      <c r="F12" s="47"/>
      <c r="G12" s="47"/>
      <c r="H12" s="47"/>
      <c r="I12" s="157"/>
      <c r="J12" s="47"/>
      <c r="K12" s="51"/>
    </row>
    <row r="13" s="1" customFormat="1" ht="14.4" customHeight="1">
      <c r="B13" s="46"/>
      <c r="C13" s="47"/>
      <c r="D13" s="40" t="s">
        <v>21</v>
      </c>
      <c r="E13" s="47"/>
      <c r="F13" s="35" t="s">
        <v>22</v>
      </c>
      <c r="G13" s="47"/>
      <c r="H13" s="47"/>
      <c r="I13" s="159" t="s">
        <v>23</v>
      </c>
      <c r="J13" s="35" t="s">
        <v>22</v>
      </c>
      <c r="K13" s="51"/>
    </row>
    <row r="14" s="1" customFormat="1" ht="14.4" customHeight="1">
      <c r="B14" s="46"/>
      <c r="C14" s="47"/>
      <c r="D14" s="40" t="s">
        <v>25</v>
      </c>
      <c r="E14" s="47"/>
      <c r="F14" s="35" t="s">
        <v>40</v>
      </c>
      <c r="G14" s="47"/>
      <c r="H14" s="47"/>
      <c r="I14" s="159" t="s">
        <v>27</v>
      </c>
      <c r="J14" s="160" t="str">
        <f>'Rekapitulace stavby'!AN8</f>
        <v>19. 9. 2018</v>
      </c>
      <c r="K14" s="51"/>
    </row>
    <row r="15" s="1" customFormat="1" ht="10.8" customHeight="1">
      <c r="B15" s="46"/>
      <c r="C15" s="47"/>
      <c r="D15" s="47"/>
      <c r="E15" s="47"/>
      <c r="F15" s="47"/>
      <c r="G15" s="47"/>
      <c r="H15" s="47"/>
      <c r="I15" s="157"/>
      <c r="J15" s="47"/>
      <c r="K15" s="51"/>
    </row>
    <row r="16" s="1" customFormat="1" ht="14.4" customHeight="1">
      <c r="B16" s="46"/>
      <c r="C16" s="47"/>
      <c r="D16" s="40" t="s">
        <v>31</v>
      </c>
      <c r="E16" s="47"/>
      <c r="F16" s="47"/>
      <c r="G16" s="47"/>
      <c r="H16" s="47"/>
      <c r="I16" s="159" t="s">
        <v>32</v>
      </c>
      <c r="J16" s="35" t="str">
        <f>IF('Rekapitulace stavby'!AN10="","",'Rekapitulace stavby'!AN10)</f>
        <v>70994234</v>
      </c>
      <c r="K16" s="51"/>
    </row>
    <row r="17" s="1" customFormat="1" ht="18" customHeight="1">
      <c r="B17" s="46"/>
      <c r="C17" s="47"/>
      <c r="D17" s="47"/>
      <c r="E17" s="35" t="str">
        <f>IF('Rekapitulace stavby'!E11="","",'Rekapitulace stavby'!E11)</f>
        <v>SŽDC s.o., OŘ Ústí n.L., ST Ústí n.L.</v>
      </c>
      <c r="F17" s="47"/>
      <c r="G17" s="47"/>
      <c r="H17" s="47"/>
      <c r="I17" s="159" t="s">
        <v>35</v>
      </c>
      <c r="J17" s="35" t="str">
        <f>IF('Rekapitulace stavby'!AN11="","",'Rekapitulace stavby'!AN11)</f>
        <v>CZ70994234</v>
      </c>
      <c r="K17" s="51"/>
    </row>
    <row r="18" s="1" customFormat="1" ht="6.96" customHeight="1">
      <c r="B18" s="46"/>
      <c r="C18" s="47"/>
      <c r="D18" s="47"/>
      <c r="E18" s="47"/>
      <c r="F18" s="47"/>
      <c r="G18" s="47"/>
      <c r="H18" s="47"/>
      <c r="I18" s="157"/>
      <c r="J18" s="47"/>
      <c r="K18" s="51"/>
    </row>
    <row r="19" s="1" customFormat="1" ht="14.4" customHeight="1">
      <c r="B19" s="46"/>
      <c r="C19" s="47"/>
      <c r="D19" s="40" t="s">
        <v>37</v>
      </c>
      <c r="E19" s="47"/>
      <c r="F19" s="47"/>
      <c r="G19" s="47"/>
      <c r="H19" s="47"/>
      <c r="I19" s="159" t="s">
        <v>32</v>
      </c>
      <c r="J19" s="35" t="str">
        <f>IF('Rekapitulace stavby'!AN13="Vyplň údaj","",IF('Rekapitulace stavby'!AN13="","",'Rekapitulace stavby'!AN13))</f>
        <v/>
      </c>
      <c r="K19" s="51"/>
    </row>
    <row r="20" s="1" customFormat="1" ht="18" customHeight="1">
      <c r="B20" s="46"/>
      <c r="C20" s="47"/>
      <c r="D20" s="47"/>
      <c r="E20" s="35" t="str">
        <f>IF('Rekapitulace stavby'!E14="Vyplň údaj","",IF('Rekapitulace stavby'!E14="","",'Rekapitulace stavby'!E14))</f>
        <v/>
      </c>
      <c r="F20" s="47"/>
      <c r="G20" s="47"/>
      <c r="H20" s="47"/>
      <c r="I20" s="159" t="s">
        <v>35</v>
      </c>
      <c r="J20" s="35" t="str">
        <f>IF('Rekapitulace stavby'!AN14="Vyplň údaj","",IF('Rekapitulace stavby'!AN14="","",'Rekapitulace stavby'!AN14))</f>
        <v/>
      </c>
      <c r="K20" s="51"/>
    </row>
    <row r="21" s="1" customFormat="1" ht="6.96" customHeight="1">
      <c r="B21" s="46"/>
      <c r="C21" s="47"/>
      <c r="D21" s="47"/>
      <c r="E21" s="47"/>
      <c r="F21" s="47"/>
      <c r="G21" s="47"/>
      <c r="H21" s="47"/>
      <c r="I21" s="157"/>
      <c r="J21" s="47"/>
      <c r="K21" s="51"/>
    </row>
    <row r="22" s="1" customFormat="1" ht="14.4" customHeight="1">
      <c r="B22" s="46"/>
      <c r="C22" s="47"/>
      <c r="D22" s="40" t="s">
        <v>39</v>
      </c>
      <c r="E22" s="47"/>
      <c r="F22" s="47"/>
      <c r="G22" s="47"/>
      <c r="H22" s="47"/>
      <c r="I22" s="159" t="s">
        <v>32</v>
      </c>
      <c r="J22" s="35" t="str">
        <f>IF('Rekapitulace stavby'!AN16="","",'Rekapitulace stavby'!AN16)</f>
        <v/>
      </c>
      <c r="K22" s="51"/>
    </row>
    <row r="23" s="1" customFormat="1" ht="18" customHeight="1">
      <c r="B23" s="46"/>
      <c r="C23" s="47"/>
      <c r="D23" s="47"/>
      <c r="E23" s="35" t="str">
        <f>IF('Rekapitulace stavby'!E17="","",'Rekapitulace stavby'!E17)</f>
        <v xml:space="preserve"> </v>
      </c>
      <c r="F23" s="47"/>
      <c r="G23" s="47"/>
      <c r="H23" s="47"/>
      <c r="I23" s="159" t="s">
        <v>35</v>
      </c>
      <c r="J23" s="35" t="str">
        <f>IF('Rekapitulace stavby'!AN17="","",'Rekapitulace stavby'!AN17)</f>
        <v/>
      </c>
      <c r="K23" s="51"/>
    </row>
    <row r="24" s="1" customFormat="1" ht="6.96" customHeight="1">
      <c r="B24" s="46"/>
      <c r="C24" s="47"/>
      <c r="D24" s="47"/>
      <c r="E24" s="47"/>
      <c r="F24" s="47"/>
      <c r="G24" s="47"/>
      <c r="H24" s="47"/>
      <c r="I24" s="157"/>
      <c r="J24" s="47"/>
      <c r="K24" s="51"/>
    </row>
    <row r="25" s="1" customFormat="1" ht="14.4" customHeight="1">
      <c r="B25" s="46"/>
      <c r="C25" s="47"/>
      <c r="D25" s="40" t="s">
        <v>42</v>
      </c>
      <c r="E25" s="47"/>
      <c r="F25" s="47"/>
      <c r="G25" s="47"/>
      <c r="H25" s="47"/>
      <c r="I25" s="157"/>
      <c r="J25" s="47"/>
      <c r="K25" s="51"/>
    </row>
    <row r="26" s="7" customFormat="1" ht="16.5" customHeight="1">
      <c r="B26" s="161"/>
      <c r="C26" s="162"/>
      <c r="D26" s="162"/>
      <c r="E26" s="44" t="s">
        <v>22</v>
      </c>
      <c r="F26" s="44"/>
      <c r="G26" s="44"/>
      <c r="H26" s="44"/>
      <c r="I26" s="163"/>
      <c r="J26" s="162"/>
      <c r="K26" s="164"/>
    </row>
    <row r="27" s="1" customFormat="1" ht="6.96" customHeight="1">
      <c r="B27" s="46"/>
      <c r="C27" s="47"/>
      <c r="D27" s="47"/>
      <c r="E27" s="47"/>
      <c r="F27" s="47"/>
      <c r="G27" s="47"/>
      <c r="H27" s="47"/>
      <c r="I27" s="157"/>
      <c r="J27" s="47"/>
      <c r="K27" s="51"/>
    </row>
    <row r="28" s="1" customFormat="1" ht="6.96" customHeight="1">
      <c r="B28" s="46"/>
      <c r="C28" s="47"/>
      <c r="D28" s="106"/>
      <c r="E28" s="106"/>
      <c r="F28" s="106"/>
      <c r="G28" s="106"/>
      <c r="H28" s="106"/>
      <c r="I28" s="165"/>
      <c r="J28" s="106"/>
      <c r="K28" s="166"/>
    </row>
    <row r="29" s="1" customFormat="1" ht="25.44" customHeight="1">
      <c r="B29" s="46"/>
      <c r="C29" s="47"/>
      <c r="D29" s="167" t="s">
        <v>43</v>
      </c>
      <c r="E29" s="47"/>
      <c r="F29" s="47"/>
      <c r="G29" s="47"/>
      <c r="H29" s="47"/>
      <c r="I29" s="157"/>
      <c r="J29" s="168">
        <f>ROUND(J93,2)</f>
        <v>0</v>
      </c>
      <c r="K29" s="51"/>
    </row>
    <row r="30" s="1" customFormat="1" ht="6.96" customHeight="1">
      <c r="B30" s="46"/>
      <c r="C30" s="47"/>
      <c r="D30" s="106"/>
      <c r="E30" s="106"/>
      <c r="F30" s="106"/>
      <c r="G30" s="106"/>
      <c r="H30" s="106"/>
      <c r="I30" s="165"/>
      <c r="J30" s="106"/>
      <c r="K30" s="166"/>
    </row>
    <row r="31" s="1" customFormat="1" ht="14.4" customHeight="1">
      <c r="B31" s="46"/>
      <c r="C31" s="47"/>
      <c r="D31" s="47"/>
      <c r="E31" s="47"/>
      <c r="F31" s="52" t="s">
        <v>45</v>
      </c>
      <c r="G31" s="47"/>
      <c r="H31" s="47"/>
      <c r="I31" s="169" t="s">
        <v>44</v>
      </c>
      <c r="J31" s="52" t="s">
        <v>46</v>
      </c>
      <c r="K31" s="51"/>
    </row>
    <row r="32" s="1" customFormat="1" ht="14.4" customHeight="1">
      <c r="B32" s="46"/>
      <c r="C32" s="47"/>
      <c r="D32" s="55" t="s">
        <v>47</v>
      </c>
      <c r="E32" s="55" t="s">
        <v>48</v>
      </c>
      <c r="F32" s="170">
        <f>ROUND(SUM(BE93:BE135), 2)</f>
        <v>0</v>
      </c>
      <c r="G32" s="47"/>
      <c r="H32" s="47"/>
      <c r="I32" s="171">
        <v>0.20999999999999999</v>
      </c>
      <c r="J32" s="170">
        <f>ROUND(ROUND((SUM(BE93:BE135)), 2)*I32, 2)</f>
        <v>0</v>
      </c>
      <c r="K32" s="51"/>
    </row>
    <row r="33" s="1" customFormat="1" ht="14.4" customHeight="1">
      <c r="B33" s="46"/>
      <c r="C33" s="47"/>
      <c r="D33" s="47"/>
      <c r="E33" s="55" t="s">
        <v>49</v>
      </c>
      <c r="F33" s="170">
        <f>ROUND(SUM(BF93:BF135), 2)</f>
        <v>0</v>
      </c>
      <c r="G33" s="47"/>
      <c r="H33" s="47"/>
      <c r="I33" s="171">
        <v>0.14999999999999999</v>
      </c>
      <c r="J33" s="170">
        <f>ROUND(ROUND((SUM(BF93:BF135)), 2)*I33, 2)</f>
        <v>0</v>
      </c>
      <c r="K33" s="51"/>
    </row>
    <row r="34" hidden="1" s="1" customFormat="1" ht="14.4" customHeight="1">
      <c r="B34" s="46"/>
      <c r="C34" s="47"/>
      <c r="D34" s="47"/>
      <c r="E34" s="55" t="s">
        <v>50</v>
      </c>
      <c r="F34" s="170">
        <f>ROUND(SUM(BG93:BG135), 2)</f>
        <v>0</v>
      </c>
      <c r="G34" s="47"/>
      <c r="H34" s="47"/>
      <c r="I34" s="171">
        <v>0.20999999999999999</v>
      </c>
      <c r="J34" s="170">
        <v>0</v>
      </c>
      <c r="K34" s="51"/>
    </row>
    <row r="35" hidden="1" s="1" customFormat="1" ht="14.4" customHeight="1">
      <c r="B35" s="46"/>
      <c r="C35" s="47"/>
      <c r="D35" s="47"/>
      <c r="E35" s="55" t="s">
        <v>51</v>
      </c>
      <c r="F35" s="170">
        <f>ROUND(SUM(BH93:BH135), 2)</f>
        <v>0</v>
      </c>
      <c r="G35" s="47"/>
      <c r="H35" s="47"/>
      <c r="I35" s="171">
        <v>0.14999999999999999</v>
      </c>
      <c r="J35" s="170">
        <v>0</v>
      </c>
      <c r="K35" s="51"/>
    </row>
    <row r="36" hidden="1" s="1" customFormat="1" ht="14.4" customHeight="1">
      <c r="B36" s="46"/>
      <c r="C36" s="47"/>
      <c r="D36" s="47"/>
      <c r="E36" s="55" t="s">
        <v>52</v>
      </c>
      <c r="F36" s="170">
        <f>ROUND(SUM(BI93:BI135), 2)</f>
        <v>0</v>
      </c>
      <c r="G36" s="47"/>
      <c r="H36" s="47"/>
      <c r="I36" s="171">
        <v>0</v>
      </c>
      <c r="J36" s="170">
        <v>0</v>
      </c>
      <c r="K36" s="51"/>
    </row>
    <row r="37" s="1" customFormat="1" ht="6.96" customHeight="1">
      <c r="B37" s="46"/>
      <c r="C37" s="47"/>
      <c r="D37" s="47"/>
      <c r="E37" s="47"/>
      <c r="F37" s="47"/>
      <c r="G37" s="47"/>
      <c r="H37" s="47"/>
      <c r="I37" s="157"/>
      <c r="J37" s="47"/>
      <c r="K37" s="51"/>
    </row>
    <row r="38" s="1" customFormat="1" ht="25.44" customHeight="1">
      <c r="B38" s="46"/>
      <c r="C38" s="172"/>
      <c r="D38" s="173" t="s">
        <v>53</v>
      </c>
      <c r="E38" s="98"/>
      <c r="F38" s="98"/>
      <c r="G38" s="174" t="s">
        <v>54</v>
      </c>
      <c r="H38" s="175" t="s">
        <v>55</v>
      </c>
      <c r="I38" s="176"/>
      <c r="J38" s="177">
        <f>SUM(J29:J36)</f>
        <v>0</v>
      </c>
      <c r="K38" s="178"/>
    </row>
    <row r="39" s="1" customFormat="1" ht="14.4" customHeight="1">
      <c r="B39" s="67"/>
      <c r="C39" s="68"/>
      <c r="D39" s="68"/>
      <c r="E39" s="68"/>
      <c r="F39" s="68"/>
      <c r="G39" s="68"/>
      <c r="H39" s="68"/>
      <c r="I39" s="179"/>
      <c r="J39" s="68"/>
      <c r="K39" s="69"/>
    </row>
    <row r="43" s="1" customFormat="1" ht="6.96" customHeight="1">
      <c r="B43" s="180"/>
      <c r="C43" s="181"/>
      <c r="D43" s="181"/>
      <c r="E43" s="181"/>
      <c r="F43" s="181"/>
      <c r="G43" s="181"/>
      <c r="H43" s="181"/>
      <c r="I43" s="182"/>
      <c r="J43" s="181"/>
      <c r="K43" s="183"/>
    </row>
    <row r="44" s="1" customFormat="1" ht="36.96" customHeight="1">
      <c r="B44" s="46"/>
      <c r="C44" s="30" t="s">
        <v>512</v>
      </c>
      <c r="D44" s="47"/>
      <c r="E44" s="47"/>
      <c r="F44" s="47"/>
      <c r="G44" s="47"/>
      <c r="H44" s="47"/>
      <c r="I44" s="157"/>
      <c r="J44" s="47"/>
      <c r="K44" s="51"/>
    </row>
    <row r="45" s="1" customFormat="1" ht="6.96" customHeight="1">
      <c r="B45" s="46"/>
      <c r="C45" s="47"/>
      <c r="D45" s="47"/>
      <c r="E45" s="47"/>
      <c r="F45" s="47"/>
      <c r="G45" s="47"/>
      <c r="H45" s="47"/>
      <c r="I45" s="157"/>
      <c r="J45" s="47"/>
      <c r="K45" s="51"/>
    </row>
    <row r="46" s="1" customFormat="1" ht="14.4" customHeight="1">
      <c r="B46" s="46"/>
      <c r="C46" s="40" t="s">
        <v>18</v>
      </c>
      <c r="D46" s="47"/>
      <c r="E46" s="47"/>
      <c r="F46" s="47"/>
      <c r="G46" s="47"/>
      <c r="H46" s="47"/>
      <c r="I46" s="157"/>
      <c r="J46" s="47"/>
      <c r="K46" s="51"/>
    </row>
    <row r="47" s="1" customFormat="1" ht="16.5" customHeight="1">
      <c r="B47" s="46"/>
      <c r="C47" s="47"/>
      <c r="D47" s="47"/>
      <c r="E47" s="156" t="str">
        <f>E7</f>
        <v>Celkové opravy zastávek na koridorové trati Vraňany - Děčín - státní hranice_ZMĚNA č. 1</v>
      </c>
      <c r="F47" s="40"/>
      <c r="G47" s="40"/>
      <c r="H47" s="40"/>
      <c r="I47" s="157"/>
      <c r="J47" s="47"/>
      <c r="K47" s="51"/>
    </row>
    <row r="48">
      <c r="B48" s="28"/>
      <c r="C48" s="40" t="s">
        <v>506</v>
      </c>
      <c r="D48" s="29"/>
      <c r="E48" s="29"/>
      <c r="F48" s="29"/>
      <c r="G48" s="29"/>
      <c r="H48" s="29"/>
      <c r="I48" s="155"/>
      <c r="J48" s="29"/>
      <c r="K48" s="31"/>
    </row>
    <row r="49" s="1" customFormat="1" ht="16.5" customHeight="1">
      <c r="B49" s="46"/>
      <c r="C49" s="47"/>
      <c r="D49" s="47"/>
      <c r="E49" s="156" t="s">
        <v>2371</v>
      </c>
      <c r="F49" s="47"/>
      <c r="G49" s="47"/>
      <c r="H49" s="47"/>
      <c r="I49" s="157"/>
      <c r="J49" s="47"/>
      <c r="K49" s="51"/>
    </row>
    <row r="50" s="1" customFormat="1" ht="14.4" customHeight="1">
      <c r="B50" s="46"/>
      <c r="C50" s="40" t="s">
        <v>508</v>
      </c>
      <c r="D50" s="47"/>
      <c r="E50" s="47"/>
      <c r="F50" s="47"/>
      <c r="G50" s="47"/>
      <c r="H50" s="47"/>
      <c r="I50" s="157"/>
      <c r="J50" s="47"/>
      <c r="K50" s="51"/>
    </row>
    <row r="51" s="1" customFormat="1" ht="17.25" customHeight="1">
      <c r="B51" s="46"/>
      <c r="C51" s="47"/>
      <c r="D51" s="47"/>
      <c r="E51" s="158" t="str">
        <f>E11</f>
        <v>SO-39-02 - SBBH</v>
      </c>
      <c r="F51" s="47"/>
      <c r="G51" s="47"/>
      <c r="H51" s="47"/>
      <c r="I51" s="157"/>
      <c r="J51" s="47"/>
      <c r="K51" s="51"/>
    </row>
    <row r="52" s="1" customFormat="1" ht="6.96" customHeight="1">
      <c r="B52" s="46"/>
      <c r="C52" s="47"/>
      <c r="D52" s="47"/>
      <c r="E52" s="47"/>
      <c r="F52" s="47"/>
      <c r="G52" s="47"/>
      <c r="H52" s="47"/>
      <c r="I52" s="157"/>
      <c r="J52" s="47"/>
      <c r="K52" s="51"/>
    </row>
    <row r="53" s="1" customFormat="1" ht="18" customHeight="1">
      <c r="B53" s="46"/>
      <c r="C53" s="40" t="s">
        <v>25</v>
      </c>
      <c r="D53" s="47"/>
      <c r="E53" s="47"/>
      <c r="F53" s="35" t="str">
        <f>F14</f>
        <v xml:space="preserve"> </v>
      </c>
      <c r="G53" s="47"/>
      <c r="H53" s="47"/>
      <c r="I53" s="159" t="s">
        <v>27</v>
      </c>
      <c r="J53" s="160" t="str">
        <f>IF(J14="","",J14)</f>
        <v>19. 9. 2018</v>
      </c>
      <c r="K53" s="51"/>
    </row>
    <row r="54" s="1" customFormat="1" ht="6.96" customHeight="1">
      <c r="B54" s="46"/>
      <c r="C54" s="47"/>
      <c r="D54" s="47"/>
      <c r="E54" s="47"/>
      <c r="F54" s="47"/>
      <c r="G54" s="47"/>
      <c r="H54" s="47"/>
      <c r="I54" s="157"/>
      <c r="J54" s="47"/>
      <c r="K54" s="51"/>
    </row>
    <row r="55" s="1" customFormat="1">
      <c r="B55" s="46"/>
      <c r="C55" s="40" t="s">
        <v>31</v>
      </c>
      <c r="D55" s="47"/>
      <c r="E55" s="47"/>
      <c r="F55" s="35" t="str">
        <f>E17</f>
        <v>SŽDC s.o., OŘ Ústí n.L., ST Ústí n.L.</v>
      </c>
      <c r="G55" s="47"/>
      <c r="H55" s="47"/>
      <c r="I55" s="159" t="s">
        <v>39</v>
      </c>
      <c r="J55" s="44" t="str">
        <f>E23</f>
        <v xml:space="preserve"> </v>
      </c>
      <c r="K55" s="51"/>
    </row>
    <row r="56" s="1" customFormat="1" ht="14.4" customHeight="1">
      <c r="B56" s="46"/>
      <c r="C56" s="40" t="s">
        <v>37</v>
      </c>
      <c r="D56" s="47"/>
      <c r="E56" s="47"/>
      <c r="F56" s="35" t="str">
        <f>IF(E20="","",E20)</f>
        <v/>
      </c>
      <c r="G56" s="47"/>
      <c r="H56" s="47"/>
      <c r="I56" s="157"/>
      <c r="J56" s="184"/>
      <c r="K56" s="51"/>
    </row>
    <row r="57" s="1" customFormat="1" ht="10.32" customHeight="1">
      <c r="B57" s="46"/>
      <c r="C57" s="47"/>
      <c r="D57" s="47"/>
      <c r="E57" s="47"/>
      <c r="F57" s="47"/>
      <c r="G57" s="47"/>
      <c r="H57" s="47"/>
      <c r="I57" s="157"/>
      <c r="J57" s="47"/>
      <c r="K57" s="51"/>
    </row>
    <row r="58" s="1" customFormat="1" ht="29.28" customHeight="1">
      <c r="B58" s="46"/>
      <c r="C58" s="185" t="s">
        <v>513</v>
      </c>
      <c r="D58" s="172"/>
      <c r="E58" s="172"/>
      <c r="F58" s="172"/>
      <c r="G58" s="172"/>
      <c r="H58" s="172"/>
      <c r="I58" s="186"/>
      <c r="J58" s="187" t="s">
        <v>514</v>
      </c>
      <c r="K58" s="188"/>
    </row>
    <row r="59" s="1" customFormat="1" ht="10.32" customHeight="1">
      <c r="B59" s="46"/>
      <c r="C59" s="47"/>
      <c r="D59" s="47"/>
      <c r="E59" s="47"/>
      <c r="F59" s="47"/>
      <c r="G59" s="47"/>
      <c r="H59" s="47"/>
      <c r="I59" s="157"/>
      <c r="J59" s="47"/>
      <c r="K59" s="51"/>
    </row>
    <row r="60" s="1" customFormat="1" ht="29.28" customHeight="1">
      <c r="B60" s="46"/>
      <c r="C60" s="189" t="s">
        <v>515</v>
      </c>
      <c r="D60" s="47"/>
      <c r="E60" s="47"/>
      <c r="F60" s="47"/>
      <c r="G60" s="47"/>
      <c r="H60" s="47"/>
      <c r="I60" s="157"/>
      <c r="J60" s="168">
        <f>J93</f>
        <v>0</v>
      </c>
      <c r="K60" s="51"/>
      <c r="AU60" s="24" t="s">
        <v>516</v>
      </c>
    </row>
    <row r="61" s="8" customFormat="1" ht="24.96" customHeight="1">
      <c r="B61" s="190"/>
      <c r="C61" s="191"/>
      <c r="D61" s="192" t="s">
        <v>517</v>
      </c>
      <c r="E61" s="193"/>
      <c r="F61" s="193"/>
      <c r="G61" s="193"/>
      <c r="H61" s="193"/>
      <c r="I61" s="194"/>
      <c r="J61" s="195">
        <f>J94</f>
        <v>0</v>
      </c>
      <c r="K61" s="196"/>
    </row>
    <row r="62" s="9" customFormat="1" ht="19.92" customHeight="1">
      <c r="B62" s="197"/>
      <c r="C62" s="198"/>
      <c r="D62" s="199" t="s">
        <v>1087</v>
      </c>
      <c r="E62" s="200"/>
      <c r="F62" s="200"/>
      <c r="G62" s="200"/>
      <c r="H62" s="200"/>
      <c r="I62" s="201"/>
      <c r="J62" s="202">
        <f>J95</f>
        <v>0</v>
      </c>
      <c r="K62" s="203"/>
    </row>
    <row r="63" s="9" customFormat="1" ht="19.92" customHeight="1">
      <c r="B63" s="197"/>
      <c r="C63" s="198"/>
      <c r="D63" s="199" t="s">
        <v>914</v>
      </c>
      <c r="E63" s="200"/>
      <c r="F63" s="200"/>
      <c r="G63" s="200"/>
      <c r="H63" s="200"/>
      <c r="I63" s="201"/>
      <c r="J63" s="202">
        <f>J106</f>
        <v>0</v>
      </c>
      <c r="K63" s="203"/>
    </row>
    <row r="64" s="9" customFormat="1" ht="19.92" customHeight="1">
      <c r="B64" s="197"/>
      <c r="C64" s="198"/>
      <c r="D64" s="199" t="s">
        <v>1587</v>
      </c>
      <c r="E64" s="200"/>
      <c r="F64" s="200"/>
      <c r="G64" s="200"/>
      <c r="H64" s="200"/>
      <c r="I64" s="201"/>
      <c r="J64" s="202">
        <f>J109</f>
        <v>0</v>
      </c>
      <c r="K64" s="203"/>
    </row>
    <row r="65" s="9" customFormat="1" ht="19.92" customHeight="1">
      <c r="B65" s="197"/>
      <c r="C65" s="198"/>
      <c r="D65" s="199" t="s">
        <v>1588</v>
      </c>
      <c r="E65" s="200"/>
      <c r="F65" s="200"/>
      <c r="G65" s="200"/>
      <c r="H65" s="200"/>
      <c r="I65" s="201"/>
      <c r="J65" s="202">
        <f>J112</f>
        <v>0</v>
      </c>
      <c r="K65" s="203"/>
    </row>
    <row r="66" s="9" customFormat="1" ht="19.92" customHeight="1">
      <c r="B66" s="197"/>
      <c r="C66" s="198"/>
      <c r="D66" s="199" t="s">
        <v>520</v>
      </c>
      <c r="E66" s="200"/>
      <c r="F66" s="200"/>
      <c r="G66" s="200"/>
      <c r="H66" s="200"/>
      <c r="I66" s="201"/>
      <c r="J66" s="202">
        <f>J118</f>
        <v>0</v>
      </c>
      <c r="K66" s="203"/>
    </row>
    <row r="67" s="8" customFormat="1" ht="24.96" customHeight="1">
      <c r="B67" s="190"/>
      <c r="C67" s="191"/>
      <c r="D67" s="192" t="s">
        <v>523</v>
      </c>
      <c r="E67" s="193"/>
      <c r="F67" s="193"/>
      <c r="G67" s="193"/>
      <c r="H67" s="193"/>
      <c r="I67" s="194"/>
      <c r="J67" s="195">
        <f>J122</f>
        <v>0</v>
      </c>
      <c r="K67" s="196"/>
    </row>
    <row r="68" s="9" customFormat="1" ht="19.92" customHeight="1">
      <c r="B68" s="197"/>
      <c r="C68" s="198"/>
      <c r="D68" s="199" t="s">
        <v>1089</v>
      </c>
      <c r="E68" s="200"/>
      <c r="F68" s="200"/>
      <c r="G68" s="200"/>
      <c r="H68" s="200"/>
      <c r="I68" s="201"/>
      <c r="J68" s="202">
        <f>J123</f>
        <v>0</v>
      </c>
      <c r="K68" s="203"/>
    </row>
    <row r="69" s="9" customFormat="1" ht="19.92" customHeight="1">
      <c r="B69" s="197"/>
      <c r="C69" s="198"/>
      <c r="D69" s="199" t="s">
        <v>680</v>
      </c>
      <c r="E69" s="200"/>
      <c r="F69" s="200"/>
      <c r="G69" s="200"/>
      <c r="H69" s="200"/>
      <c r="I69" s="201"/>
      <c r="J69" s="202">
        <f>J129</f>
        <v>0</v>
      </c>
      <c r="K69" s="203"/>
    </row>
    <row r="70" s="8" customFormat="1" ht="24.96" customHeight="1">
      <c r="B70" s="190"/>
      <c r="C70" s="191"/>
      <c r="D70" s="192" t="s">
        <v>598</v>
      </c>
      <c r="E70" s="193"/>
      <c r="F70" s="193"/>
      <c r="G70" s="193"/>
      <c r="H70" s="193"/>
      <c r="I70" s="194"/>
      <c r="J70" s="195">
        <f>J133</f>
        <v>0</v>
      </c>
      <c r="K70" s="196"/>
    </row>
    <row r="71" s="9" customFormat="1" ht="19.92" customHeight="1">
      <c r="B71" s="197"/>
      <c r="C71" s="198"/>
      <c r="D71" s="199" t="s">
        <v>1589</v>
      </c>
      <c r="E71" s="200"/>
      <c r="F71" s="200"/>
      <c r="G71" s="200"/>
      <c r="H71" s="200"/>
      <c r="I71" s="201"/>
      <c r="J71" s="202">
        <f>J134</f>
        <v>0</v>
      </c>
      <c r="K71" s="203"/>
    </row>
    <row r="72" s="1" customFormat="1" ht="21.84" customHeight="1">
      <c r="B72" s="46"/>
      <c r="C72" s="47"/>
      <c r="D72" s="47"/>
      <c r="E72" s="47"/>
      <c r="F72" s="47"/>
      <c r="G72" s="47"/>
      <c r="H72" s="47"/>
      <c r="I72" s="157"/>
      <c r="J72" s="47"/>
      <c r="K72" s="51"/>
    </row>
    <row r="73" s="1" customFormat="1" ht="6.96" customHeight="1">
      <c r="B73" s="67"/>
      <c r="C73" s="68"/>
      <c r="D73" s="68"/>
      <c r="E73" s="68"/>
      <c r="F73" s="68"/>
      <c r="G73" s="68"/>
      <c r="H73" s="68"/>
      <c r="I73" s="179"/>
      <c r="J73" s="68"/>
      <c r="K73" s="69"/>
    </row>
    <row r="77" s="1" customFormat="1" ht="6.96" customHeight="1">
      <c r="B77" s="70"/>
      <c r="C77" s="71"/>
      <c r="D77" s="71"/>
      <c r="E77" s="71"/>
      <c r="F77" s="71"/>
      <c r="G77" s="71"/>
      <c r="H77" s="71"/>
      <c r="I77" s="182"/>
      <c r="J77" s="71"/>
      <c r="K77" s="71"/>
      <c r="L77" s="72"/>
    </row>
    <row r="78" s="1" customFormat="1" ht="36.96" customHeight="1">
      <c r="B78" s="46"/>
      <c r="C78" s="73" t="s">
        <v>525</v>
      </c>
      <c r="D78" s="74"/>
      <c r="E78" s="74"/>
      <c r="F78" s="74"/>
      <c r="G78" s="74"/>
      <c r="H78" s="74"/>
      <c r="I78" s="204"/>
      <c r="J78" s="74"/>
      <c r="K78" s="74"/>
      <c r="L78" s="72"/>
    </row>
    <row r="79" s="1" customFormat="1" ht="6.96" customHeight="1">
      <c r="B79" s="46"/>
      <c r="C79" s="74"/>
      <c r="D79" s="74"/>
      <c r="E79" s="74"/>
      <c r="F79" s="74"/>
      <c r="G79" s="74"/>
      <c r="H79" s="74"/>
      <c r="I79" s="204"/>
      <c r="J79" s="74"/>
      <c r="K79" s="74"/>
      <c r="L79" s="72"/>
    </row>
    <row r="80" s="1" customFormat="1" ht="14.4" customHeight="1">
      <c r="B80" s="46"/>
      <c r="C80" s="76" t="s">
        <v>18</v>
      </c>
      <c r="D80" s="74"/>
      <c r="E80" s="74"/>
      <c r="F80" s="74"/>
      <c r="G80" s="74"/>
      <c r="H80" s="74"/>
      <c r="I80" s="204"/>
      <c r="J80" s="74"/>
      <c r="K80" s="74"/>
      <c r="L80" s="72"/>
    </row>
    <row r="81" s="1" customFormat="1" ht="16.5" customHeight="1">
      <c r="B81" s="46"/>
      <c r="C81" s="74"/>
      <c r="D81" s="74"/>
      <c r="E81" s="205" t="str">
        <f>E7</f>
        <v>Celkové opravy zastávek na koridorové trati Vraňany - Děčín - státní hranice_ZMĚNA č. 1</v>
      </c>
      <c r="F81" s="76"/>
      <c r="G81" s="76"/>
      <c r="H81" s="76"/>
      <c r="I81" s="204"/>
      <c r="J81" s="74"/>
      <c r="K81" s="74"/>
      <c r="L81" s="72"/>
    </row>
    <row r="82">
      <c r="B82" s="28"/>
      <c r="C82" s="76" t="s">
        <v>506</v>
      </c>
      <c r="D82" s="206"/>
      <c r="E82" s="206"/>
      <c r="F82" s="206"/>
      <c r="G82" s="206"/>
      <c r="H82" s="206"/>
      <c r="I82" s="149"/>
      <c r="J82" s="206"/>
      <c r="K82" s="206"/>
      <c r="L82" s="207"/>
    </row>
    <row r="83" s="1" customFormat="1" ht="16.5" customHeight="1">
      <c r="B83" s="46"/>
      <c r="C83" s="74"/>
      <c r="D83" s="74"/>
      <c r="E83" s="205" t="s">
        <v>2371</v>
      </c>
      <c r="F83" s="74"/>
      <c r="G83" s="74"/>
      <c r="H83" s="74"/>
      <c r="I83" s="204"/>
      <c r="J83" s="74"/>
      <c r="K83" s="74"/>
      <c r="L83" s="72"/>
    </row>
    <row r="84" s="1" customFormat="1" ht="14.4" customHeight="1">
      <c r="B84" s="46"/>
      <c r="C84" s="76" t="s">
        <v>508</v>
      </c>
      <c r="D84" s="74"/>
      <c r="E84" s="74"/>
      <c r="F84" s="74"/>
      <c r="G84" s="74"/>
      <c r="H84" s="74"/>
      <c r="I84" s="204"/>
      <c r="J84" s="74"/>
      <c r="K84" s="74"/>
      <c r="L84" s="72"/>
    </row>
    <row r="85" s="1" customFormat="1" ht="17.25" customHeight="1">
      <c r="B85" s="46"/>
      <c r="C85" s="74"/>
      <c r="D85" s="74"/>
      <c r="E85" s="82" t="str">
        <f>E11</f>
        <v>SO-39-02 - SBBH</v>
      </c>
      <c r="F85" s="74"/>
      <c r="G85" s="74"/>
      <c r="H85" s="74"/>
      <c r="I85" s="204"/>
      <c r="J85" s="74"/>
      <c r="K85" s="74"/>
      <c r="L85" s="72"/>
    </row>
    <row r="86" s="1" customFormat="1" ht="6.96" customHeight="1">
      <c r="B86" s="46"/>
      <c r="C86" s="74"/>
      <c r="D86" s="74"/>
      <c r="E86" s="74"/>
      <c r="F86" s="74"/>
      <c r="G86" s="74"/>
      <c r="H86" s="74"/>
      <c r="I86" s="204"/>
      <c r="J86" s="74"/>
      <c r="K86" s="74"/>
      <c r="L86" s="72"/>
    </row>
    <row r="87" s="1" customFormat="1" ht="18" customHeight="1">
      <c r="B87" s="46"/>
      <c r="C87" s="76" t="s">
        <v>25</v>
      </c>
      <c r="D87" s="74"/>
      <c r="E87" s="74"/>
      <c r="F87" s="209" t="str">
        <f>F14</f>
        <v xml:space="preserve"> </v>
      </c>
      <c r="G87" s="74"/>
      <c r="H87" s="74"/>
      <c r="I87" s="210" t="s">
        <v>27</v>
      </c>
      <c r="J87" s="85" t="str">
        <f>IF(J14="","",J14)</f>
        <v>19. 9. 2018</v>
      </c>
      <c r="K87" s="74"/>
      <c r="L87" s="72"/>
    </row>
    <row r="88" s="1" customFormat="1" ht="6.96" customHeight="1">
      <c r="B88" s="46"/>
      <c r="C88" s="74"/>
      <c r="D88" s="74"/>
      <c r="E88" s="74"/>
      <c r="F88" s="74"/>
      <c r="G88" s="74"/>
      <c r="H88" s="74"/>
      <c r="I88" s="204"/>
      <c r="J88" s="74"/>
      <c r="K88" s="74"/>
      <c r="L88" s="72"/>
    </row>
    <row r="89" s="1" customFormat="1">
      <c r="B89" s="46"/>
      <c r="C89" s="76" t="s">
        <v>31</v>
      </c>
      <c r="D89" s="74"/>
      <c r="E89" s="74"/>
      <c r="F89" s="209" t="str">
        <f>E17</f>
        <v>SŽDC s.o., OŘ Ústí n.L., ST Ústí n.L.</v>
      </c>
      <c r="G89" s="74"/>
      <c r="H89" s="74"/>
      <c r="I89" s="210" t="s">
        <v>39</v>
      </c>
      <c r="J89" s="209" t="str">
        <f>E23</f>
        <v xml:space="preserve"> </v>
      </c>
      <c r="K89" s="74"/>
      <c r="L89" s="72"/>
    </row>
    <row r="90" s="1" customFormat="1" ht="14.4" customHeight="1">
      <c r="B90" s="46"/>
      <c r="C90" s="76" t="s">
        <v>37</v>
      </c>
      <c r="D90" s="74"/>
      <c r="E90" s="74"/>
      <c r="F90" s="209" t="str">
        <f>IF(E20="","",E20)</f>
        <v/>
      </c>
      <c r="G90" s="74"/>
      <c r="H90" s="74"/>
      <c r="I90" s="204"/>
      <c r="J90" s="74"/>
      <c r="K90" s="74"/>
      <c r="L90" s="72"/>
    </row>
    <row r="91" s="1" customFormat="1" ht="10.32" customHeight="1">
      <c r="B91" s="46"/>
      <c r="C91" s="74"/>
      <c r="D91" s="74"/>
      <c r="E91" s="74"/>
      <c r="F91" s="74"/>
      <c r="G91" s="74"/>
      <c r="H91" s="74"/>
      <c r="I91" s="204"/>
      <c r="J91" s="74"/>
      <c r="K91" s="74"/>
      <c r="L91" s="72"/>
    </row>
    <row r="92" s="10" customFormat="1" ht="29.28" customHeight="1">
      <c r="B92" s="211"/>
      <c r="C92" s="212" t="s">
        <v>526</v>
      </c>
      <c r="D92" s="213" t="s">
        <v>62</v>
      </c>
      <c r="E92" s="213" t="s">
        <v>58</v>
      </c>
      <c r="F92" s="213" t="s">
        <v>527</v>
      </c>
      <c r="G92" s="213" t="s">
        <v>528</v>
      </c>
      <c r="H92" s="213" t="s">
        <v>529</v>
      </c>
      <c r="I92" s="214" t="s">
        <v>530</v>
      </c>
      <c r="J92" s="213" t="s">
        <v>514</v>
      </c>
      <c r="K92" s="215" t="s">
        <v>531</v>
      </c>
      <c r="L92" s="216"/>
      <c r="M92" s="102" t="s">
        <v>532</v>
      </c>
      <c r="N92" s="103" t="s">
        <v>47</v>
      </c>
      <c r="O92" s="103" t="s">
        <v>533</v>
      </c>
      <c r="P92" s="103" t="s">
        <v>534</v>
      </c>
      <c r="Q92" s="103" t="s">
        <v>535</v>
      </c>
      <c r="R92" s="103" t="s">
        <v>536</v>
      </c>
      <c r="S92" s="103" t="s">
        <v>537</v>
      </c>
      <c r="T92" s="104" t="s">
        <v>538</v>
      </c>
    </row>
    <row r="93" s="1" customFormat="1" ht="29.28" customHeight="1">
      <c r="B93" s="46"/>
      <c r="C93" s="108" t="s">
        <v>515</v>
      </c>
      <c r="D93" s="74"/>
      <c r="E93" s="74"/>
      <c r="F93" s="74"/>
      <c r="G93" s="74"/>
      <c r="H93" s="74"/>
      <c r="I93" s="204"/>
      <c r="J93" s="217">
        <f>BK93</f>
        <v>0</v>
      </c>
      <c r="K93" s="74"/>
      <c r="L93" s="72"/>
      <c r="M93" s="105"/>
      <c r="N93" s="106"/>
      <c r="O93" s="106"/>
      <c r="P93" s="218">
        <f>P94+P122+P133</f>
        <v>0</v>
      </c>
      <c r="Q93" s="106"/>
      <c r="R93" s="218">
        <f>R94+R122+R133</f>
        <v>16.894659999999998</v>
      </c>
      <c r="S93" s="106"/>
      <c r="T93" s="219">
        <f>T94+T122+T133</f>
        <v>8.9670000000000005</v>
      </c>
      <c r="AT93" s="24" t="s">
        <v>76</v>
      </c>
      <c r="AU93" s="24" t="s">
        <v>516</v>
      </c>
      <c r="BK93" s="220">
        <f>BK94+BK122+BK133</f>
        <v>0</v>
      </c>
    </row>
    <row r="94" s="11" customFormat="1" ht="37.44" customHeight="1">
      <c r="B94" s="221"/>
      <c r="C94" s="222"/>
      <c r="D94" s="223" t="s">
        <v>76</v>
      </c>
      <c r="E94" s="224" t="s">
        <v>539</v>
      </c>
      <c r="F94" s="224" t="s">
        <v>540</v>
      </c>
      <c r="G94" s="222"/>
      <c r="H94" s="222"/>
      <c r="I94" s="225"/>
      <c r="J94" s="226">
        <f>BK94</f>
        <v>0</v>
      </c>
      <c r="K94" s="222"/>
      <c r="L94" s="227"/>
      <c r="M94" s="228"/>
      <c r="N94" s="229"/>
      <c r="O94" s="229"/>
      <c r="P94" s="230">
        <f>P95+P106+P109+P112+P118</f>
        <v>0</v>
      </c>
      <c r="Q94" s="229"/>
      <c r="R94" s="230">
        <f>R95+R106+R109+R112+R118</f>
        <v>16.884399999999999</v>
      </c>
      <c r="S94" s="229"/>
      <c r="T94" s="231">
        <f>T95+T106+T109+T112+T118</f>
        <v>6.9750000000000005</v>
      </c>
      <c r="AR94" s="232" t="s">
        <v>24</v>
      </c>
      <c r="AT94" s="233" t="s">
        <v>76</v>
      </c>
      <c r="AU94" s="233" t="s">
        <v>77</v>
      </c>
      <c r="AY94" s="232" t="s">
        <v>541</v>
      </c>
      <c r="BK94" s="234">
        <f>BK95+BK106+BK109+BK112+BK118</f>
        <v>0</v>
      </c>
    </row>
    <row r="95" s="11" customFormat="1" ht="19.92" customHeight="1">
      <c r="B95" s="221"/>
      <c r="C95" s="222"/>
      <c r="D95" s="223" t="s">
        <v>76</v>
      </c>
      <c r="E95" s="235" t="s">
        <v>24</v>
      </c>
      <c r="F95" s="235" t="s">
        <v>1090</v>
      </c>
      <c r="G95" s="222"/>
      <c r="H95" s="222"/>
      <c r="I95" s="225"/>
      <c r="J95" s="236">
        <f>BK95</f>
        <v>0</v>
      </c>
      <c r="K95" s="222"/>
      <c r="L95" s="227"/>
      <c r="M95" s="228"/>
      <c r="N95" s="229"/>
      <c r="O95" s="229"/>
      <c r="P95" s="230">
        <f>SUM(P96:P105)</f>
        <v>0</v>
      </c>
      <c r="Q95" s="229"/>
      <c r="R95" s="230">
        <f>SUM(R96:R105)</f>
        <v>0</v>
      </c>
      <c r="S95" s="229"/>
      <c r="T95" s="231">
        <f>SUM(T96:T105)</f>
        <v>6.9750000000000005</v>
      </c>
      <c r="AR95" s="232" t="s">
        <v>24</v>
      </c>
      <c r="AT95" s="233" t="s">
        <v>76</v>
      </c>
      <c r="AU95" s="233" t="s">
        <v>24</v>
      </c>
      <c r="AY95" s="232" t="s">
        <v>541</v>
      </c>
      <c r="BK95" s="234">
        <f>SUM(BK96:BK105)</f>
        <v>0</v>
      </c>
    </row>
    <row r="96" s="1" customFormat="1" ht="25.5" customHeight="1">
      <c r="B96" s="46"/>
      <c r="C96" s="237" t="s">
        <v>24</v>
      </c>
      <c r="D96" s="237" t="s">
        <v>544</v>
      </c>
      <c r="E96" s="238" t="s">
        <v>1593</v>
      </c>
      <c r="F96" s="239" t="s">
        <v>1594</v>
      </c>
      <c r="G96" s="240" t="s">
        <v>1093</v>
      </c>
      <c r="H96" s="241">
        <v>4</v>
      </c>
      <c r="I96" s="242"/>
      <c r="J96" s="243">
        <f>ROUND(I96*H96,2)</f>
        <v>0</v>
      </c>
      <c r="K96" s="239" t="s">
        <v>772</v>
      </c>
      <c r="L96" s="72"/>
      <c r="M96" s="244" t="s">
        <v>22</v>
      </c>
      <c r="N96" s="245" t="s">
        <v>48</v>
      </c>
      <c r="O96" s="47"/>
      <c r="P96" s="246">
        <f>O96*H96</f>
        <v>0</v>
      </c>
      <c r="Q96" s="246">
        <v>0</v>
      </c>
      <c r="R96" s="246">
        <f>Q96*H96</f>
        <v>0</v>
      </c>
      <c r="S96" s="246">
        <v>0</v>
      </c>
      <c r="T96" s="247">
        <f>S96*H96</f>
        <v>0</v>
      </c>
      <c r="AR96" s="24" t="s">
        <v>542</v>
      </c>
      <c r="AT96" s="24" t="s">
        <v>544</v>
      </c>
      <c r="AU96" s="24" t="s">
        <v>85</v>
      </c>
      <c r="AY96" s="24" t="s">
        <v>541</v>
      </c>
      <c r="BE96" s="248">
        <f>IF(N96="základní",J96,0)</f>
        <v>0</v>
      </c>
      <c r="BF96" s="248">
        <f>IF(N96="snížená",J96,0)</f>
        <v>0</v>
      </c>
      <c r="BG96" s="248">
        <f>IF(N96="zákl. přenesená",J96,0)</f>
        <v>0</v>
      </c>
      <c r="BH96" s="248">
        <f>IF(N96="sníž. přenesená",J96,0)</f>
        <v>0</v>
      </c>
      <c r="BI96" s="248">
        <f>IF(N96="nulová",J96,0)</f>
        <v>0</v>
      </c>
      <c r="BJ96" s="24" t="s">
        <v>24</v>
      </c>
      <c r="BK96" s="248">
        <f>ROUND(I96*H96,2)</f>
        <v>0</v>
      </c>
      <c r="BL96" s="24" t="s">
        <v>542</v>
      </c>
      <c r="BM96" s="24" t="s">
        <v>2373</v>
      </c>
    </row>
    <row r="97" s="12" customFormat="1">
      <c r="B97" s="249"/>
      <c r="C97" s="250"/>
      <c r="D97" s="251" t="s">
        <v>549</v>
      </c>
      <c r="E97" s="252" t="s">
        <v>22</v>
      </c>
      <c r="F97" s="253" t="s">
        <v>542</v>
      </c>
      <c r="G97" s="250"/>
      <c r="H97" s="254">
        <v>4</v>
      </c>
      <c r="I97" s="255"/>
      <c r="J97" s="250"/>
      <c r="K97" s="250"/>
      <c r="L97" s="256"/>
      <c r="M97" s="257"/>
      <c r="N97" s="258"/>
      <c r="O97" s="258"/>
      <c r="P97" s="258"/>
      <c r="Q97" s="258"/>
      <c r="R97" s="258"/>
      <c r="S97" s="258"/>
      <c r="T97" s="259"/>
      <c r="AT97" s="260" t="s">
        <v>549</v>
      </c>
      <c r="AU97" s="260" t="s">
        <v>85</v>
      </c>
      <c r="AV97" s="12" t="s">
        <v>85</v>
      </c>
      <c r="AW97" s="12" t="s">
        <v>41</v>
      </c>
      <c r="AX97" s="12" t="s">
        <v>24</v>
      </c>
      <c r="AY97" s="260" t="s">
        <v>541</v>
      </c>
    </row>
    <row r="98" s="1" customFormat="1" ht="38.25" customHeight="1">
      <c r="B98" s="46"/>
      <c r="C98" s="237" t="s">
        <v>85</v>
      </c>
      <c r="D98" s="237" t="s">
        <v>544</v>
      </c>
      <c r="E98" s="238" t="s">
        <v>1602</v>
      </c>
      <c r="F98" s="239" t="s">
        <v>1603</v>
      </c>
      <c r="G98" s="240" t="s">
        <v>1093</v>
      </c>
      <c r="H98" s="241">
        <v>4</v>
      </c>
      <c r="I98" s="242"/>
      <c r="J98" s="243">
        <f>ROUND(I98*H98,2)</f>
        <v>0</v>
      </c>
      <c r="K98" s="239" t="s">
        <v>22</v>
      </c>
      <c r="L98" s="72"/>
      <c r="M98" s="244" t="s">
        <v>22</v>
      </c>
      <c r="N98" s="245" t="s">
        <v>48</v>
      </c>
      <c r="O98" s="47"/>
      <c r="P98" s="246">
        <f>O98*H98</f>
        <v>0</v>
      </c>
      <c r="Q98" s="246">
        <v>0</v>
      </c>
      <c r="R98" s="246">
        <f>Q98*H98</f>
        <v>0</v>
      </c>
      <c r="S98" s="246">
        <v>0</v>
      </c>
      <c r="T98" s="247">
        <f>S98*H98</f>
        <v>0</v>
      </c>
      <c r="AR98" s="24" t="s">
        <v>542</v>
      </c>
      <c r="AT98" s="24" t="s">
        <v>544</v>
      </c>
      <c r="AU98" s="24" t="s">
        <v>85</v>
      </c>
      <c r="AY98" s="24" t="s">
        <v>541</v>
      </c>
      <c r="BE98" s="248">
        <f>IF(N98="základní",J98,0)</f>
        <v>0</v>
      </c>
      <c r="BF98" s="248">
        <f>IF(N98="snížená",J98,0)</f>
        <v>0</v>
      </c>
      <c r="BG98" s="248">
        <f>IF(N98="zákl. přenesená",J98,0)</f>
        <v>0</v>
      </c>
      <c r="BH98" s="248">
        <f>IF(N98="sníž. přenesená",J98,0)</f>
        <v>0</v>
      </c>
      <c r="BI98" s="248">
        <f>IF(N98="nulová",J98,0)</f>
        <v>0</v>
      </c>
      <c r="BJ98" s="24" t="s">
        <v>24</v>
      </c>
      <c r="BK98" s="248">
        <f>ROUND(I98*H98,2)</f>
        <v>0</v>
      </c>
      <c r="BL98" s="24" t="s">
        <v>542</v>
      </c>
      <c r="BM98" s="24" t="s">
        <v>2374</v>
      </c>
    </row>
    <row r="99" s="1" customFormat="1" ht="25.5" customHeight="1">
      <c r="B99" s="46"/>
      <c r="C99" s="237" t="s">
        <v>93</v>
      </c>
      <c r="D99" s="237" t="s">
        <v>544</v>
      </c>
      <c r="E99" s="238" t="s">
        <v>1599</v>
      </c>
      <c r="F99" s="239" t="s">
        <v>1600</v>
      </c>
      <c r="G99" s="240" t="s">
        <v>1093</v>
      </c>
      <c r="H99" s="241">
        <v>4</v>
      </c>
      <c r="I99" s="242"/>
      <c r="J99" s="243">
        <f>ROUND(I99*H99,2)</f>
        <v>0</v>
      </c>
      <c r="K99" s="239" t="s">
        <v>22</v>
      </c>
      <c r="L99" s="72"/>
      <c r="M99" s="244" t="s">
        <v>22</v>
      </c>
      <c r="N99" s="245" t="s">
        <v>48</v>
      </c>
      <c r="O99" s="47"/>
      <c r="P99" s="246">
        <f>O99*H99</f>
        <v>0</v>
      </c>
      <c r="Q99" s="246">
        <v>0</v>
      </c>
      <c r="R99" s="246">
        <f>Q99*H99</f>
        <v>0</v>
      </c>
      <c r="S99" s="246">
        <v>0</v>
      </c>
      <c r="T99" s="247">
        <f>S99*H99</f>
        <v>0</v>
      </c>
      <c r="AR99" s="24" t="s">
        <v>542</v>
      </c>
      <c r="AT99" s="24" t="s">
        <v>544</v>
      </c>
      <c r="AU99" s="24" t="s">
        <v>85</v>
      </c>
      <c r="AY99" s="24" t="s">
        <v>541</v>
      </c>
      <c r="BE99" s="248">
        <f>IF(N99="základní",J99,0)</f>
        <v>0</v>
      </c>
      <c r="BF99" s="248">
        <f>IF(N99="snížená",J99,0)</f>
        <v>0</v>
      </c>
      <c r="BG99" s="248">
        <f>IF(N99="zákl. přenesená",J99,0)</f>
        <v>0</v>
      </c>
      <c r="BH99" s="248">
        <f>IF(N99="sníž. přenesená",J99,0)</f>
        <v>0</v>
      </c>
      <c r="BI99" s="248">
        <f>IF(N99="nulová",J99,0)</f>
        <v>0</v>
      </c>
      <c r="BJ99" s="24" t="s">
        <v>24</v>
      </c>
      <c r="BK99" s="248">
        <f>ROUND(I99*H99,2)</f>
        <v>0</v>
      </c>
      <c r="BL99" s="24" t="s">
        <v>542</v>
      </c>
      <c r="BM99" s="24" t="s">
        <v>2375</v>
      </c>
    </row>
    <row r="100" s="1" customFormat="1" ht="25.5" customHeight="1">
      <c r="B100" s="46"/>
      <c r="C100" s="237" t="s">
        <v>542</v>
      </c>
      <c r="D100" s="237" t="s">
        <v>544</v>
      </c>
      <c r="E100" s="238" t="s">
        <v>1481</v>
      </c>
      <c r="F100" s="239" t="s">
        <v>1482</v>
      </c>
      <c r="G100" s="240" t="s">
        <v>1093</v>
      </c>
      <c r="H100" s="241">
        <v>4</v>
      </c>
      <c r="I100" s="242"/>
      <c r="J100" s="243">
        <f>ROUND(I100*H100,2)</f>
        <v>0</v>
      </c>
      <c r="K100" s="239" t="s">
        <v>22</v>
      </c>
      <c r="L100" s="72"/>
      <c r="M100" s="244" t="s">
        <v>22</v>
      </c>
      <c r="N100" s="245" t="s">
        <v>48</v>
      </c>
      <c r="O100" s="47"/>
      <c r="P100" s="246">
        <f>O100*H100</f>
        <v>0</v>
      </c>
      <c r="Q100" s="246">
        <v>0</v>
      </c>
      <c r="R100" s="246">
        <f>Q100*H100</f>
        <v>0</v>
      </c>
      <c r="S100" s="246">
        <v>0</v>
      </c>
      <c r="T100" s="247">
        <f>S100*H100</f>
        <v>0</v>
      </c>
      <c r="AR100" s="24" t="s">
        <v>542</v>
      </c>
      <c r="AT100" s="24" t="s">
        <v>544</v>
      </c>
      <c r="AU100" s="24" t="s">
        <v>85</v>
      </c>
      <c r="AY100" s="24" t="s">
        <v>541</v>
      </c>
      <c r="BE100" s="248">
        <f>IF(N100="základní",J100,0)</f>
        <v>0</v>
      </c>
      <c r="BF100" s="248">
        <f>IF(N100="snížená",J100,0)</f>
        <v>0</v>
      </c>
      <c r="BG100" s="248">
        <f>IF(N100="zákl. přenesená",J100,0)</f>
        <v>0</v>
      </c>
      <c r="BH100" s="248">
        <f>IF(N100="sníž. přenesená",J100,0)</f>
        <v>0</v>
      </c>
      <c r="BI100" s="248">
        <f>IF(N100="nulová",J100,0)</f>
        <v>0</v>
      </c>
      <c r="BJ100" s="24" t="s">
        <v>24</v>
      </c>
      <c r="BK100" s="248">
        <f>ROUND(I100*H100,2)</f>
        <v>0</v>
      </c>
      <c r="BL100" s="24" t="s">
        <v>542</v>
      </c>
      <c r="BM100" s="24" t="s">
        <v>2376</v>
      </c>
    </row>
    <row r="101" s="1" customFormat="1" ht="16.5" customHeight="1">
      <c r="B101" s="46"/>
      <c r="C101" s="237" t="s">
        <v>562</v>
      </c>
      <c r="D101" s="237" t="s">
        <v>544</v>
      </c>
      <c r="E101" s="238" t="s">
        <v>2377</v>
      </c>
      <c r="F101" s="239" t="s">
        <v>2378</v>
      </c>
      <c r="G101" s="240" t="s">
        <v>547</v>
      </c>
      <c r="H101" s="241">
        <v>50</v>
      </c>
      <c r="I101" s="242"/>
      <c r="J101" s="243">
        <f>ROUND(I101*H101,2)</f>
        <v>0</v>
      </c>
      <c r="K101" s="239" t="s">
        <v>772</v>
      </c>
      <c r="L101" s="72"/>
      <c r="M101" s="244" t="s">
        <v>22</v>
      </c>
      <c r="N101" s="245" t="s">
        <v>48</v>
      </c>
      <c r="O101" s="47"/>
      <c r="P101" s="246">
        <f>O101*H101</f>
        <v>0</v>
      </c>
      <c r="Q101" s="246">
        <v>0</v>
      </c>
      <c r="R101" s="246">
        <f>Q101*H101</f>
        <v>0</v>
      </c>
      <c r="S101" s="246">
        <v>0.13950000000000001</v>
      </c>
      <c r="T101" s="247">
        <f>S101*H101</f>
        <v>6.9750000000000005</v>
      </c>
      <c r="AR101" s="24" t="s">
        <v>577</v>
      </c>
      <c r="AT101" s="24" t="s">
        <v>544</v>
      </c>
      <c r="AU101" s="24" t="s">
        <v>85</v>
      </c>
      <c r="AY101" s="24" t="s">
        <v>541</v>
      </c>
      <c r="BE101" s="248">
        <f>IF(N101="základní",J101,0)</f>
        <v>0</v>
      </c>
      <c r="BF101" s="248">
        <f>IF(N101="snížená",J101,0)</f>
        <v>0</v>
      </c>
      <c r="BG101" s="248">
        <f>IF(N101="zákl. přenesená",J101,0)</f>
        <v>0</v>
      </c>
      <c r="BH101" s="248">
        <f>IF(N101="sníž. přenesená",J101,0)</f>
        <v>0</v>
      </c>
      <c r="BI101" s="248">
        <f>IF(N101="nulová",J101,0)</f>
        <v>0</v>
      </c>
      <c r="BJ101" s="24" t="s">
        <v>24</v>
      </c>
      <c r="BK101" s="248">
        <f>ROUND(I101*H101,2)</f>
        <v>0</v>
      </c>
      <c r="BL101" s="24" t="s">
        <v>577</v>
      </c>
      <c r="BM101" s="24" t="s">
        <v>2379</v>
      </c>
    </row>
    <row r="102" s="1" customFormat="1" ht="16.5" customHeight="1">
      <c r="B102" s="46"/>
      <c r="C102" s="237" t="s">
        <v>552</v>
      </c>
      <c r="D102" s="237" t="s">
        <v>544</v>
      </c>
      <c r="E102" s="238" t="s">
        <v>1605</v>
      </c>
      <c r="F102" s="239" t="s">
        <v>1606</v>
      </c>
      <c r="G102" s="240" t="s">
        <v>569</v>
      </c>
      <c r="H102" s="241">
        <v>16.975000000000001</v>
      </c>
      <c r="I102" s="242"/>
      <c r="J102" s="243">
        <f>ROUND(I102*H102,2)</f>
        <v>0</v>
      </c>
      <c r="K102" s="239" t="s">
        <v>22</v>
      </c>
      <c r="L102" s="72"/>
      <c r="M102" s="244" t="s">
        <v>22</v>
      </c>
      <c r="N102" s="245" t="s">
        <v>48</v>
      </c>
      <c r="O102" s="47"/>
      <c r="P102" s="246">
        <f>O102*H102</f>
        <v>0</v>
      </c>
      <c r="Q102" s="246">
        <v>0</v>
      </c>
      <c r="R102" s="246">
        <f>Q102*H102</f>
        <v>0</v>
      </c>
      <c r="S102" s="246">
        <v>0</v>
      </c>
      <c r="T102" s="247">
        <f>S102*H102</f>
        <v>0</v>
      </c>
      <c r="AR102" s="24" t="s">
        <v>542</v>
      </c>
      <c r="AT102" s="24" t="s">
        <v>544</v>
      </c>
      <c r="AU102" s="24" t="s">
        <v>85</v>
      </c>
      <c r="AY102" s="24" t="s">
        <v>541</v>
      </c>
      <c r="BE102" s="248">
        <f>IF(N102="základní",J102,0)</f>
        <v>0</v>
      </c>
      <c r="BF102" s="248">
        <f>IF(N102="snížená",J102,0)</f>
        <v>0</v>
      </c>
      <c r="BG102" s="248">
        <f>IF(N102="zákl. přenesená",J102,0)</f>
        <v>0</v>
      </c>
      <c r="BH102" s="248">
        <f>IF(N102="sníž. přenesená",J102,0)</f>
        <v>0</v>
      </c>
      <c r="BI102" s="248">
        <f>IF(N102="nulová",J102,0)</f>
        <v>0</v>
      </c>
      <c r="BJ102" s="24" t="s">
        <v>24</v>
      </c>
      <c r="BK102" s="248">
        <f>ROUND(I102*H102,2)</f>
        <v>0</v>
      </c>
      <c r="BL102" s="24" t="s">
        <v>542</v>
      </c>
      <c r="BM102" s="24" t="s">
        <v>2380</v>
      </c>
    </row>
    <row r="103" s="12" customFormat="1">
      <c r="B103" s="249"/>
      <c r="C103" s="250"/>
      <c r="D103" s="251" t="s">
        <v>549</v>
      </c>
      <c r="E103" s="252" t="s">
        <v>22</v>
      </c>
      <c r="F103" s="253" t="s">
        <v>2381</v>
      </c>
      <c r="G103" s="250"/>
      <c r="H103" s="254">
        <v>10</v>
      </c>
      <c r="I103" s="255"/>
      <c r="J103" s="250"/>
      <c r="K103" s="250"/>
      <c r="L103" s="256"/>
      <c r="M103" s="257"/>
      <c r="N103" s="258"/>
      <c r="O103" s="258"/>
      <c r="P103" s="258"/>
      <c r="Q103" s="258"/>
      <c r="R103" s="258"/>
      <c r="S103" s="258"/>
      <c r="T103" s="259"/>
      <c r="AT103" s="260" t="s">
        <v>549</v>
      </c>
      <c r="AU103" s="260" t="s">
        <v>85</v>
      </c>
      <c r="AV103" s="12" t="s">
        <v>85</v>
      </c>
      <c r="AW103" s="12" t="s">
        <v>41</v>
      </c>
      <c r="AX103" s="12" t="s">
        <v>77</v>
      </c>
      <c r="AY103" s="260" t="s">
        <v>541</v>
      </c>
    </row>
    <row r="104" s="12" customFormat="1">
      <c r="B104" s="249"/>
      <c r="C104" s="250"/>
      <c r="D104" s="251" t="s">
        <v>549</v>
      </c>
      <c r="E104" s="252" t="s">
        <v>22</v>
      </c>
      <c r="F104" s="253" t="s">
        <v>2382</v>
      </c>
      <c r="G104" s="250"/>
      <c r="H104" s="254">
        <v>6.9749999999999996</v>
      </c>
      <c r="I104" s="255"/>
      <c r="J104" s="250"/>
      <c r="K104" s="250"/>
      <c r="L104" s="256"/>
      <c r="M104" s="257"/>
      <c r="N104" s="258"/>
      <c r="O104" s="258"/>
      <c r="P104" s="258"/>
      <c r="Q104" s="258"/>
      <c r="R104" s="258"/>
      <c r="S104" s="258"/>
      <c r="T104" s="259"/>
      <c r="AT104" s="260" t="s">
        <v>549</v>
      </c>
      <c r="AU104" s="260" t="s">
        <v>85</v>
      </c>
      <c r="AV104" s="12" t="s">
        <v>85</v>
      </c>
      <c r="AW104" s="12" t="s">
        <v>41</v>
      </c>
      <c r="AX104" s="12" t="s">
        <v>77</v>
      </c>
      <c r="AY104" s="260" t="s">
        <v>541</v>
      </c>
    </row>
    <row r="105" s="14" customFormat="1">
      <c r="B105" s="292"/>
      <c r="C105" s="293"/>
      <c r="D105" s="251" t="s">
        <v>549</v>
      </c>
      <c r="E105" s="294" t="s">
        <v>22</v>
      </c>
      <c r="F105" s="295" t="s">
        <v>710</v>
      </c>
      <c r="G105" s="293"/>
      <c r="H105" s="296">
        <v>16.975000000000001</v>
      </c>
      <c r="I105" s="297"/>
      <c r="J105" s="293"/>
      <c r="K105" s="293"/>
      <c r="L105" s="298"/>
      <c r="M105" s="299"/>
      <c r="N105" s="300"/>
      <c r="O105" s="300"/>
      <c r="P105" s="300"/>
      <c r="Q105" s="300"/>
      <c r="R105" s="300"/>
      <c r="S105" s="300"/>
      <c r="T105" s="301"/>
      <c r="AT105" s="302" t="s">
        <v>549</v>
      </c>
      <c r="AU105" s="302" t="s">
        <v>85</v>
      </c>
      <c r="AV105" s="14" t="s">
        <v>542</v>
      </c>
      <c r="AW105" s="14" t="s">
        <v>41</v>
      </c>
      <c r="AX105" s="14" t="s">
        <v>24</v>
      </c>
      <c r="AY105" s="302" t="s">
        <v>541</v>
      </c>
    </row>
    <row r="106" s="11" customFormat="1" ht="29.88" customHeight="1">
      <c r="B106" s="221"/>
      <c r="C106" s="222"/>
      <c r="D106" s="223" t="s">
        <v>76</v>
      </c>
      <c r="E106" s="235" t="s">
        <v>85</v>
      </c>
      <c r="F106" s="235" t="s">
        <v>915</v>
      </c>
      <c r="G106" s="222"/>
      <c r="H106" s="222"/>
      <c r="I106" s="225"/>
      <c r="J106" s="236">
        <f>BK106</f>
        <v>0</v>
      </c>
      <c r="K106" s="222"/>
      <c r="L106" s="227"/>
      <c r="M106" s="228"/>
      <c r="N106" s="229"/>
      <c r="O106" s="229"/>
      <c r="P106" s="230">
        <f>SUM(P107:P108)</f>
        <v>0</v>
      </c>
      <c r="Q106" s="229"/>
      <c r="R106" s="230">
        <f>SUM(R107:R108)</f>
        <v>16.879739999999998</v>
      </c>
      <c r="S106" s="229"/>
      <c r="T106" s="231">
        <f>SUM(T107:T108)</f>
        <v>0</v>
      </c>
      <c r="AR106" s="232" t="s">
        <v>24</v>
      </c>
      <c r="AT106" s="233" t="s">
        <v>76</v>
      </c>
      <c r="AU106" s="233" t="s">
        <v>24</v>
      </c>
      <c r="AY106" s="232" t="s">
        <v>541</v>
      </c>
      <c r="BK106" s="234">
        <f>SUM(BK107:BK108)</f>
        <v>0</v>
      </c>
    </row>
    <row r="107" s="1" customFormat="1" ht="25.5" customHeight="1">
      <c r="B107" s="46"/>
      <c r="C107" s="237" t="s">
        <v>9</v>
      </c>
      <c r="D107" s="237" t="s">
        <v>544</v>
      </c>
      <c r="E107" s="238" t="s">
        <v>1609</v>
      </c>
      <c r="F107" s="239" t="s">
        <v>1610</v>
      </c>
      <c r="G107" s="240" t="s">
        <v>1093</v>
      </c>
      <c r="H107" s="241">
        <v>1</v>
      </c>
      <c r="I107" s="242"/>
      <c r="J107" s="243">
        <f>ROUND(I107*H107,2)</f>
        <v>0</v>
      </c>
      <c r="K107" s="239" t="s">
        <v>772</v>
      </c>
      <c r="L107" s="72"/>
      <c r="M107" s="244" t="s">
        <v>22</v>
      </c>
      <c r="N107" s="245" t="s">
        <v>48</v>
      </c>
      <c r="O107" s="47"/>
      <c r="P107" s="246">
        <f>O107*H107</f>
        <v>0</v>
      </c>
      <c r="Q107" s="246">
        <v>2.1600000000000001</v>
      </c>
      <c r="R107" s="246">
        <f>Q107*H107</f>
        <v>2.1600000000000001</v>
      </c>
      <c r="S107" s="246">
        <v>0</v>
      </c>
      <c r="T107" s="247">
        <f>S107*H107</f>
        <v>0</v>
      </c>
      <c r="AR107" s="24" t="s">
        <v>542</v>
      </c>
      <c r="AT107" s="24" t="s">
        <v>544</v>
      </c>
      <c r="AU107" s="24" t="s">
        <v>85</v>
      </c>
      <c r="AY107" s="24" t="s">
        <v>541</v>
      </c>
      <c r="BE107" s="248">
        <f>IF(N107="základní",J107,0)</f>
        <v>0</v>
      </c>
      <c r="BF107" s="248">
        <f>IF(N107="snížená",J107,0)</f>
        <v>0</v>
      </c>
      <c r="BG107" s="248">
        <f>IF(N107="zákl. přenesená",J107,0)</f>
        <v>0</v>
      </c>
      <c r="BH107" s="248">
        <f>IF(N107="sníž. přenesená",J107,0)</f>
        <v>0</v>
      </c>
      <c r="BI107" s="248">
        <f>IF(N107="nulová",J107,0)</f>
        <v>0</v>
      </c>
      <c r="BJ107" s="24" t="s">
        <v>24</v>
      </c>
      <c r="BK107" s="248">
        <f>ROUND(I107*H107,2)</f>
        <v>0</v>
      </c>
      <c r="BL107" s="24" t="s">
        <v>542</v>
      </c>
      <c r="BM107" s="24" t="s">
        <v>2383</v>
      </c>
    </row>
    <row r="108" s="1" customFormat="1" ht="16.5" customHeight="1">
      <c r="B108" s="46"/>
      <c r="C108" s="237" t="s">
        <v>593</v>
      </c>
      <c r="D108" s="237" t="s">
        <v>544</v>
      </c>
      <c r="E108" s="238" t="s">
        <v>1612</v>
      </c>
      <c r="F108" s="239" t="s">
        <v>1613</v>
      </c>
      <c r="G108" s="240" t="s">
        <v>1093</v>
      </c>
      <c r="H108" s="241">
        <v>6</v>
      </c>
      <c r="I108" s="242"/>
      <c r="J108" s="243">
        <f>ROUND(I108*H108,2)</f>
        <v>0</v>
      </c>
      <c r="K108" s="239" t="s">
        <v>772</v>
      </c>
      <c r="L108" s="72"/>
      <c r="M108" s="244" t="s">
        <v>22</v>
      </c>
      <c r="N108" s="245" t="s">
        <v>48</v>
      </c>
      <c r="O108" s="47"/>
      <c r="P108" s="246">
        <f>O108*H108</f>
        <v>0</v>
      </c>
      <c r="Q108" s="246">
        <v>2.45329</v>
      </c>
      <c r="R108" s="246">
        <f>Q108*H108</f>
        <v>14.71974</v>
      </c>
      <c r="S108" s="246">
        <v>0</v>
      </c>
      <c r="T108" s="247">
        <f>S108*H108</f>
        <v>0</v>
      </c>
      <c r="AR108" s="24" t="s">
        <v>542</v>
      </c>
      <c r="AT108" s="24" t="s">
        <v>544</v>
      </c>
      <c r="AU108" s="24" t="s">
        <v>85</v>
      </c>
      <c r="AY108" s="24" t="s">
        <v>541</v>
      </c>
      <c r="BE108" s="248">
        <f>IF(N108="základní",J108,0)</f>
        <v>0</v>
      </c>
      <c r="BF108" s="248">
        <f>IF(N108="snížená",J108,0)</f>
        <v>0</v>
      </c>
      <c r="BG108" s="248">
        <f>IF(N108="zákl. přenesená",J108,0)</f>
        <v>0</v>
      </c>
      <c r="BH108" s="248">
        <f>IF(N108="sníž. přenesená",J108,0)</f>
        <v>0</v>
      </c>
      <c r="BI108" s="248">
        <f>IF(N108="nulová",J108,0)</f>
        <v>0</v>
      </c>
      <c r="BJ108" s="24" t="s">
        <v>24</v>
      </c>
      <c r="BK108" s="248">
        <f>ROUND(I108*H108,2)</f>
        <v>0</v>
      </c>
      <c r="BL108" s="24" t="s">
        <v>542</v>
      </c>
      <c r="BM108" s="24" t="s">
        <v>2384</v>
      </c>
    </row>
    <row r="109" s="11" customFormat="1" ht="29.88" customHeight="1">
      <c r="B109" s="221"/>
      <c r="C109" s="222"/>
      <c r="D109" s="223" t="s">
        <v>76</v>
      </c>
      <c r="E109" s="235" t="s">
        <v>1323</v>
      </c>
      <c r="F109" s="235" t="s">
        <v>1615</v>
      </c>
      <c r="G109" s="222"/>
      <c r="H109" s="222"/>
      <c r="I109" s="225"/>
      <c r="J109" s="236">
        <f>BK109</f>
        <v>0</v>
      </c>
      <c r="K109" s="222"/>
      <c r="L109" s="227"/>
      <c r="M109" s="228"/>
      <c r="N109" s="229"/>
      <c r="O109" s="229"/>
      <c r="P109" s="230">
        <f>SUM(P110:P111)</f>
        <v>0</v>
      </c>
      <c r="Q109" s="229"/>
      <c r="R109" s="230">
        <f>SUM(R110:R111)</f>
        <v>0</v>
      </c>
      <c r="S109" s="229"/>
      <c r="T109" s="231">
        <f>SUM(T110:T111)</f>
        <v>0</v>
      </c>
      <c r="AR109" s="232" t="s">
        <v>24</v>
      </c>
      <c r="AT109" s="233" t="s">
        <v>76</v>
      </c>
      <c r="AU109" s="233" t="s">
        <v>24</v>
      </c>
      <c r="AY109" s="232" t="s">
        <v>541</v>
      </c>
      <c r="BK109" s="234">
        <f>SUM(BK110:BK111)</f>
        <v>0</v>
      </c>
    </row>
    <row r="110" s="1" customFormat="1" ht="16.5" customHeight="1">
      <c r="B110" s="46"/>
      <c r="C110" s="237" t="s">
        <v>571</v>
      </c>
      <c r="D110" s="237" t="s">
        <v>544</v>
      </c>
      <c r="E110" s="238" t="s">
        <v>1616</v>
      </c>
      <c r="F110" s="239" t="s">
        <v>2385</v>
      </c>
      <c r="G110" s="240" t="s">
        <v>616</v>
      </c>
      <c r="H110" s="241">
        <v>2</v>
      </c>
      <c r="I110" s="242"/>
      <c r="J110" s="243">
        <f>ROUND(I110*H110,2)</f>
        <v>0</v>
      </c>
      <c r="K110" s="239" t="s">
        <v>22</v>
      </c>
      <c r="L110" s="72"/>
      <c r="M110" s="244" t="s">
        <v>22</v>
      </c>
      <c r="N110" s="245" t="s">
        <v>48</v>
      </c>
      <c r="O110" s="47"/>
      <c r="P110" s="246">
        <f>O110*H110</f>
        <v>0</v>
      </c>
      <c r="Q110" s="246">
        <v>0</v>
      </c>
      <c r="R110" s="246">
        <f>Q110*H110</f>
        <v>0</v>
      </c>
      <c r="S110" s="246">
        <v>0</v>
      </c>
      <c r="T110" s="247">
        <f>S110*H110</f>
        <v>0</v>
      </c>
      <c r="AR110" s="24" t="s">
        <v>542</v>
      </c>
      <c r="AT110" s="24" t="s">
        <v>544</v>
      </c>
      <c r="AU110" s="24" t="s">
        <v>85</v>
      </c>
      <c r="AY110" s="24" t="s">
        <v>541</v>
      </c>
      <c r="BE110" s="248">
        <f>IF(N110="základní",J110,0)</f>
        <v>0</v>
      </c>
      <c r="BF110" s="248">
        <f>IF(N110="snížená",J110,0)</f>
        <v>0</v>
      </c>
      <c r="BG110" s="248">
        <f>IF(N110="zákl. přenesená",J110,0)</f>
        <v>0</v>
      </c>
      <c r="BH110" s="248">
        <f>IF(N110="sníž. přenesená",J110,0)</f>
        <v>0</v>
      </c>
      <c r="BI110" s="248">
        <f>IF(N110="nulová",J110,0)</f>
        <v>0</v>
      </c>
      <c r="BJ110" s="24" t="s">
        <v>24</v>
      </c>
      <c r="BK110" s="248">
        <f>ROUND(I110*H110,2)</f>
        <v>0</v>
      </c>
      <c r="BL110" s="24" t="s">
        <v>542</v>
      </c>
      <c r="BM110" s="24" t="s">
        <v>2386</v>
      </c>
    </row>
    <row r="111" s="1" customFormat="1" ht="16.5" customHeight="1">
      <c r="B111" s="46"/>
      <c r="C111" s="237" t="s">
        <v>577</v>
      </c>
      <c r="D111" s="237" t="s">
        <v>544</v>
      </c>
      <c r="E111" s="238" t="s">
        <v>2387</v>
      </c>
      <c r="F111" s="239" t="s">
        <v>2388</v>
      </c>
      <c r="G111" s="240" t="s">
        <v>616</v>
      </c>
      <c r="H111" s="241">
        <v>2</v>
      </c>
      <c r="I111" s="242"/>
      <c r="J111" s="243">
        <f>ROUND(I111*H111,2)</f>
        <v>0</v>
      </c>
      <c r="K111" s="239" t="s">
        <v>22</v>
      </c>
      <c r="L111" s="72"/>
      <c r="M111" s="244" t="s">
        <v>22</v>
      </c>
      <c r="N111" s="245" t="s">
        <v>48</v>
      </c>
      <c r="O111" s="47"/>
      <c r="P111" s="246">
        <f>O111*H111</f>
        <v>0</v>
      </c>
      <c r="Q111" s="246">
        <v>0</v>
      </c>
      <c r="R111" s="246">
        <f>Q111*H111</f>
        <v>0</v>
      </c>
      <c r="S111" s="246">
        <v>0</v>
      </c>
      <c r="T111" s="247">
        <f>S111*H111</f>
        <v>0</v>
      </c>
      <c r="AR111" s="24" t="s">
        <v>542</v>
      </c>
      <c r="AT111" s="24" t="s">
        <v>544</v>
      </c>
      <c r="AU111" s="24" t="s">
        <v>85</v>
      </c>
      <c r="AY111" s="24" t="s">
        <v>541</v>
      </c>
      <c r="BE111" s="248">
        <f>IF(N111="základní",J111,0)</f>
        <v>0</v>
      </c>
      <c r="BF111" s="248">
        <f>IF(N111="snížená",J111,0)</f>
        <v>0</v>
      </c>
      <c r="BG111" s="248">
        <f>IF(N111="zákl. přenesená",J111,0)</f>
        <v>0</v>
      </c>
      <c r="BH111" s="248">
        <f>IF(N111="sníž. přenesená",J111,0)</f>
        <v>0</v>
      </c>
      <c r="BI111" s="248">
        <f>IF(N111="nulová",J111,0)</f>
        <v>0</v>
      </c>
      <c r="BJ111" s="24" t="s">
        <v>24</v>
      </c>
      <c r="BK111" s="248">
        <f>ROUND(I111*H111,2)</f>
        <v>0</v>
      </c>
      <c r="BL111" s="24" t="s">
        <v>542</v>
      </c>
      <c r="BM111" s="24" t="s">
        <v>2389</v>
      </c>
    </row>
    <row r="112" s="11" customFormat="1" ht="29.88" customHeight="1">
      <c r="B112" s="221"/>
      <c r="C112" s="222"/>
      <c r="D112" s="223" t="s">
        <v>76</v>
      </c>
      <c r="E112" s="235" t="s">
        <v>562</v>
      </c>
      <c r="F112" s="235" t="s">
        <v>1622</v>
      </c>
      <c r="G112" s="222"/>
      <c r="H112" s="222"/>
      <c r="I112" s="225"/>
      <c r="J112" s="236">
        <f>BK112</f>
        <v>0</v>
      </c>
      <c r="K112" s="222"/>
      <c r="L112" s="227"/>
      <c r="M112" s="228"/>
      <c r="N112" s="229"/>
      <c r="O112" s="229"/>
      <c r="P112" s="230">
        <f>SUM(P113:P117)</f>
        <v>0</v>
      </c>
      <c r="Q112" s="229"/>
      <c r="R112" s="230">
        <f>SUM(R113:R117)</f>
        <v>0</v>
      </c>
      <c r="S112" s="229"/>
      <c r="T112" s="231">
        <f>SUM(T113:T117)</f>
        <v>0</v>
      </c>
      <c r="AR112" s="232" t="s">
        <v>24</v>
      </c>
      <c r="AT112" s="233" t="s">
        <v>76</v>
      </c>
      <c r="AU112" s="233" t="s">
        <v>24</v>
      </c>
      <c r="AY112" s="232" t="s">
        <v>541</v>
      </c>
      <c r="BK112" s="234">
        <f>SUM(BK113:BK117)</f>
        <v>0</v>
      </c>
    </row>
    <row r="113" s="1" customFormat="1" ht="16.5" customHeight="1">
      <c r="B113" s="46"/>
      <c r="C113" s="237" t="s">
        <v>561</v>
      </c>
      <c r="D113" s="237" t="s">
        <v>544</v>
      </c>
      <c r="E113" s="238" t="s">
        <v>2390</v>
      </c>
      <c r="F113" s="239" t="s">
        <v>2391</v>
      </c>
      <c r="G113" s="240" t="s">
        <v>547</v>
      </c>
      <c r="H113" s="241">
        <v>50</v>
      </c>
      <c r="I113" s="242"/>
      <c r="J113" s="243">
        <f>ROUND(I113*H113,2)</f>
        <v>0</v>
      </c>
      <c r="K113" s="239" t="s">
        <v>22</v>
      </c>
      <c r="L113" s="72"/>
      <c r="M113" s="244" t="s">
        <v>22</v>
      </c>
      <c r="N113" s="245" t="s">
        <v>48</v>
      </c>
      <c r="O113" s="47"/>
      <c r="P113" s="246">
        <f>O113*H113</f>
        <v>0</v>
      </c>
      <c r="Q113" s="246">
        <v>0</v>
      </c>
      <c r="R113" s="246">
        <f>Q113*H113</f>
        <v>0</v>
      </c>
      <c r="S113" s="246">
        <v>0</v>
      </c>
      <c r="T113" s="247">
        <f>S113*H113</f>
        <v>0</v>
      </c>
      <c r="AR113" s="24" t="s">
        <v>542</v>
      </c>
      <c r="AT113" s="24" t="s">
        <v>544</v>
      </c>
      <c r="AU113" s="24" t="s">
        <v>85</v>
      </c>
      <c r="AY113" s="24" t="s">
        <v>541</v>
      </c>
      <c r="BE113" s="248">
        <f>IF(N113="základní",J113,0)</f>
        <v>0</v>
      </c>
      <c r="BF113" s="248">
        <f>IF(N113="snížená",J113,0)</f>
        <v>0</v>
      </c>
      <c r="BG113" s="248">
        <f>IF(N113="zákl. přenesená",J113,0)</f>
        <v>0</v>
      </c>
      <c r="BH113" s="248">
        <f>IF(N113="sníž. přenesená",J113,0)</f>
        <v>0</v>
      </c>
      <c r="BI113" s="248">
        <f>IF(N113="nulová",J113,0)</f>
        <v>0</v>
      </c>
      <c r="BJ113" s="24" t="s">
        <v>24</v>
      </c>
      <c r="BK113" s="248">
        <f>ROUND(I113*H113,2)</f>
        <v>0</v>
      </c>
      <c r="BL113" s="24" t="s">
        <v>542</v>
      </c>
      <c r="BM113" s="24" t="s">
        <v>2392</v>
      </c>
    </row>
    <row r="114" s="13" customFormat="1">
      <c r="B114" s="282"/>
      <c r="C114" s="283"/>
      <c r="D114" s="251" t="s">
        <v>549</v>
      </c>
      <c r="E114" s="284" t="s">
        <v>22</v>
      </c>
      <c r="F114" s="285" t="s">
        <v>2393</v>
      </c>
      <c r="G114" s="283"/>
      <c r="H114" s="284" t="s">
        <v>22</v>
      </c>
      <c r="I114" s="286"/>
      <c r="J114" s="283"/>
      <c r="K114" s="283"/>
      <c r="L114" s="287"/>
      <c r="M114" s="288"/>
      <c r="N114" s="289"/>
      <c r="O114" s="289"/>
      <c r="P114" s="289"/>
      <c r="Q114" s="289"/>
      <c r="R114" s="289"/>
      <c r="S114" s="289"/>
      <c r="T114" s="290"/>
      <c r="AT114" s="291" t="s">
        <v>549</v>
      </c>
      <c r="AU114" s="291" t="s">
        <v>85</v>
      </c>
      <c r="AV114" s="13" t="s">
        <v>24</v>
      </c>
      <c r="AW114" s="13" t="s">
        <v>41</v>
      </c>
      <c r="AX114" s="13" t="s">
        <v>77</v>
      </c>
      <c r="AY114" s="291" t="s">
        <v>541</v>
      </c>
    </row>
    <row r="115" s="13" customFormat="1">
      <c r="B115" s="282"/>
      <c r="C115" s="283"/>
      <c r="D115" s="251" t="s">
        <v>549</v>
      </c>
      <c r="E115" s="284" t="s">
        <v>22</v>
      </c>
      <c r="F115" s="285" t="s">
        <v>2394</v>
      </c>
      <c r="G115" s="283"/>
      <c r="H115" s="284" t="s">
        <v>22</v>
      </c>
      <c r="I115" s="286"/>
      <c r="J115" s="283"/>
      <c r="K115" s="283"/>
      <c r="L115" s="287"/>
      <c r="M115" s="288"/>
      <c r="N115" s="289"/>
      <c r="O115" s="289"/>
      <c r="P115" s="289"/>
      <c r="Q115" s="289"/>
      <c r="R115" s="289"/>
      <c r="S115" s="289"/>
      <c r="T115" s="290"/>
      <c r="AT115" s="291" t="s">
        <v>549</v>
      </c>
      <c r="AU115" s="291" t="s">
        <v>85</v>
      </c>
      <c r="AV115" s="13" t="s">
        <v>24</v>
      </c>
      <c r="AW115" s="13" t="s">
        <v>41</v>
      </c>
      <c r="AX115" s="13" t="s">
        <v>77</v>
      </c>
      <c r="AY115" s="291" t="s">
        <v>541</v>
      </c>
    </row>
    <row r="116" s="12" customFormat="1">
      <c r="B116" s="249"/>
      <c r="C116" s="250"/>
      <c r="D116" s="251" t="s">
        <v>549</v>
      </c>
      <c r="E116" s="252" t="s">
        <v>22</v>
      </c>
      <c r="F116" s="253" t="s">
        <v>1725</v>
      </c>
      <c r="G116" s="250"/>
      <c r="H116" s="254">
        <v>50</v>
      </c>
      <c r="I116" s="255"/>
      <c r="J116" s="250"/>
      <c r="K116" s="250"/>
      <c r="L116" s="256"/>
      <c r="M116" s="257"/>
      <c r="N116" s="258"/>
      <c r="O116" s="258"/>
      <c r="P116" s="258"/>
      <c r="Q116" s="258"/>
      <c r="R116" s="258"/>
      <c r="S116" s="258"/>
      <c r="T116" s="259"/>
      <c r="AT116" s="260" t="s">
        <v>549</v>
      </c>
      <c r="AU116" s="260" t="s">
        <v>85</v>
      </c>
      <c r="AV116" s="12" t="s">
        <v>85</v>
      </c>
      <c r="AW116" s="12" t="s">
        <v>41</v>
      </c>
      <c r="AX116" s="12" t="s">
        <v>77</v>
      </c>
      <c r="AY116" s="260" t="s">
        <v>541</v>
      </c>
    </row>
    <row r="117" s="14" customFormat="1">
      <c r="B117" s="292"/>
      <c r="C117" s="293"/>
      <c r="D117" s="251" t="s">
        <v>549</v>
      </c>
      <c r="E117" s="294" t="s">
        <v>22</v>
      </c>
      <c r="F117" s="295" t="s">
        <v>710</v>
      </c>
      <c r="G117" s="293"/>
      <c r="H117" s="296">
        <v>50</v>
      </c>
      <c r="I117" s="297"/>
      <c r="J117" s="293"/>
      <c r="K117" s="293"/>
      <c r="L117" s="298"/>
      <c r="M117" s="299"/>
      <c r="N117" s="300"/>
      <c r="O117" s="300"/>
      <c r="P117" s="300"/>
      <c r="Q117" s="300"/>
      <c r="R117" s="300"/>
      <c r="S117" s="300"/>
      <c r="T117" s="301"/>
      <c r="AT117" s="302" t="s">
        <v>549</v>
      </c>
      <c r="AU117" s="302" t="s">
        <v>85</v>
      </c>
      <c r="AV117" s="14" t="s">
        <v>542</v>
      </c>
      <c r="AW117" s="14" t="s">
        <v>41</v>
      </c>
      <c r="AX117" s="14" t="s">
        <v>24</v>
      </c>
      <c r="AY117" s="302" t="s">
        <v>541</v>
      </c>
    </row>
    <row r="118" s="11" customFormat="1" ht="29.88" customHeight="1">
      <c r="B118" s="221"/>
      <c r="C118" s="222"/>
      <c r="D118" s="223" t="s">
        <v>76</v>
      </c>
      <c r="E118" s="235" t="s">
        <v>557</v>
      </c>
      <c r="F118" s="235" t="s">
        <v>558</v>
      </c>
      <c r="G118" s="222"/>
      <c r="H118" s="222"/>
      <c r="I118" s="225"/>
      <c r="J118" s="236">
        <f>BK118</f>
        <v>0</v>
      </c>
      <c r="K118" s="222"/>
      <c r="L118" s="227"/>
      <c r="M118" s="228"/>
      <c r="N118" s="229"/>
      <c r="O118" s="229"/>
      <c r="P118" s="230">
        <f>SUM(P119:P121)</f>
        <v>0</v>
      </c>
      <c r="Q118" s="229"/>
      <c r="R118" s="230">
        <f>SUM(R119:R121)</f>
        <v>0.0046600000000000001</v>
      </c>
      <c r="S118" s="229"/>
      <c r="T118" s="231">
        <f>SUM(T119:T121)</f>
        <v>0</v>
      </c>
      <c r="AR118" s="232" t="s">
        <v>24</v>
      </c>
      <c r="AT118" s="233" t="s">
        <v>76</v>
      </c>
      <c r="AU118" s="233" t="s">
        <v>24</v>
      </c>
      <c r="AY118" s="232" t="s">
        <v>541</v>
      </c>
      <c r="BK118" s="234">
        <f>SUM(BK119:BK121)</f>
        <v>0</v>
      </c>
    </row>
    <row r="119" s="1" customFormat="1" ht="16.5" customHeight="1">
      <c r="B119" s="46"/>
      <c r="C119" s="237" t="s">
        <v>653</v>
      </c>
      <c r="D119" s="237" t="s">
        <v>544</v>
      </c>
      <c r="E119" s="238" t="s">
        <v>1626</v>
      </c>
      <c r="F119" s="239" t="s">
        <v>1627</v>
      </c>
      <c r="G119" s="240" t="s">
        <v>616</v>
      </c>
      <c r="H119" s="241">
        <v>2</v>
      </c>
      <c r="I119" s="242"/>
      <c r="J119" s="243">
        <f>ROUND(I119*H119,2)</f>
        <v>0</v>
      </c>
      <c r="K119" s="239" t="s">
        <v>22</v>
      </c>
      <c r="L119" s="72"/>
      <c r="M119" s="244" t="s">
        <v>22</v>
      </c>
      <c r="N119" s="245" t="s">
        <v>48</v>
      </c>
      <c r="O119" s="47"/>
      <c r="P119" s="246">
        <f>O119*H119</f>
        <v>0</v>
      </c>
      <c r="Q119" s="246">
        <v>1.0000000000000001E-05</v>
      </c>
      <c r="R119" s="246">
        <f>Q119*H119</f>
        <v>2.0000000000000002E-05</v>
      </c>
      <c r="S119" s="246">
        <v>0</v>
      </c>
      <c r="T119" s="247">
        <f>S119*H119</f>
        <v>0</v>
      </c>
      <c r="AR119" s="24" t="s">
        <v>577</v>
      </c>
      <c r="AT119" s="24" t="s">
        <v>544</v>
      </c>
      <c r="AU119" s="24" t="s">
        <v>85</v>
      </c>
      <c r="AY119" s="24" t="s">
        <v>541</v>
      </c>
      <c r="BE119" s="248">
        <f>IF(N119="základní",J119,0)</f>
        <v>0</v>
      </c>
      <c r="BF119" s="248">
        <f>IF(N119="snížená",J119,0)</f>
        <v>0</v>
      </c>
      <c r="BG119" s="248">
        <f>IF(N119="zákl. přenesená",J119,0)</f>
        <v>0</v>
      </c>
      <c r="BH119" s="248">
        <f>IF(N119="sníž. přenesená",J119,0)</f>
        <v>0</v>
      </c>
      <c r="BI119" s="248">
        <f>IF(N119="nulová",J119,0)</f>
        <v>0</v>
      </c>
      <c r="BJ119" s="24" t="s">
        <v>24</v>
      </c>
      <c r="BK119" s="248">
        <f>ROUND(I119*H119,2)</f>
        <v>0</v>
      </c>
      <c r="BL119" s="24" t="s">
        <v>577</v>
      </c>
      <c r="BM119" s="24" t="s">
        <v>2395</v>
      </c>
    </row>
    <row r="120" s="1" customFormat="1" ht="16.5" customHeight="1">
      <c r="B120" s="46"/>
      <c r="C120" s="237" t="s">
        <v>574</v>
      </c>
      <c r="D120" s="237" t="s">
        <v>544</v>
      </c>
      <c r="E120" s="238" t="s">
        <v>1629</v>
      </c>
      <c r="F120" s="239" t="s">
        <v>1630</v>
      </c>
      <c r="G120" s="240" t="s">
        <v>1631</v>
      </c>
      <c r="H120" s="241">
        <v>2</v>
      </c>
      <c r="I120" s="242"/>
      <c r="J120" s="243">
        <f>ROUND(I120*H120,2)</f>
        <v>0</v>
      </c>
      <c r="K120" s="239" t="s">
        <v>22</v>
      </c>
      <c r="L120" s="72"/>
      <c r="M120" s="244" t="s">
        <v>22</v>
      </c>
      <c r="N120" s="245" t="s">
        <v>48</v>
      </c>
      <c r="O120" s="47"/>
      <c r="P120" s="246">
        <f>O120*H120</f>
        <v>0</v>
      </c>
      <c r="Q120" s="246">
        <v>0.00116</v>
      </c>
      <c r="R120" s="246">
        <f>Q120*H120</f>
        <v>0.00232</v>
      </c>
      <c r="S120" s="246">
        <v>0</v>
      </c>
      <c r="T120" s="247">
        <f>S120*H120</f>
        <v>0</v>
      </c>
      <c r="AR120" s="24" t="s">
        <v>577</v>
      </c>
      <c r="AT120" s="24" t="s">
        <v>544</v>
      </c>
      <c r="AU120" s="24" t="s">
        <v>85</v>
      </c>
      <c r="AY120" s="24" t="s">
        <v>541</v>
      </c>
      <c r="BE120" s="248">
        <f>IF(N120="základní",J120,0)</f>
        <v>0</v>
      </c>
      <c r="BF120" s="248">
        <f>IF(N120="snížená",J120,0)</f>
        <v>0</v>
      </c>
      <c r="BG120" s="248">
        <f>IF(N120="zákl. přenesená",J120,0)</f>
        <v>0</v>
      </c>
      <c r="BH120" s="248">
        <f>IF(N120="sníž. přenesená",J120,0)</f>
        <v>0</v>
      </c>
      <c r="BI120" s="248">
        <f>IF(N120="nulová",J120,0)</f>
        <v>0</v>
      </c>
      <c r="BJ120" s="24" t="s">
        <v>24</v>
      </c>
      <c r="BK120" s="248">
        <f>ROUND(I120*H120,2)</f>
        <v>0</v>
      </c>
      <c r="BL120" s="24" t="s">
        <v>577</v>
      </c>
      <c r="BM120" s="24" t="s">
        <v>2396</v>
      </c>
    </row>
    <row r="121" s="1" customFormat="1" ht="16.5" customHeight="1">
      <c r="B121" s="46"/>
      <c r="C121" s="237" t="s">
        <v>10</v>
      </c>
      <c r="D121" s="237" t="s">
        <v>544</v>
      </c>
      <c r="E121" s="238" t="s">
        <v>1636</v>
      </c>
      <c r="F121" s="239" t="s">
        <v>1637</v>
      </c>
      <c r="G121" s="240" t="s">
        <v>1631</v>
      </c>
      <c r="H121" s="241">
        <v>2</v>
      </c>
      <c r="I121" s="242"/>
      <c r="J121" s="243">
        <f>ROUND(I121*H121,2)</f>
        <v>0</v>
      </c>
      <c r="K121" s="239" t="s">
        <v>22</v>
      </c>
      <c r="L121" s="72"/>
      <c r="M121" s="244" t="s">
        <v>22</v>
      </c>
      <c r="N121" s="245" t="s">
        <v>48</v>
      </c>
      <c r="O121" s="47"/>
      <c r="P121" s="246">
        <f>O121*H121</f>
        <v>0</v>
      </c>
      <c r="Q121" s="246">
        <v>0.00116</v>
      </c>
      <c r="R121" s="246">
        <f>Q121*H121</f>
        <v>0.00232</v>
      </c>
      <c r="S121" s="246">
        <v>0</v>
      </c>
      <c r="T121" s="247">
        <f>S121*H121</f>
        <v>0</v>
      </c>
      <c r="AR121" s="24" t="s">
        <v>577</v>
      </c>
      <c r="AT121" s="24" t="s">
        <v>544</v>
      </c>
      <c r="AU121" s="24" t="s">
        <v>85</v>
      </c>
      <c r="AY121" s="24" t="s">
        <v>541</v>
      </c>
      <c r="BE121" s="248">
        <f>IF(N121="základní",J121,0)</f>
        <v>0</v>
      </c>
      <c r="BF121" s="248">
        <f>IF(N121="snížená",J121,0)</f>
        <v>0</v>
      </c>
      <c r="BG121" s="248">
        <f>IF(N121="zákl. přenesená",J121,0)</f>
        <v>0</v>
      </c>
      <c r="BH121" s="248">
        <f>IF(N121="sníž. přenesená",J121,0)</f>
        <v>0</v>
      </c>
      <c r="BI121" s="248">
        <f>IF(N121="nulová",J121,0)</f>
        <v>0</v>
      </c>
      <c r="BJ121" s="24" t="s">
        <v>24</v>
      </c>
      <c r="BK121" s="248">
        <f>ROUND(I121*H121,2)</f>
        <v>0</v>
      </c>
      <c r="BL121" s="24" t="s">
        <v>577</v>
      </c>
      <c r="BM121" s="24" t="s">
        <v>2397</v>
      </c>
    </row>
    <row r="122" s="11" customFormat="1" ht="37.44" customHeight="1">
      <c r="B122" s="221"/>
      <c r="C122" s="222"/>
      <c r="D122" s="223" t="s">
        <v>76</v>
      </c>
      <c r="E122" s="224" t="s">
        <v>586</v>
      </c>
      <c r="F122" s="224" t="s">
        <v>587</v>
      </c>
      <c r="G122" s="222"/>
      <c r="H122" s="222"/>
      <c r="I122" s="225"/>
      <c r="J122" s="226">
        <f>BK122</f>
        <v>0</v>
      </c>
      <c r="K122" s="222"/>
      <c r="L122" s="227"/>
      <c r="M122" s="228"/>
      <c r="N122" s="229"/>
      <c r="O122" s="229"/>
      <c r="P122" s="230">
        <f>P123+P129</f>
        <v>0</v>
      </c>
      <c r="Q122" s="229"/>
      <c r="R122" s="230">
        <f>R123+R129</f>
        <v>0.01026</v>
      </c>
      <c r="S122" s="229"/>
      <c r="T122" s="231">
        <f>T123+T129</f>
        <v>1.992</v>
      </c>
      <c r="AR122" s="232" t="s">
        <v>85</v>
      </c>
      <c r="AT122" s="233" t="s">
        <v>76</v>
      </c>
      <c r="AU122" s="233" t="s">
        <v>77</v>
      </c>
      <c r="AY122" s="232" t="s">
        <v>541</v>
      </c>
      <c r="BK122" s="234">
        <f>BK123+BK129</f>
        <v>0</v>
      </c>
    </row>
    <row r="123" s="11" customFormat="1" ht="19.92" customHeight="1">
      <c r="B123" s="221"/>
      <c r="C123" s="222"/>
      <c r="D123" s="223" t="s">
        <v>76</v>
      </c>
      <c r="E123" s="235" t="s">
        <v>1329</v>
      </c>
      <c r="F123" s="235" t="s">
        <v>1330</v>
      </c>
      <c r="G123" s="222"/>
      <c r="H123" s="222"/>
      <c r="I123" s="225"/>
      <c r="J123" s="236">
        <f>BK123</f>
        <v>0</v>
      </c>
      <c r="K123" s="222"/>
      <c r="L123" s="227"/>
      <c r="M123" s="228"/>
      <c r="N123" s="229"/>
      <c r="O123" s="229"/>
      <c r="P123" s="230">
        <f>SUM(P124:P128)</f>
        <v>0</v>
      </c>
      <c r="Q123" s="229"/>
      <c r="R123" s="230">
        <f>SUM(R124:R128)</f>
        <v>0.00018000000000000001</v>
      </c>
      <c r="S123" s="229"/>
      <c r="T123" s="231">
        <f>SUM(T124:T128)</f>
        <v>1.992</v>
      </c>
      <c r="AR123" s="232" t="s">
        <v>85</v>
      </c>
      <c r="AT123" s="233" t="s">
        <v>76</v>
      </c>
      <c r="AU123" s="233" t="s">
        <v>24</v>
      </c>
      <c r="AY123" s="232" t="s">
        <v>541</v>
      </c>
      <c r="BK123" s="234">
        <f>SUM(BK124:BK128)</f>
        <v>0</v>
      </c>
    </row>
    <row r="124" s="1" customFormat="1" ht="25.5" customHeight="1">
      <c r="B124" s="46"/>
      <c r="C124" s="237" t="s">
        <v>557</v>
      </c>
      <c r="D124" s="237" t="s">
        <v>544</v>
      </c>
      <c r="E124" s="238" t="s">
        <v>2398</v>
      </c>
      <c r="F124" s="239" t="s">
        <v>2399</v>
      </c>
      <c r="G124" s="240" t="s">
        <v>651</v>
      </c>
      <c r="H124" s="241">
        <v>3</v>
      </c>
      <c r="I124" s="242"/>
      <c r="J124" s="243">
        <f>ROUND(I124*H124,2)</f>
        <v>0</v>
      </c>
      <c r="K124" s="239" t="s">
        <v>22</v>
      </c>
      <c r="L124" s="72"/>
      <c r="M124" s="244" t="s">
        <v>22</v>
      </c>
      <c r="N124" s="245" t="s">
        <v>48</v>
      </c>
      <c r="O124" s="47"/>
      <c r="P124" s="246">
        <f>O124*H124</f>
        <v>0</v>
      </c>
      <c r="Q124" s="246">
        <v>6.0000000000000002E-05</v>
      </c>
      <c r="R124" s="246">
        <f>Q124*H124</f>
        <v>0.00018000000000000001</v>
      </c>
      <c r="S124" s="246">
        <v>0</v>
      </c>
      <c r="T124" s="247">
        <f>S124*H124</f>
        <v>0</v>
      </c>
      <c r="AR124" s="24" t="s">
        <v>577</v>
      </c>
      <c r="AT124" s="24" t="s">
        <v>544</v>
      </c>
      <c r="AU124" s="24" t="s">
        <v>85</v>
      </c>
      <c r="AY124" s="24" t="s">
        <v>541</v>
      </c>
      <c r="BE124" s="248">
        <f>IF(N124="základní",J124,0)</f>
        <v>0</v>
      </c>
      <c r="BF124" s="248">
        <f>IF(N124="snížená",J124,0)</f>
        <v>0</v>
      </c>
      <c r="BG124" s="248">
        <f>IF(N124="zákl. přenesená",J124,0)</f>
        <v>0</v>
      </c>
      <c r="BH124" s="248">
        <f>IF(N124="sníž. přenesená",J124,0)</f>
        <v>0</v>
      </c>
      <c r="BI124" s="248">
        <f>IF(N124="nulová",J124,0)</f>
        <v>0</v>
      </c>
      <c r="BJ124" s="24" t="s">
        <v>24</v>
      </c>
      <c r="BK124" s="248">
        <f>ROUND(I124*H124,2)</f>
        <v>0</v>
      </c>
      <c r="BL124" s="24" t="s">
        <v>577</v>
      </c>
      <c r="BM124" s="24" t="s">
        <v>2400</v>
      </c>
    </row>
    <row r="125" s="1" customFormat="1" ht="16.5" customHeight="1">
      <c r="B125" s="46"/>
      <c r="C125" s="237" t="s">
        <v>29</v>
      </c>
      <c r="D125" s="237" t="s">
        <v>544</v>
      </c>
      <c r="E125" s="238" t="s">
        <v>2401</v>
      </c>
      <c r="F125" s="239" t="s">
        <v>2402</v>
      </c>
      <c r="G125" s="240" t="s">
        <v>547</v>
      </c>
      <c r="H125" s="241">
        <v>94</v>
      </c>
      <c r="I125" s="242"/>
      <c r="J125" s="243">
        <f>ROUND(I125*H125,2)</f>
        <v>0</v>
      </c>
      <c r="K125" s="239" t="s">
        <v>772</v>
      </c>
      <c r="L125" s="72"/>
      <c r="M125" s="244" t="s">
        <v>22</v>
      </c>
      <c r="N125" s="245" t="s">
        <v>48</v>
      </c>
      <c r="O125" s="47"/>
      <c r="P125" s="246">
        <f>O125*H125</f>
        <v>0</v>
      </c>
      <c r="Q125" s="246">
        <v>0</v>
      </c>
      <c r="R125" s="246">
        <f>Q125*H125</f>
        <v>0</v>
      </c>
      <c r="S125" s="246">
        <v>0.017999999999999999</v>
      </c>
      <c r="T125" s="247">
        <f>S125*H125</f>
        <v>1.692</v>
      </c>
      <c r="AR125" s="24" t="s">
        <v>577</v>
      </c>
      <c r="AT125" s="24" t="s">
        <v>544</v>
      </c>
      <c r="AU125" s="24" t="s">
        <v>85</v>
      </c>
      <c r="AY125" s="24" t="s">
        <v>541</v>
      </c>
      <c r="BE125" s="248">
        <f>IF(N125="základní",J125,0)</f>
        <v>0</v>
      </c>
      <c r="BF125" s="248">
        <f>IF(N125="snížená",J125,0)</f>
        <v>0</v>
      </c>
      <c r="BG125" s="248">
        <f>IF(N125="zákl. přenesená",J125,0)</f>
        <v>0</v>
      </c>
      <c r="BH125" s="248">
        <f>IF(N125="sníž. přenesená",J125,0)</f>
        <v>0</v>
      </c>
      <c r="BI125" s="248">
        <f>IF(N125="nulová",J125,0)</f>
        <v>0</v>
      </c>
      <c r="BJ125" s="24" t="s">
        <v>24</v>
      </c>
      <c r="BK125" s="248">
        <f>ROUND(I125*H125,2)</f>
        <v>0</v>
      </c>
      <c r="BL125" s="24" t="s">
        <v>577</v>
      </c>
      <c r="BM125" s="24" t="s">
        <v>2403</v>
      </c>
    </row>
    <row r="126" s="12" customFormat="1">
      <c r="B126" s="249"/>
      <c r="C126" s="250"/>
      <c r="D126" s="251" t="s">
        <v>549</v>
      </c>
      <c r="E126" s="252" t="s">
        <v>22</v>
      </c>
      <c r="F126" s="253" t="s">
        <v>2404</v>
      </c>
      <c r="G126" s="250"/>
      <c r="H126" s="254">
        <v>94</v>
      </c>
      <c r="I126" s="255"/>
      <c r="J126" s="250"/>
      <c r="K126" s="250"/>
      <c r="L126" s="256"/>
      <c r="M126" s="257"/>
      <c r="N126" s="258"/>
      <c r="O126" s="258"/>
      <c r="P126" s="258"/>
      <c r="Q126" s="258"/>
      <c r="R126" s="258"/>
      <c r="S126" s="258"/>
      <c r="T126" s="259"/>
      <c r="AT126" s="260" t="s">
        <v>549</v>
      </c>
      <c r="AU126" s="260" t="s">
        <v>85</v>
      </c>
      <c r="AV126" s="12" t="s">
        <v>85</v>
      </c>
      <c r="AW126" s="12" t="s">
        <v>41</v>
      </c>
      <c r="AX126" s="12" t="s">
        <v>24</v>
      </c>
      <c r="AY126" s="260" t="s">
        <v>541</v>
      </c>
    </row>
    <row r="127" s="1" customFormat="1" ht="25.5" customHeight="1">
      <c r="B127" s="46"/>
      <c r="C127" s="237" t="s">
        <v>590</v>
      </c>
      <c r="D127" s="237" t="s">
        <v>544</v>
      </c>
      <c r="E127" s="238" t="s">
        <v>1752</v>
      </c>
      <c r="F127" s="239" t="s">
        <v>1753</v>
      </c>
      <c r="G127" s="240" t="s">
        <v>1132</v>
      </c>
      <c r="H127" s="241">
        <v>300</v>
      </c>
      <c r="I127" s="242"/>
      <c r="J127" s="243">
        <f>ROUND(I127*H127,2)</f>
        <v>0</v>
      </c>
      <c r="K127" s="239" t="s">
        <v>1754</v>
      </c>
      <c r="L127" s="72"/>
      <c r="M127" s="244" t="s">
        <v>22</v>
      </c>
      <c r="N127" s="245" t="s">
        <v>48</v>
      </c>
      <c r="O127" s="47"/>
      <c r="P127" s="246">
        <f>O127*H127</f>
        <v>0</v>
      </c>
      <c r="Q127" s="246">
        <v>0</v>
      </c>
      <c r="R127" s="246">
        <f>Q127*H127</f>
        <v>0</v>
      </c>
      <c r="S127" s="246">
        <v>0.001</v>
      </c>
      <c r="T127" s="247">
        <f>S127*H127</f>
        <v>0.29999999999999999</v>
      </c>
      <c r="AR127" s="24" t="s">
        <v>577</v>
      </c>
      <c r="AT127" s="24" t="s">
        <v>544</v>
      </c>
      <c r="AU127" s="24" t="s">
        <v>85</v>
      </c>
      <c r="AY127" s="24" t="s">
        <v>541</v>
      </c>
      <c r="BE127" s="248">
        <f>IF(N127="základní",J127,0)</f>
        <v>0</v>
      </c>
      <c r="BF127" s="248">
        <f>IF(N127="snížená",J127,0)</f>
        <v>0</v>
      </c>
      <c r="BG127" s="248">
        <f>IF(N127="zákl. přenesená",J127,0)</f>
        <v>0</v>
      </c>
      <c r="BH127" s="248">
        <f>IF(N127="sníž. přenesená",J127,0)</f>
        <v>0</v>
      </c>
      <c r="BI127" s="248">
        <f>IF(N127="nulová",J127,0)</f>
        <v>0</v>
      </c>
      <c r="BJ127" s="24" t="s">
        <v>24</v>
      </c>
      <c r="BK127" s="248">
        <f>ROUND(I127*H127,2)</f>
        <v>0</v>
      </c>
      <c r="BL127" s="24" t="s">
        <v>577</v>
      </c>
      <c r="BM127" s="24" t="s">
        <v>2405</v>
      </c>
    </row>
    <row r="128" s="12" customFormat="1">
      <c r="B128" s="249"/>
      <c r="C128" s="250"/>
      <c r="D128" s="251" t="s">
        <v>549</v>
      </c>
      <c r="E128" s="252" t="s">
        <v>22</v>
      </c>
      <c r="F128" s="253" t="s">
        <v>2406</v>
      </c>
      <c r="G128" s="250"/>
      <c r="H128" s="254">
        <v>300</v>
      </c>
      <c r="I128" s="255"/>
      <c r="J128" s="250"/>
      <c r="K128" s="250"/>
      <c r="L128" s="256"/>
      <c r="M128" s="257"/>
      <c r="N128" s="258"/>
      <c r="O128" s="258"/>
      <c r="P128" s="258"/>
      <c r="Q128" s="258"/>
      <c r="R128" s="258"/>
      <c r="S128" s="258"/>
      <c r="T128" s="259"/>
      <c r="AT128" s="260" t="s">
        <v>549</v>
      </c>
      <c r="AU128" s="260" t="s">
        <v>85</v>
      </c>
      <c r="AV128" s="12" t="s">
        <v>85</v>
      </c>
      <c r="AW128" s="12" t="s">
        <v>41</v>
      </c>
      <c r="AX128" s="12" t="s">
        <v>24</v>
      </c>
      <c r="AY128" s="260" t="s">
        <v>541</v>
      </c>
    </row>
    <row r="129" s="11" customFormat="1" ht="29.88" customHeight="1">
      <c r="B129" s="221"/>
      <c r="C129" s="222"/>
      <c r="D129" s="223" t="s">
        <v>76</v>
      </c>
      <c r="E129" s="235" t="s">
        <v>737</v>
      </c>
      <c r="F129" s="235" t="s">
        <v>738</v>
      </c>
      <c r="G129" s="222"/>
      <c r="H129" s="222"/>
      <c r="I129" s="225"/>
      <c r="J129" s="236">
        <f>BK129</f>
        <v>0</v>
      </c>
      <c r="K129" s="222"/>
      <c r="L129" s="227"/>
      <c r="M129" s="228"/>
      <c r="N129" s="229"/>
      <c r="O129" s="229"/>
      <c r="P129" s="230">
        <f>SUM(P130:P132)</f>
        <v>0</v>
      </c>
      <c r="Q129" s="229"/>
      <c r="R129" s="230">
        <f>SUM(R130:R132)</f>
        <v>0.01008</v>
      </c>
      <c r="S129" s="229"/>
      <c r="T129" s="231">
        <f>SUM(T130:T132)</f>
        <v>0</v>
      </c>
      <c r="AR129" s="232" t="s">
        <v>85</v>
      </c>
      <c r="AT129" s="233" t="s">
        <v>76</v>
      </c>
      <c r="AU129" s="233" t="s">
        <v>24</v>
      </c>
      <c r="AY129" s="232" t="s">
        <v>541</v>
      </c>
      <c r="BK129" s="234">
        <f>SUM(BK130:BK132)</f>
        <v>0</v>
      </c>
    </row>
    <row r="130" s="1" customFormat="1" ht="16.5" customHeight="1">
      <c r="B130" s="46"/>
      <c r="C130" s="237" t="s">
        <v>580</v>
      </c>
      <c r="D130" s="237" t="s">
        <v>544</v>
      </c>
      <c r="E130" s="238" t="s">
        <v>2407</v>
      </c>
      <c r="F130" s="239" t="s">
        <v>2408</v>
      </c>
      <c r="G130" s="240" t="s">
        <v>547</v>
      </c>
      <c r="H130" s="241">
        <v>28</v>
      </c>
      <c r="I130" s="242"/>
      <c r="J130" s="243">
        <f>ROUND(I130*H130,2)</f>
        <v>0</v>
      </c>
      <c r="K130" s="239" t="s">
        <v>772</v>
      </c>
      <c r="L130" s="72"/>
      <c r="M130" s="244" t="s">
        <v>22</v>
      </c>
      <c r="N130" s="245" t="s">
        <v>48</v>
      </c>
      <c r="O130" s="47"/>
      <c r="P130" s="246">
        <f>O130*H130</f>
        <v>0</v>
      </c>
      <c r="Q130" s="246">
        <v>6.9999999999999994E-05</v>
      </c>
      <c r="R130" s="246">
        <f>Q130*H130</f>
        <v>0.0019599999999999999</v>
      </c>
      <c r="S130" s="246">
        <v>0</v>
      </c>
      <c r="T130" s="247">
        <f>S130*H130</f>
        <v>0</v>
      </c>
      <c r="AR130" s="24" t="s">
        <v>577</v>
      </c>
      <c r="AT130" s="24" t="s">
        <v>544</v>
      </c>
      <c r="AU130" s="24" t="s">
        <v>85</v>
      </c>
      <c r="AY130" s="24" t="s">
        <v>541</v>
      </c>
      <c r="BE130" s="248">
        <f>IF(N130="základní",J130,0)</f>
        <v>0</v>
      </c>
      <c r="BF130" s="248">
        <f>IF(N130="snížená",J130,0)</f>
        <v>0</v>
      </c>
      <c r="BG130" s="248">
        <f>IF(N130="zákl. přenesená",J130,0)</f>
        <v>0</v>
      </c>
      <c r="BH130" s="248">
        <f>IF(N130="sníž. přenesená",J130,0)</f>
        <v>0</v>
      </c>
      <c r="BI130" s="248">
        <f>IF(N130="nulová",J130,0)</f>
        <v>0</v>
      </c>
      <c r="BJ130" s="24" t="s">
        <v>24</v>
      </c>
      <c r="BK130" s="248">
        <f>ROUND(I130*H130,2)</f>
        <v>0</v>
      </c>
      <c r="BL130" s="24" t="s">
        <v>577</v>
      </c>
      <c r="BM130" s="24" t="s">
        <v>2409</v>
      </c>
    </row>
    <row r="131" s="1" customFormat="1" ht="16.5" customHeight="1">
      <c r="B131" s="46"/>
      <c r="C131" s="237" t="s">
        <v>759</v>
      </c>
      <c r="D131" s="237" t="s">
        <v>544</v>
      </c>
      <c r="E131" s="238" t="s">
        <v>2410</v>
      </c>
      <c r="F131" s="239" t="s">
        <v>2411</v>
      </c>
      <c r="G131" s="240" t="s">
        <v>547</v>
      </c>
      <c r="H131" s="241">
        <v>28</v>
      </c>
      <c r="I131" s="242"/>
      <c r="J131" s="243">
        <f>ROUND(I131*H131,2)</f>
        <v>0</v>
      </c>
      <c r="K131" s="239" t="s">
        <v>772</v>
      </c>
      <c r="L131" s="72"/>
      <c r="M131" s="244" t="s">
        <v>22</v>
      </c>
      <c r="N131" s="245" t="s">
        <v>48</v>
      </c>
      <c r="O131" s="47"/>
      <c r="P131" s="246">
        <f>O131*H131</f>
        <v>0</v>
      </c>
      <c r="Q131" s="246">
        <v>0.00017000000000000001</v>
      </c>
      <c r="R131" s="246">
        <f>Q131*H131</f>
        <v>0.0047600000000000003</v>
      </c>
      <c r="S131" s="246">
        <v>0</v>
      </c>
      <c r="T131" s="247">
        <f>S131*H131</f>
        <v>0</v>
      </c>
      <c r="AR131" s="24" t="s">
        <v>577</v>
      </c>
      <c r="AT131" s="24" t="s">
        <v>544</v>
      </c>
      <c r="AU131" s="24" t="s">
        <v>85</v>
      </c>
      <c r="AY131" s="24" t="s">
        <v>541</v>
      </c>
      <c r="BE131" s="248">
        <f>IF(N131="základní",J131,0)</f>
        <v>0</v>
      </c>
      <c r="BF131" s="248">
        <f>IF(N131="snížená",J131,0)</f>
        <v>0</v>
      </c>
      <c r="BG131" s="248">
        <f>IF(N131="zákl. přenesená",J131,0)</f>
        <v>0</v>
      </c>
      <c r="BH131" s="248">
        <f>IF(N131="sníž. přenesená",J131,0)</f>
        <v>0</v>
      </c>
      <c r="BI131" s="248">
        <f>IF(N131="nulová",J131,0)</f>
        <v>0</v>
      </c>
      <c r="BJ131" s="24" t="s">
        <v>24</v>
      </c>
      <c r="BK131" s="248">
        <f>ROUND(I131*H131,2)</f>
        <v>0</v>
      </c>
      <c r="BL131" s="24" t="s">
        <v>577</v>
      </c>
      <c r="BM131" s="24" t="s">
        <v>2412</v>
      </c>
    </row>
    <row r="132" s="1" customFormat="1" ht="16.5" customHeight="1">
      <c r="B132" s="46"/>
      <c r="C132" s="237" t="s">
        <v>585</v>
      </c>
      <c r="D132" s="237" t="s">
        <v>544</v>
      </c>
      <c r="E132" s="238" t="s">
        <v>1872</v>
      </c>
      <c r="F132" s="239" t="s">
        <v>1873</v>
      </c>
      <c r="G132" s="240" t="s">
        <v>547</v>
      </c>
      <c r="H132" s="241">
        <v>28</v>
      </c>
      <c r="I132" s="242"/>
      <c r="J132" s="243">
        <f>ROUND(I132*H132,2)</f>
        <v>0</v>
      </c>
      <c r="K132" s="239" t="s">
        <v>772</v>
      </c>
      <c r="L132" s="72"/>
      <c r="M132" s="244" t="s">
        <v>22</v>
      </c>
      <c r="N132" s="245" t="s">
        <v>48</v>
      </c>
      <c r="O132" s="47"/>
      <c r="P132" s="246">
        <f>O132*H132</f>
        <v>0</v>
      </c>
      <c r="Q132" s="246">
        <v>0.00012</v>
      </c>
      <c r="R132" s="246">
        <f>Q132*H132</f>
        <v>0.0033600000000000001</v>
      </c>
      <c r="S132" s="246">
        <v>0</v>
      </c>
      <c r="T132" s="247">
        <f>S132*H132</f>
        <v>0</v>
      </c>
      <c r="AR132" s="24" t="s">
        <v>577</v>
      </c>
      <c r="AT132" s="24" t="s">
        <v>544</v>
      </c>
      <c r="AU132" s="24" t="s">
        <v>85</v>
      </c>
      <c r="AY132" s="24" t="s">
        <v>541</v>
      </c>
      <c r="BE132" s="248">
        <f>IF(N132="základní",J132,0)</f>
        <v>0</v>
      </c>
      <c r="BF132" s="248">
        <f>IF(N132="snížená",J132,0)</f>
        <v>0</v>
      </c>
      <c r="BG132" s="248">
        <f>IF(N132="zákl. přenesená",J132,0)</f>
        <v>0</v>
      </c>
      <c r="BH132" s="248">
        <f>IF(N132="sníž. přenesená",J132,0)</f>
        <v>0</v>
      </c>
      <c r="BI132" s="248">
        <f>IF(N132="nulová",J132,0)</f>
        <v>0</v>
      </c>
      <c r="BJ132" s="24" t="s">
        <v>24</v>
      </c>
      <c r="BK132" s="248">
        <f>ROUND(I132*H132,2)</f>
        <v>0</v>
      </c>
      <c r="BL132" s="24" t="s">
        <v>577</v>
      </c>
      <c r="BM132" s="24" t="s">
        <v>2413</v>
      </c>
    </row>
    <row r="133" s="11" customFormat="1" ht="37.44" customHeight="1">
      <c r="B133" s="221"/>
      <c r="C133" s="222"/>
      <c r="D133" s="223" t="s">
        <v>76</v>
      </c>
      <c r="E133" s="224" t="s">
        <v>96</v>
      </c>
      <c r="F133" s="224" t="s">
        <v>599</v>
      </c>
      <c r="G133" s="222"/>
      <c r="H133" s="222"/>
      <c r="I133" s="225"/>
      <c r="J133" s="226">
        <f>BK133</f>
        <v>0</v>
      </c>
      <c r="K133" s="222"/>
      <c r="L133" s="227"/>
      <c r="M133" s="228"/>
      <c r="N133" s="229"/>
      <c r="O133" s="229"/>
      <c r="P133" s="230">
        <f>P134</f>
        <v>0</v>
      </c>
      <c r="Q133" s="229"/>
      <c r="R133" s="230">
        <f>R134</f>
        <v>0</v>
      </c>
      <c r="S133" s="229"/>
      <c r="T133" s="231">
        <f>T134</f>
        <v>0</v>
      </c>
      <c r="AR133" s="232" t="s">
        <v>562</v>
      </c>
      <c r="AT133" s="233" t="s">
        <v>76</v>
      </c>
      <c r="AU133" s="233" t="s">
        <v>77</v>
      </c>
      <c r="AY133" s="232" t="s">
        <v>541</v>
      </c>
      <c r="BK133" s="234">
        <f>BK134</f>
        <v>0</v>
      </c>
    </row>
    <row r="134" s="11" customFormat="1" ht="19.92" customHeight="1">
      <c r="B134" s="221"/>
      <c r="C134" s="222"/>
      <c r="D134" s="223" t="s">
        <v>76</v>
      </c>
      <c r="E134" s="235" t="s">
        <v>1645</v>
      </c>
      <c r="F134" s="235" t="s">
        <v>606</v>
      </c>
      <c r="G134" s="222"/>
      <c r="H134" s="222"/>
      <c r="I134" s="225"/>
      <c r="J134" s="236">
        <f>BK134</f>
        <v>0</v>
      </c>
      <c r="K134" s="222"/>
      <c r="L134" s="227"/>
      <c r="M134" s="228"/>
      <c r="N134" s="229"/>
      <c r="O134" s="229"/>
      <c r="P134" s="230">
        <f>P135</f>
        <v>0</v>
      </c>
      <c r="Q134" s="229"/>
      <c r="R134" s="230">
        <f>R135</f>
        <v>0</v>
      </c>
      <c r="S134" s="229"/>
      <c r="T134" s="231">
        <f>T135</f>
        <v>0</v>
      </c>
      <c r="AR134" s="232" t="s">
        <v>562</v>
      </c>
      <c r="AT134" s="233" t="s">
        <v>76</v>
      </c>
      <c r="AU134" s="233" t="s">
        <v>24</v>
      </c>
      <c r="AY134" s="232" t="s">
        <v>541</v>
      </c>
      <c r="BK134" s="234">
        <f>BK135</f>
        <v>0</v>
      </c>
    </row>
    <row r="135" s="1" customFormat="1" ht="16.5" customHeight="1">
      <c r="B135" s="46"/>
      <c r="C135" s="237" t="s">
        <v>570</v>
      </c>
      <c r="D135" s="237" t="s">
        <v>544</v>
      </c>
      <c r="E135" s="238" t="s">
        <v>605</v>
      </c>
      <c r="F135" s="239" t="s">
        <v>606</v>
      </c>
      <c r="G135" s="240" t="s">
        <v>672</v>
      </c>
      <c r="H135" s="280"/>
      <c r="I135" s="242"/>
      <c r="J135" s="243">
        <f>ROUND(I135*H135,2)</f>
        <v>0</v>
      </c>
      <c r="K135" s="239" t="s">
        <v>1646</v>
      </c>
      <c r="L135" s="72"/>
      <c r="M135" s="244" t="s">
        <v>22</v>
      </c>
      <c r="N135" s="281" t="s">
        <v>48</v>
      </c>
      <c r="O135" s="277"/>
      <c r="P135" s="278">
        <f>O135*H135</f>
        <v>0</v>
      </c>
      <c r="Q135" s="278">
        <v>0</v>
      </c>
      <c r="R135" s="278">
        <f>Q135*H135</f>
        <v>0</v>
      </c>
      <c r="S135" s="278">
        <v>0</v>
      </c>
      <c r="T135" s="279">
        <f>S135*H135</f>
        <v>0</v>
      </c>
      <c r="AR135" s="24" t="s">
        <v>674</v>
      </c>
      <c r="AT135" s="24" t="s">
        <v>544</v>
      </c>
      <c r="AU135" s="24" t="s">
        <v>85</v>
      </c>
      <c r="AY135" s="24" t="s">
        <v>541</v>
      </c>
      <c r="BE135" s="248">
        <f>IF(N135="základní",J135,0)</f>
        <v>0</v>
      </c>
      <c r="BF135" s="248">
        <f>IF(N135="snížená",J135,0)</f>
        <v>0</v>
      </c>
      <c r="BG135" s="248">
        <f>IF(N135="zákl. přenesená",J135,0)</f>
        <v>0</v>
      </c>
      <c r="BH135" s="248">
        <f>IF(N135="sníž. přenesená",J135,0)</f>
        <v>0</v>
      </c>
      <c r="BI135" s="248">
        <f>IF(N135="nulová",J135,0)</f>
        <v>0</v>
      </c>
      <c r="BJ135" s="24" t="s">
        <v>24</v>
      </c>
      <c r="BK135" s="248">
        <f>ROUND(I135*H135,2)</f>
        <v>0</v>
      </c>
      <c r="BL135" s="24" t="s">
        <v>674</v>
      </c>
      <c r="BM135" s="24" t="s">
        <v>2414</v>
      </c>
    </row>
    <row r="136" s="1" customFormat="1" ht="6.96" customHeight="1">
      <c r="B136" s="67"/>
      <c r="C136" s="68"/>
      <c r="D136" s="68"/>
      <c r="E136" s="68"/>
      <c r="F136" s="68"/>
      <c r="G136" s="68"/>
      <c r="H136" s="68"/>
      <c r="I136" s="179"/>
      <c r="J136" s="68"/>
      <c r="K136" s="68"/>
      <c r="L136" s="72"/>
    </row>
  </sheetData>
  <sheetProtection sheet="1" autoFilter="0" formatColumns="0" formatRows="0" objects="1" scenarios="1" spinCount="100000" saltValue="PmfBcl4/8qpnrdUpe1G4eIWGNPWl5mtVg6g4qtPhx625DfdmWdM7vCUWqkmFDUlFYFkXb8wBcbGGxlOX9C2oYg==" hashValue="MWaaDCjmGoQq51lFRRiDTHsnLUanW1fkxlmCpWiLKnJCqemha9au2WTgvH0NzbCp0VmdS6dc36qQqiqZ0ZY9JQ==" algorithmName="SHA-512" password="CC35"/>
  <autoFilter ref="C92:K135"/>
  <mergeCells count="13">
    <mergeCell ref="E7:H7"/>
    <mergeCell ref="E9:H9"/>
    <mergeCell ref="E11:H11"/>
    <mergeCell ref="E26:H26"/>
    <mergeCell ref="E47:H47"/>
    <mergeCell ref="E49:H49"/>
    <mergeCell ref="E51:H51"/>
    <mergeCell ref="J55:J56"/>
    <mergeCell ref="E81:H81"/>
    <mergeCell ref="E83:H83"/>
    <mergeCell ref="E85:H85"/>
    <mergeCell ref="G1:H1"/>
    <mergeCell ref="L2:V2"/>
  </mergeCells>
  <hyperlinks>
    <hyperlink ref="F1:G1" location="C2" display="1) Krycí list soupisu"/>
    <hyperlink ref="G1:H1" location="C58" display="2) Rekapitulace"/>
    <hyperlink ref="J1" location="C92"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97.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493</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s="1" customFormat="1" ht="16.5" customHeight="1">
      <c r="B9" s="46"/>
      <c r="C9" s="47"/>
      <c r="D9" s="47"/>
      <c r="E9" s="156" t="s">
        <v>2415</v>
      </c>
      <c r="F9" s="47"/>
      <c r="G9" s="47"/>
      <c r="H9" s="47"/>
      <c r="I9" s="157"/>
      <c r="J9" s="47"/>
      <c r="K9" s="51"/>
    </row>
    <row r="10" s="1" customFormat="1">
      <c r="B10" s="46"/>
      <c r="C10" s="47"/>
      <c r="D10" s="40" t="s">
        <v>508</v>
      </c>
      <c r="E10" s="47"/>
      <c r="F10" s="47"/>
      <c r="G10" s="47"/>
      <c r="H10" s="47"/>
      <c r="I10" s="157"/>
      <c r="J10" s="47"/>
      <c r="K10" s="51"/>
    </row>
    <row r="11" s="1" customFormat="1" ht="36.96" customHeight="1">
      <c r="B11" s="46"/>
      <c r="C11" s="47"/>
      <c r="D11" s="47"/>
      <c r="E11" s="158" t="s">
        <v>2416</v>
      </c>
      <c r="F11" s="47"/>
      <c r="G11" s="47"/>
      <c r="H11" s="47"/>
      <c r="I11" s="157"/>
      <c r="J11" s="47"/>
      <c r="K11" s="51"/>
    </row>
    <row r="12" s="1" customFormat="1">
      <c r="B12" s="46"/>
      <c r="C12" s="47"/>
      <c r="D12" s="47"/>
      <c r="E12" s="47"/>
      <c r="F12" s="47"/>
      <c r="G12" s="47"/>
      <c r="H12" s="47"/>
      <c r="I12" s="157"/>
      <c r="J12" s="47"/>
      <c r="K12" s="51"/>
    </row>
    <row r="13" s="1" customFormat="1" ht="14.4" customHeight="1">
      <c r="B13" s="46"/>
      <c r="C13" s="47"/>
      <c r="D13" s="40" t="s">
        <v>21</v>
      </c>
      <c r="E13" s="47"/>
      <c r="F13" s="35" t="s">
        <v>22</v>
      </c>
      <c r="G13" s="47"/>
      <c r="H13" s="47"/>
      <c r="I13" s="159" t="s">
        <v>23</v>
      </c>
      <c r="J13" s="35" t="s">
        <v>22</v>
      </c>
      <c r="K13" s="51"/>
    </row>
    <row r="14" s="1" customFormat="1" ht="14.4" customHeight="1">
      <c r="B14" s="46"/>
      <c r="C14" s="47"/>
      <c r="D14" s="40" t="s">
        <v>25</v>
      </c>
      <c r="E14" s="47"/>
      <c r="F14" s="35" t="s">
        <v>40</v>
      </c>
      <c r="G14" s="47"/>
      <c r="H14" s="47"/>
      <c r="I14" s="159" t="s">
        <v>27</v>
      </c>
      <c r="J14" s="160" t="str">
        <f>'Rekapitulace stavby'!AN8</f>
        <v>19. 9. 2018</v>
      </c>
      <c r="K14" s="51"/>
    </row>
    <row r="15" s="1" customFormat="1" ht="10.8" customHeight="1">
      <c r="B15" s="46"/>
      <c r="C15" s="47"/>
      <c r="D15" s="47"/>
      <c r="E15" s="47"/>
      <c r="F15" s="47"/>
      <c r="G15" s="47"/>
      <c r="H15" s="47"/>
      <c r="I15" s="157"/>
      <c r="J15" s="47"/>
      <c r="K15" s="51"/>
    </row>
    <row r="16" s="1" customFormat="1" ht="14.4" customHeight="1">
      <c r="B16" s="46"/>
      <c r="C16" s="47"/>
      <c r="D16" s="40" t="s">
        <v>31</v>
      </c>
      <c r="E16" s="47"/>
      <c r="F16" s="47"/>
      <c r="G16" s="47"/>
      <c r="H16" s="47"/>
      <c r="I16" s="159" t="s">
        <v>32</v>
      </c>
      <c r="J16" s="35" t="str">
        <f>IF('Rekapitulace stavby'!AN10="","",'Rekapitulace stavby'!AN10)</f>
        <v>70994234</v>
      </c>
      <c r="K16" s="51"/>
    </row>
    <row r="17" s="1" customFormat="1" ht="18" customHeight="1">
      <c r="B17" s="46"/>
      <c r="C17" s="47"/>
      <c r="D17" s="47"/>
      <c r="E17" s="35" t="str">
        <f>IF('Rekapitulace stavby'!E11="","",'Rekapitulace stavby'!E11)</f>
        <v>SŽDC s.o., OŘ Ústí n.L., ST Ústí n.L.</v>
      </c>
      <c r="F17" s="47"/>
      <c r="G17" s="47"/>
      <c r="H17" s="47"/>
      <c r="I17" s="159" t="s">
        <v>35</v>
      </c>
      <c r="J17" s="35" t="str">
        <f>IF('Rekapitulace stavby'!AN11="","",'Rekapitulace stavby'!AN11)</f>
        <v>CZ70994234</v>
      </c>
      <c r="K17" s="51"/>
    </row>
    <row r="18" s="1" customFormat="1" ht="6.96" customHeight="1">
      <c r="B18" s="46"/>
      <c r="C18" s="47"/>
      <c r="D18" s="47"/>
      <c r="E18" s="47"/>
      <c r="F18" s="47"/>
      <c r="G18" s="47"/>
      <c r="H18" s="47"/>
      <c r="I18" s="157"/>
      <c r="J18" s="47"/>
      <c r="K18" s="51"/>
    </row>
    <row r="19" s="1" customFormat="1" ht="14.4" customHeight="1">
      <c r="B19" s="46"/>
      <c r="C19" s="47"/>
      <c r="D19" s="40" t="s">
        <v>37</v>
      </c>
      <c r="E19" s="47"/>
      <c r="F19" s="47"/>
      <c r="G19" s="47"/>
      <c r="H19" s="47"/>
      <c r="I19" s="159" t="s">
        <v>32</v>
      </c>
      <c r="J19" s="35" t="str">
        <f>IF('Rekapitulace stavby'!AN13="Vyplň údaj","",IF('Rekapitulace stavby'!AN13="","",'Rekapitulace stavby'!AN13))</f>
        <v/>
      </c>
      <c r="K19" s="51"/>
    </row>
    <row r="20" s="1" customFormat="1" ht="18" customHeight="1">
      <c r="B20" s="46"/>
      <c r="C20" s="47"/>
      <c r="D20" s="47"/>
      <c r="E20" s="35" t="str">
        <f>IF('Rekapitulace stavby'!E14="Vyplň údaj","",IF('Rekapitulace stavby'!E14="","",'Rekapitulace stavby'!E14))</f>
        <v/>
      </c>
      <c r="F20" s="47"/>
      <c r="G20" s="47"/>
      <c r="H20" s="47"/>
      <c r="I20" s="159" t="s">
        <v>35</v>
      </c>
      <c r="J20" s="35" t="str">
        <f>IF('Rekapitulace stavby'!AN14="Vyplň údaj","",IF('Rekapitulace stavby'!AN14="","",'Rekapitulace stavby'!AN14))</f>
        <v/>
      </c>
      <c r="K20" s="51"/>
    </row>
    <row r="21" s="1" customFormat="1" ht="6.96" customHeight="1">
      <c r="B21" s="46"/>
      <c r="C21" s="47"/>
      <c r="D21" s="47"/>
      <c r="E21" s="47"/>
      <c r="F21" s="47"/>
      <c r="G21" s="47"/>
      <c r="H21" s="47"/>
      <c r="I21" s="157"/>
      <c r="J21" s="47"/>
      <c r="K21" s="51"/>
    </row>
    <row r="22" s="1" customFormat="1" ht="14.4" customHeight="1">
      <c r="B22" s="46"/>
      <c r="C22" s="47"/>
      <c r="D22" s="40" t="s">
        <v>39</v>
      </c>
      <c r="E22" s="47"/>
      <c r="F22" s="47"/>
      <c r="G22" s="47"/>
      <c r="H22" s="47"/>
      <c r="I22" s="159" t="s">
        <v>32</v>
      </c>
      <c r="J22" s="35" t="str">
        <f>IF('Rekapitulace stavby'!AN16="","",'Rekapitulace stavby'!AN16)</f>
        <v/>
      </c>
      <c r="K22" s="51"/>
    </row>
    <row r="23" s="1" customFormat="1" ht="18" customHeight="1">
      <c r="B23" s="46"/>
      <c r="C23" s="47"/>
      <c r="D23" s="47"/>
      <c r="E23" s="35" t="str">
        <f>IF('Rekapitulace stavby'!E17="","",'Rekapitulace stavby'!E17)</f>
        <v xml:space="preserve"> </v>
      </c>
      <c r="F23" s="47"/>
      <c r="G23" s="47"/>
      <c r="H23" s="47"/>
      <c r="I23" s="159" t="s">
        <v>35</v>
      </c>
      <c r="J23" s="35" t="str">
        <f>IF('Rekapitulace stavby'!AN17="","",'Rekapitulace stavby'!AN17)</f>
        <v/>
      </c>
      <c r="K23" s="51"/>
    </row>
    <row r="24" s="1" customFormat="1" ht="6.96" customHeight="1">
      <c r="B24" s="46"/>
      <c r="C24" s="47"/>
      <c r="D24" s="47"/>
      <c r="E24" s="47"/>
      <c r="F24" s="47"/>
      <c r="G24" s="47"/>
      <c r="H24" s="47"/>
      <c r="I24" s="157"/>
      <c r="J24" s="47"/>
      <c r="K24" s="51"/>
    </row>
    <row r="25" s="1" customFormat="1" ht="14.4" customHeight="1">
      <c r="B25" s="46"/>
      <c r="C25" s="47"/>
      <c r="D25" s="40" t="s">
        <v>42</v>
      </c>
      <c r="E25" s="47"/>
      <c r="F25" s="47"/>
      <c r="G25" s="47"/>
      <c r="H25" s="47"/>
      <c r="I25" s="157"/>
      <c r="J25" s="47"/>
      <c r="K25" s="51"/>
    </row>
    <row r="26" s="7" customFormat="1" ht="16.5" customHeight="1">
      <c r="B26" s="161"/>
      <c r="C26" s="162"/>
      <c r="D26" s="162"/>
      <c r="E26" s="44" t="s">
        <v>22</v>
      </c>
      <c r="F26" s="44"/>
      <c r="G26" s="44"/>
      <c r="H26" s="44"/>
      <c r="I26" s="163"/>
      <c r="J26" s="162"/>
      <c r="K26" s="164"/>
    </row>
    <row r="27" s="1" customFormat="1" ht="6.96" customHeight="1">
      <c r="B27" s="46"/>
      <c r="C27" s="47"/>
      <c r="D27" s="47"/>
      <c r="E27" s="47"/>
      <c r="F27" s="47"/>
      <c r="G27" s="47"/>
      <c r="H27" s="47"/>
      <c r="I27" s="157"/>
      <c r="J27" s="47"/>
      <c r="K27" s="51"/>
    </row>
    <row r="28" s="1" customFormat="1" ht="6.96" customHeight="1">
      <c r="B28" s="46"/>
      <c r="C28" s="47"/>
      <c r="D28" s="106"/>
      <c r="E28" s="106"/>
      <c r="F28" s="106"/>
      <c r="G28" s="106"/>
      <c r="H28" s="106"/>
      <c r="I28" s="165"/>
      <c r="J28" s="106"/>
      <c r="K28" s="166"/>
    </row>
    <row r="29" s="1" customFormat="1" ht="25.44" customHeight="1">
      <c r="B29" s="46"/>
      <c r="C29" s="47"/>
      <c r="D29" s="167" t="s">
        <v>43</v>
      </c>
      <c r="E29" s="47"/>
      <c r="F29" s="47"/>
      <c r="G29" s="47"/>
      <c r="H29" s="47"/>
      <c r="I29" s="157"/>
      <c r="J29" s="168">
        <f>ROUND(J91,2)</f>
        <v>0</v>
      </c>
      <c r="K29" s="51"/>
    </row>
    <row r="30" s="1" customFormat="1" ht="6.96" customHeight="1">
      <c r="B30" s="46"/>
      <c r="C30" s="47"/>
      <c r="D30" s="106"/>
      <c r="E30" s="106"/>
      <c r="F30" s="106"/>
      <c r="G30" s="106"/>
      <c r="H30" s="106"/>
      <c r="I30" s="165"/>
      <c r="J30" s="106"/>
      <c r="K30" s="166"/>
    </row>
    <row r="31" s="1" customFormat="1" ht="14.4" customHeight="1">
      <c r="B31" s="46"/>
      <c r="C31" s="47"/>
      <c r="D31" s="47"/>
      <c r="E31" s="47"/>
      <c r="F31" s="52" t="s">
        <v>45</v>
      </c>
      <c r="G31" s="47"/>
      <c r="H31" s="47"/>
      <c r="I31" s="169" t="s">
        <v>44</v>
      </c>
      <c r="J31" s="52" t="s">
        <v>46</v>
      </c>
      <c r="K31" s="51"/>
    </row>
    <row r="32" s="1" customFormat="1" ht="14.4" customHeight="1">
      <c r="B32" s="46"/>
      <c r="C32" s="47"/>
      <c r="D32" s="55" t="s">
        <v>47</v>
      </c>
      <c r="E32" s="55" t="s">
        <v>48</v>
      </c>
      <c r="F32" s="170">
        <f>ROUND(SUM(BE91:BE125), 2)</f>
        <v>0</v>
      </c>
      <c r="G32" s="47"/>
      <c r="H32" s="47"/>
      <c r="I32" s="171">
        <v>0.20999999999999999</v>
      </c>
      <c r="J32" s="170">
        <f>ROUND(ROUND((SUM(BE91:BE125)), 2)*I32, 2)</f>
        <v>0</v>
      </c>
      <c r="K32" s="51"/>
    </row>
    <row r="33" s="1" customFormat="1" ht="14.4" customHeight="1">
      <c r="B33" s="46"/>
      <c r="C33" s="47"/>
      <c r="D33" s="47"/>
      <c r="E33" s="55" t="s">
        <v>49</v>
      </c>
      <c r="F33" s="170">
        <f>ROUND(SUM(BF91:BF125), 2)</f>
        <v>0</v>
      </c>
      <c r="G33" s="47"/>
      <c r="H33" s="47"/>
      <c r="I33" s="171">
        <v>0.14999999999999999</v>
      </c>
      <c r="J33" s="170">
        <f>ROUND(ROUND((SUM(BF91:BF125)), 2)*I33, 2)</f>
        <v>0</v>
      </c>
      <c r="K33" s="51"/>
    </row>
    <row r="34" hidden="1" s="1" customFormat="1" ht="14.4" customHeight="1">
      <c r="B34" s="46"/>
      <c r="C34" s="47"/>
      <c r="D34" s="47"/>
      <c r="E34" s="55" t="s">
        <v>50</v>
      </c>
      <c r="F34" s="170">
        <f>ROUND(SUM(BG91:BG125), 2)</f>
        <v>0</v>
      </c>
      <c r="G34" s="47"/>
      <c r="H34" s="47"/>
      <c r="I34" s="171">
        <v>0.20999999999999999</v>
      </c>
      <c r="J34" s="170">
        <v>0</v>
      </c>
      <c r="K34" s="51"/>
    </row>
    <row r="35" hidden="1" s="1" customFormat="1" ht="14.4" customHeight="1">
      <c r="B35" s="46"/>
      <c r="C35" s="47"/>
      <c r="D35" s="47"/>
      <c r="E35" s="55" t="s">
        <v>51</v>
      </c>
      <c r="F35" s="170">
        <f>ROUND(SUM(BH91:BH125), 2)</f>
        <v>0</v>
      </c>
      <c r="G35" s="47"/>
      <c r="H35" s="47"/>
      <c r="I35" s="171">
        <v>0.14999999999999999</v>
      </c>
      <c r="J35" s="170">
        <v>0</v>
      </c>
      <c r="K35" s="51"/>
    </row>
    <row r="36" hidden="1" s="1" customFormat="1" ht="14.4" customHeight="1">
      <c r="B36" s="46"/>
      <c r="C36" s="47"/>
      <c r="D36" s="47"/>
      <c r="E36" s="55" t="s">
        <v>52</v>
      </c>
      <c r="F36" s="170">
        <f>ROUND(SUM(BI91:BI125), 2)</f>
        <v>0</v>
      </c>
      <c r="G36" s="47"/>
      <c r="H36" s="47"/>
      <c r="I36" s="171">
        <v>0</v>
      </c>
      <c r="J36" s="170">
        <v>0</v>
      </c>
      <c r="K36" s="51"/>
    </row>
    <row r="37" s="1" customFormat="1" ht="6.96" customHeight="1">
      <c r="B37" s="46"/>
      <c r="C37" s="47"/>
      <c r="D37" s="47"/>
      <c r="E37" s="47"/>
      <c r="F37" s="47"/>
      <c r="G37" s="47"/>
      <c r="H37" s="47"/>
      <c r="I37" s="157"/>
      <c r="J37" s="47"/>
      <c r="K37" s="51"/>
    </row>
    <row r="38" s="1" customFormat="1" ht="25.44" customHeight="1">
      <c r="B38" s="46"/>
      <c r="C38" s="172"/>
      <c r="D38" s="173" t="s">
        <v>53</v>
      </c>
      <c r="E38" s="98"/>
      <c r="F38" s="98"/>
      <c r="G38" s="174" t="s">
        <v>54</v>
      </c>
      <c r="H38" s="175" t="s">
        <v>55</v>
      </c>
      <c r="I38" s="176"/>
      <c r="J38" s="177">
        <f>SUM(J29:J36)</f>
        <v>0</v>
      </c>
      <c r="K38" s="178"/>
    </row>
    <row r="39" s="1" customFormat="1" ht="14.4" customHeight="1">
      <c r="B39" s="67"/>
      <c r="C39" s="68"/>
      <c r="D39" s="68"/>
      <c r="E39" s="68"/>
      <c r="F39" s="68"/>
      <c r="G39" s="68"/>
      <c r="H39" s="68"/>
      <c r="I39" s="179"/>
      <c r="J39" s="68"/>
      <c r="K39" s="69"/>
    </row>
    <row r="43" s="1" customFormat="1" ht="6.96" customHeight="1">
      <c r="B43" s="180"/>
      <c r="C43" s="181"/>
      <c r="D43" s="181"/>
      <c r="E43" s="181"/>
      <c r="F43" s="181"/>
      <c r="G43" s="181"/>
      <c r="H43" s="181"/>
      <c r="I43" s="182"/>
      <c r="J43" s="181"/>
      <c r="K43" s="183"/>
    </row>
    <row r="44" s="1" customFormat="1" ht="36.96" customHeight="1">
      <c r="B44" s="46"/>
      <c r="C44" s="30" t="s">
        <v>512</v>
      </c>
      <c r="D44" s="47"/>
      <c r="E44" s="47"/>
      <c r="F44" s="47"/>
      <c r="G44" s="47"/>
      <c r="H44" s="47"/>
      <c r="I44" s="157"/>
      <c r="J44" s="47"/>
      <c r="K44" s="51"/>
    </row>
    <row r="45" s="1" customFormat="1" ht="6.96" customHeight="1">
      <c r="B45" s="46"/>
      <c r="C45" s="47"/>
      <c r="D45" s="47"/>
      <c r="E45" s="47"/>
      <c r="F45" s="47"/>
      <c r="G45" s="47"/>
      <c r="H45" s="47"/>
      <c r="I45" s="157"/>
      <c r="J45" s="47"/>
      <c r="K45" s="51"/>
    </row>
    <row r="46" s="1" customFormat="1" ht="14.4" customHeight="1">
      <c r="B46" s="46"/>
      <c r="C46" s="40" t="s">
        <v>18</v>
      </c>
      <c r="D46" s="47"/>
      <c r="E46" s="47"/>
      <c r="F46" s="47"/>
      <c r="G46" s="47"/>
      <c r="H46" s="47"/>
      <c r="I46" s="157"/>
      <c r="J46" s="47"/>
      <c r="K46" s="51"/>
    </row>
    <row r="47" s="1" customFormat="1" ht="16.5" customHeight="1">
      <c r="B47" s="46"/>
      <c r="C47" s="47"/>
      <c r="D47" s="47"/>
      <c r="E47" s="156" t="str">
        <f>E7</f>
        <v>Celkové opravy zastávek na koridorové trati Vraňany - Děčín - státní hranice_ZMĚNA č. 1</v>
      </c>
      <c r="F47" s="40"/>
      <c r="G47" s="40"/>
      <c r="H47" s="40"/>
      <c r="I47" s="157"/>
      <c r="J47" s="47"/>
      <c r="K47" s="51"/>
    </row>
    <row r="48">
      <c r="B48" s="28"/>
      <c r="C48" s="40" t="s">
        <v>506</v>
      </c>
      <c r="D48" s="29"/>
      <c r="E48" s="29"/>
      <c r="F48" s="29"/>
      <c r="G48" s="29"/>
      <c r="H48" s="29"/>
      <c r="I48" s="155"/>
      <c r="J48" s="29"/>
      <c r="K48" s="31"/>
    </row>
    <row r="49" s="1" customFormat="1" ht="16.5" customHeight="1">
      <c r="B49" s="46"/>
      <c r="C49" s="47"/>
      <c r="D49" s="47"/>
      <c r="E49" s="156" t="s">
        <v>2415</v>
      </c>
      <c r="F49" s="47"/>
      <c r="G49" s="47"/>
      <c r="H49" s="47"/>
      <c r="I49" s="157"/>
      <c r="J49" s="47"/>
      <c r="K49" s="51"/>
    </row>
    <row r="50" s="1" customFormat="1" ht="14.4" customHeight="1">
      <c r="B50" s="46"/>
      <c r="C50" s="40" t="s">
        <v>508</v>
      </c>
      <c r="D50" s="47"/>
      <c r="E50" s="47"/>
      <c r="F50" s="47"/>
      <c r="G50" s="47"/>
      <c r="H50" s="47"/>
      <c r="I50" s="157"/>
      <c r="J50" s="47"/>
      <c r="K50" s="51"/>
    </row>
    <row r="51" s="1" customFormat="1" ht="17.25" customHeight="1">
      <c r="B51" s="46"/>
      <c r="C51" s="47"/>
      <c r="D51" s="47"/>
      <c r="E51" s="158" t="str">
        <f>E11</f>
        <v>SO-40-02 - SBBH</v>
      </c>
      <c r="F51" s="47"/>
      <c r="G51" s="47"/>
      <c r="H51" s="47"/>
      <c r="I51" s="157"/>
      <c r="J51" s="47"/>
      <c r="K51" s="51"/>
    </row>
    <row r="52" s="1" customFormat="1" ht="6.96" customHeight="1">
      <c r="B52" s="46"/>
      <c r="C52" s="47"/>
      <c r="D52" s="47"/>
      <c r="E52" s="47"/>
      <c r="F52" s="47"/>
      <c r="G52" s="47"/>
      <c r="H52" s="47"/>
      <c r="I52" s="157"/>
      <c r="J52" s="47"/>
      <c r="K52" s="51"/>
    </row>
    <row r="53" s="1" customFormat="1" ht="18" customHeight="1">
      <c r="B53" s="46"/>
      <c r="C53" s="40" t="s">
        <v>25</v>
      </c>
      <c r="D53" s="47"/>
      <c r="E53" s="47"/>
      <c r="F53" s="35" t="str">
        <f>F14</f>
        <v xml:space="preserve"> </v>
      </c>
      <c r="G53" s="47"/>
      <c r="H53" s="47"/>
      <c r="I53" s="159" t="s">
        <v>27</v>
      </c>
      <c r="J53" s="160" t="str">
        <f>IF(J14="","",J14)</f>
        <v>19. 9. 2018</v>
      </c>
      <c r="K53" s="51"/>
    </row>
    <row r="54" s="1" customFormat="1" ht="6.96" customHeight="1">
      <c r="B54" s="46"/>
      <c r="C54" s="47"/>
      <c r="D54" s="47"/>
      <c r="E54" s="47"/>
      <c r="F54" s="47"/>
      <c r="G54" s="47"/>
      <c r="H54" s="47"/>
      <c r="I54" s="157"/>
      <c r="J54" s="47"/>
      <c r="K54" s="51"/>
    </row>
    <row r="55" s="1" customFormat="1">
      <c r="B55" s="46"/>
      <c r="C55" s="40" t="s">
        <v>31</v>
      </c>
      <c r="D55" s="47"/>
      <c r="E55" s="47"/>
      <c r="F55" s="35" t="str">
        <f>E17</f>
        <v>SŽDC s.o., OŘ Ústí n.L., ST Ústí n.L.</v>
      </c>
      <c r="G55" s="47"/>
      <c r="H55" s="47"/>
      <c r="I55" s="159" t="s">
        <v>39</v>
      </c>
      <c r="J55" s="44" t="str">
        <f>E23</f>
        <v xml:space="preserve"> </v>
      </c>
      <c r="K55" s="51"/>
    </row>
    <row r="56" s="1" customFormat="1" ht="14.4" customHeight="1">
      <c r="B56" s="46"/>
      <c r="C56" s="40" t="s">
        <v>37</v>
      </c>
      <c r="D56" s="47"/>
      <c r="E56" s="47"/>
      <c r="F56" s="35" t="str">
        <f>IF(E20="","",E20)</f>
        <v/>
      </c>
      <c r="G56" s="47"/>
      <c r="H56" s="47"/>
      <c r="I56" s="157"/>
      <c r="J56" s="184"/>
      <c r="K56" s="51"/>
    </row>
    <row r="57" s="1" customFormat="1" ht="10.32" customHeight="1">
      <c r="B57" s="46"/>
      <c r="C57" s="47"/>
      <c r="D57" s="47"/>
      <c r="E57" s="47"/>
      <c r="F57" s="47"/>
      <c r="G57" s="47"/>
      <c r="H57" s="47"/>
      <c r="I57" s="157"/>
      <c r="J57" s="47"/>
      <c r="K57" s="51"/>
    </row>
    <row r="58" s="1" customFormat="1" ht="29.28" customHeight="1">
      <c r="B58" s="46"/>
      <c r="C58" s="185" t="s">
        <v>513</v>
      </c>
      <c r="D58" s="172"/>
      <c r="E58" s="172"/>
      <c r="F58" s="172"/>
      <c r="G58" s="172"/>
      <c r="H58" s="172"/>
      <c r="I58" s="186"/>
      <c r="J58" s="187" t="s">
        <v>514</v>
      </c>
      <c r="K58" s="188"/>
    </row>
    <row r="59" s="1" customFormat="1" ht="10.32" customHeight="1">
      <c r="B59" s="46"/>
      <c r="C59" s="47"/>
      <c r="D59" s="47"/>
      <c r="E59" s="47"/>
      <c r="F59" s="47"/>
      <c r="G59" s="47"/>
      <c r="H59" s="47"/>
      <c r="I59" s="157"/>
      <c r="J59" s="47"/>
      <c r="K59" s="51"/>
    </row>
    <row r="60" s="1" customFormat="1" ht="29.28" customHeight="1">
      <c r="B60" s="46"/>
      <c r="C60" s="189" t="s">
        <v>515</v>
      </c>
      <c r="D60" s="47"/>
      <c r="E60" s="47"/>
      <c r="F60" s="47"/>
      <c r="G60" s="47"/>
      <c r="H60" s="47"/>
      <c r="I60" s="157"/>
      <c r="J60" s="168">
        <f>J91</f>
        <v>0</v>
      </c>
      <c r="K60" s="51"/>
      <c r="AU60" s="24" t="s">
        <v>516</v>
      </c>
    </row>
    <row r="61" s="8" customFormat="1" ht="24.96" customHeight="1">
      <c r="B61" s="190"/>
      <c r="C61" s="191"/>
      <c r="D61" s="192" t="s">
        <v>517</v>
      </c>
      <c r="E61" s="193"/>
      <c r="F61" s="193"/>
      <c r="G61" s="193"/>
      <c r="H61" s="193"/>
      <c r="I61" s="194"/>
      <c r="J61" s="195">
        <f>J92</f>
        <v>0</v>
      </c>
      <c r="K61" s="196"/>
    </row>
    <row r="62" s="9" customFormat="1" ht="19.92" customHeight="1">
      <c r="B62" s="197"/>
      <c r="C62" s="198"/>
      <c r="D62" s="199" t="s">
        <v>1087</v>
      </c>
      <c r="E62" s="200"/>
      <c r="F62" s="200"/>
      <c r="G62" s="200"/>
      <c r="H62" s="200"/>
      <c r="I62" s="201"/>
      <c r="J62" s="202">
        <f>J93</f>
        <v>0</v>
      </c>
      <c r="K62" s="203"/>
    </row>
    <row r="63" s="9" customFormat="1" ht="19.92" customHeight="1">
      <c r="B63" s="197"/>
      <c r="C63" s="198"/>
      <c r="D63" s="199" t="s">
        <v>1587</v>
      </c>
      <c r="E63" s="200"/>
      <c r="F63" s="200"/>
      <c r="G63" s="200"/>
      <c r="H63" s="200"/>
      <c r="I63" s="201"/>
      <c r="J63" s="202">
        <f>J103</f>
        <v>0</v>
      </c>
      <c r="K63" s="203"/>
    </row>
    <row r="64" s="9" customFormat="1" ht="19.92" customHeight="1">
      <c r="B64" s="197"/>
      <c r="C64" s="198"/>
      <c r="D64" s="199" t="s">
        <v>1588</v>
      </c>
      <c r="E64" s="200"/>
      <c r="F64" s="200"/>
      <c r="G64" s="200"/>
      <c r="H64" s="200"/>
      <c r="I64" s="201"/>
      <c r="J64" s="202">
        <f>J111</f>
        <v>0</v>
      </c>
      <c r="K64" s="203"/>
    </row>
    <row r="65" s="8" customFormat="1" ht="24.96" customHeight="1">
      <c r="B65" s="190"/>
      <c r="C65" s="191"/>
      <c r="D65" s="192" t="s">
        <v>523</v>
      </c>
      <c r="E65" s="193"/>
      <c r="F65" s="193"/>
      <c r="G65" s="193"/>
      <c r="H65" s="193"/>
      <c r="I65" s="194"/>
      <c r="J65" s="195">
        <f>J117</f>
        <v>0</v>
      </c>
      <c r="K65" s="196"/>
    </row>
    <row r="66" s="9" customFormat="1" ht="19.92" customHeight="1">
      <c r="B66" s="197"/>
      <c r="C66" s="198"/>
      <c r="D66" s="199" t="s">
        <v>1089</v>
      </c>
      <c r="E66" s="200"/>
      <c r="F66" s="200"/>
      <c r="G66" s="200"/>
      <c r="H66" s="200"/>
      <c r="I66" s="201"/>
      <c r="J66" s="202">
        <f>J118</f>
        <v>0</v>
      </c>
      <c r="K66" s="203"/>
    </row>
    <row r="67" s="8" customFormat="1" ht="24.96" customHeight="1">
      <c r="B67" s="190"/>
      <c r="C67" s="191"/>
      <c r="D67" s="192" t="s">
        <v>598</v>
      </c>
      <c r="E67" s="193"/>
      <c r="F67" s="193"/>
      <c r="G67" s="193"/>
      <c r="H67" s="193"/>
      <c r="I67" s="194"/>
      <c r="J67" s="195">
        <f>J121</f>
        <v>0</v>
      </c>
      <c r="K67" s="196"/>
    </row>
    <row r="68" s="9" customFormat="1" ht="19.92" customHeight="1">
      <c r="B68" s="197"/>
      <c r="C68" s="198"/>
      <c r="D68" s="199" t="s">
        <v>668</v>
      </c>
      <c r="E68" s="200"/>
      <c r="F68" s="200"/>
      <c r="G68" s="200"/>
      <c r="H68" s="200"/>
      <c r="I68" s="201"/>
      <c r="J68" s="202">
        <f>J122</f>
        <v>0</v>
      </c>
      <c r="K68" s="203"/>
    </row>
    <row r="69" s="9" customFormat="1" ht="19.92" customHeight="1">
      <c r="B69" s="197"/>
      <c r="C69" s="198"/>
      <c r="D69" s="199" t="s">
        <v>1589</v>
      </c>
      <c r="E69" s="200"/>
      <c r="F69" s="200"/>
      <c r="G69" s="200"/>
      <c r="H69" s="200"/>
      <c r="I69" s="201"/>
      <c r="J69" s="202">
        <f>J124</f>
        <v>0</v>
      </c>
      <c r="K69" s="203"/>
    </row>
    <row r="70" s="1" customFormat="1" ht="21.84" customHeight="1">
      <c r="B70" s="46"/>
      <c r="C70" s="47"/>
      <c r="D70" s="47"/>
      <c r="E70" s="47"/>
      <c r="F70" s="47"/>
      <c r="G70" s="47"/>
      <c r="H70" s="47"/>
      <c r="I70" s="157"/>
      <c r="J70" s="47"/>
      <c r="K70" s="51"/>
    </row>
    <row r="71" s="1" customFormat="1" ht="6.96" customHeight="1">
      <c r="B71" s="67"/>
      <c r="C71" s="68"/>
      <c r="D71" s="68"/>
      <c r="E71" s="68"/>
      <c r="F71" s="68"/>
      <c r="G71" s="68"/>
      <c r="H71" s="68"/>
      <c r="I71" s="179"/>
      <c r="J71" s="68"/>
      <c r="K71" s="69"/>
    </row>
    <row r="75" s="1" customFormat="1" ht="6.96" customHeight="1">
      <c r="B75" s="70"/>
      <c r="C75" s="71"/>
      <c r="D75" s="71"/>
      <c r="E75" s="71"/>
      <c r="F75" s="71"/>
      <c r="G75" s="71"/>
      <c r="H75" s="71"/>
      <c r="I75" s="182"/>
      <c r="J75" s="71"/>
      <c r="K75" s="71"/>
      <c r="L75" s="72"/>
    </row>
    <row r="76" s="1" customFormat="1" ht="36.96" customHeight="1">
      <c r="B76" s="46"/>
      <c r="C76" s="73" t="s">
        <v>525</v>
      </c>
      <c r="D76" s="74"/>
      <c r="E76" s="74"/>
      <c r="F76" s="74"/>
      <c r="G76" s="74"/>
      <c r="H76" s="74"/>
      <c r="I76" s="204"/>
      <c r="J76" s="74"/>
      <c r="K76" s="74"/>
      <c r="L76" s="72"/>
    </row>
    <row r="77" s="1" customFormat="1" ht="6.96" customHeight="1">
      <c r="B77" s="46"/>
      <c r="C77" s="74"/>
      <c r="D77" s="74"/>
      <c r="E77" s="74"/>
      <c r="F77" s="74"/>
      <c r="G77" s="74"/>
      <c r="H77" s="74"/>
      <c r="I77" s="204"/>
      <c r="J77" s="74"/>
      <c r="K77" s="74"/>
      <c r="L77" s="72"/>
    </row>
    <row r="78" s="1" customFormat="1" ht="14.4" customHeight="1">
      <c r="B78" s="46"/>
      <c r="C78" s="76" t="s">
        <v>18</v>
      </c>
      <c r="D78" s="74"/>
      <c r="E78" s="74"/>
      <c r="F78" s="74"/>
      <c r="G78" s="74"/>
      <c r="H78" s="74"/>
      <c r="I78" s="204"/>
      <c r="J78" s="74"/>
      <c r="K78" s="74"/>
      <c r="L78" s="72"/>
    </row>
    <row r="79" s="1" customFormat="1" ht="16.5" customHeight="1">
      <c r="B79" s="46"/>
      <c r="C79" s="74"/>
      <c r="D79" s="74"/>
      <c r="E79" s="205" t="str">
        <f>E7</f>
        <v>Celkové opravy zastávek na koridorové trati Vraňany - Děčín - státní hranice_ZMĚNA č. 1</v>
      </c>
      <c r="F79" s="76"/>
      <c r="G79" s="76"/>
      <c r="H79" s="76"/>
      <c r="I79" s="204"/>
      <c r="J79" s="74"/>
      <c r="K79" s="74"/>
      <c r="L79" s="72"/>
    </row>
    <row r="80">
      <c r="B80" s="28"/>
      <c r="C80" s="76" t="s">
        <v>506</v>
      </c>
      <c r="D80" s="206"/>
      <c r="E80" s="206"/>
      <c r="F80" s="206"/>
      <c r="G80" s="206"/>
      <c r="H80" s="206"/>
      <c r="I80" s="149"/>
      <c r="J80" s="206"/>
      <c r="K80" s="206"/>
      <c r="L80" s="207"/>
    </row>
    <row r="81" s="1" customFormat="1" ht="16.5" customHeight="1">
      <c r="B81" s="46"/>
      <c r="C81" s="74"/>
      <c r="D81" s="74"/>
      <c r="E81" s="205" t="s">
        <v>2415</v>
      </c>
      <c r="F81" s="74"/>
      <c r="G81" s="74"/>
      <c r="H81" s="74"/>
      <c r="I81" s="204"/>
      <c r="J81" s="74"/>
      <c r="K81" s="74"/>
      <c r="L81" s="72"/>
    </row>
    <row r="82" s="1" customFormat="1" ht="14.4" customHeight="1">
      <c r="B82" s="46"/>
      <c r="C82" s="76" t="s">
        <v>508</v>
      </c>
      <c r="D82" s="74"/>
      <c r="E82" s="74"/>
      <c r="F82" s="74"/>
      <c r="G82" s="74"/>
      <c r="H82" s="74"/>
      <c r="I82" s="204"/>
      <c r="J82" s="74"/>
      <c r="K82" s="74"/>
      <c r="L82" s="72"/>
    </row>
    <row r="83" s="1" customFormat="1" ht="17.25" customHeight="1">
      <c r="B83" s="46"/>
      <c r="C83" s="74"/>
      <c r="D83" s="74"/>
      <c r="E83" s="82" t="str">
        <f>E11</f>
        <v>SO-40-02 - SBBH</v>
      </c>
      <c r="F83" s="74"/>
      <c r="G83" s="74"/>
      <c r="H83" s="74"/>
      <c r="I83" s="204"/>
      <c r="J83" s="74"/>
      <c r="K83" s="74"/>
      <c r="L83" s="72"/>
    </row>
    <row r="84" s="1" customFormat="1" ht="6.96" customHeight="1">
      <c r="B84" s="46"/>
      <c r="C84" s="74"/>
      <c r="D84" s="74"/>
      <c r="E84" s="74"/>
      <c r="F84" s="74"/>
      <c r="G84" s="74"/>
      <c r="H84" s="74"/>
      <c r="I84" s="204"/>
      <c r="J84" s="74"/>
      <c r="K84" s="74"/>
      <c r="L84" s="72"/>
    </row>
    <row r="85" s="1" customFormat="1" ht="18" customHeight="1">
      <c r="B85" s="46"/>
      <c r="C85" s="76" t="s">
        <v>25</v>
      </c>
      <c r="D85" s="74"/>
      <c r="E85" s="74"/>
      <c r="F85" s="209" t="str">
        <f>F14</f>
        <v xml:space="preserve"> </v>
      </c>
      <c r="G85" s="74"/>
      <c r="H85" s="74"/>
      <c r="I85" s="210" t="s">
        <v>27</v>
      </c>
      <c r="J85" s="85" t="str">
        <f>IF(J14="","",J14)</f>
        <v>19. 9. 2018</v>
      </c>
      <c r="K85" s="74"/>
      <c r="L85" s="72"/>
    </row>
    <row r="86" s="1" customFormat="1" ht="6.96" customHeight="1">
      <c r="B86" s="46"/>
      <c r="C86" s="74"/>
      <c r="D86" s="74"/>
      <c r="E86" s="74"/>
      <c r="F86" s="74"/>
      <c r="G86" s="74"/>
      <c r="H86" s="74"/>
      <c r="I86" s="204"/>
      <c r="J86" s="74"/>
      <c r="K86" s="74"/>
      <c r="L86" s="72"/>
    </row>
    <row r="87" s="1" customFormat="1">
      <c r="B87" s="46"/>
      <c r="C87" s="76" t="s">
        <v>31</v>
      </c>
      <c r="D87" s="74"/>
      <c r="E87" s="74"/>
      <c r="F87" s="209" t="str">
        <f>E17</f>
        <v>SŽDC s.o., OŘ Ústí n.L., ST Ústí n.L.</v>
      </c>
      <c r="G87" s="74"/>
      <c r="H87" s="74"/>
      <c r="I87" s="210" t="s">
        <v>39</v>
      </c>
      <c r="J87" s="209" t="str">
        <f>E23</f>
        <v xml:space="preserve"> </v>
      </c>
      <c r="K87" s="74"/>
      <c r="L87" s="72"/>
    </row>
    <row r="88" s="1" customFormat="1" ht="14.4" customHeight="1">
      <c r="B88" s="46"/>
      <c r="C88" s="76" t="s">
        <v>37</v>
      </c>
      <c r="D88" s="74"/>
      <c r="E88" s="74"/>
      <c r="F88" s="209" t="str">
        <f>IF(E20="","",E20)</f>
        <v/>
      </c>
      <c r="G88" s="74"/>
      <c r="H88" s="74"/>
      <c r="I88" s="204"/>
      <c r="J88" s="74"/>
      <c r="K88" s="74"/>
      <c r="L88" s="72"/>
    </row>
    <row r="89" s="1" customFormat="1" ht="10.32" customHeight="1">
      <c r="B89" s="46"/>
      <c r="C89" s="74"/>
      <c r="D89" s="74"/>
      <c r="E89" s="74"/>
      <c r="F89" s="74"/>
      <c r="G89" s="74"/>
      <c r="H89" s="74"/>
      <c r="I89" s="204"/>
      <c r="J89" s="74"/>
      <c r="K89" s="74"/>
      <c r="L89" s="72"/>
    </row>
    <row r="90" s="10" customFormat="1" ht="29.28" customHeight="1">
      <c r="B90" s="211"/>
      <c r="C90" s="212" t="s">
        <v>526</v>
      </c>
      <c r="D90" s="213" t="s">
        <v>62</v>
      </c>
      <c r="E90" s="213" t="s">
        <v>58</v>
      </c>
      <c r="F90" s="213" t="s">
        <v>527</v>
      </c>
      <c r="G90" s="213" t="s">
        <v>528</v>
      </c>
      <c r="H90" s="213" t="s">
        <v>529</v>
      </c>
      <c r="I90" s="214" t="s">
        <v>530</v>
      </c>
      <c r="J90" s="213" t="s">
        <v>514</v>
      </c>
      <c r="K90" s="215" t="s">
        <v>531</v>
      </c>
      <c r="L90" s="216"/>
      <c r="M90" s="102" t="s">
        <v>532</v>
      </c>
      <c r="N90" s="103" t="s">
        <v>47</v>
      </c>
      <c r="O90" s="103" t="s">
        <v>533</v>
      </c>
      <c r="P90" s="103" t="s">
        <v>534</v>
      </c>
      <c r="Q90" s="103" t="s">
        <v>535</v>
      </c>
      <c r="R90" s="103" t="s">
        <v>536</v>
      </c>
      <c r="S90" s="103" t="s">
        <v>537</v>
      </c>
      <c r="T90" s="104" t="s">
        <v>538</v>
      </c>
    </row>
    <row r="91" s="1" customFormat="1" ht="29.28" customHeight="1">
      <c r="B91" s="46"/>
      <c r="C91" s="108" t="s">
        <v>515</v>
      </c>
      <c r="D91" s="74"/>
      <c r="E91" s="74"/>
      <c r="F91" s="74"/>
      <c r="G91" s="74"/>
      <c r="H91" s="74"/>
      <c r="I91" s="204"/>
      <c r="J91" s="217">
        <f>BK91</f>
        <v>0</v>
      </c>
      <c r="K91" s="74"/>
      <c r="L91" s="72"/>
      <c r="M91" s="105"/>
      <c r="N91" s="106"/>
      <c r="O91" s="106"/>
      <c r="P91" s="218">
        <f>P92+P117+P121</f>
        <v>0</v>
      </c>
      <c r="Q91" s="106"/>
      <c r="R91" s="218">
        <f>R92+R117+R121</f>
        <v>0</v>
      </c>
      <c r="S91" s="106"/>
      <c r="T91" s="219">
        <f>T92+T117+T121</f>
        <v>1.02</v>
      </c>
      <c r="AT91" s="24" t="s">
        <v>76</v>
      </c>
      <c r="AU91" s="24" t="s">
        <v>516</v>
      </c>
      <c r="BK91" s="220">
        <f>BK92+BK117+BK121</f>
        <v>0</v>
      </c>
    </row>
    <row r="92" s="11" customFormat="1" ht="37.44" customHeight="1">
      <c r="B92" s="221"/>
      <c r="C92" s="222"/>
      <c r="D92" s="223" t="s">
        <v>76</v>
      </c>
      <c r="E92" s="224" t="s">
        <v>539</v>
      </c>
      <c r="F92" s="224" t="s">
        <v>540</v>
      </c>
      <c r="G92" s="222"/>
      <c r="H92" s="222"/>
      <c r="I92" s="225"/>
      <c r="J92" s="226">
        <f>BK92</f>
        <v>0</v>
      </c>
      <c r="K92" s="222"/>
      <c r="L92" s="227"/>
      <c r="M92" s="228"/>
      <c r="N92" s="229"/>
      <c r="O92" s="229"/>
      <c r="P92" s="230">
        <f>P93+P103+P111</f>
        <v>0</v>
      </c>
      <c r="Q92" s="229"/>
      <c r="R92" s="230">
        <f>R93+R103+R111</f>
        <v>0</v>
      </c>
      <c r="S92" s="229"/>
      <c r="T92" s="231">
        <f>T93+T103+T111</f>
        <v>0</v>
      </c>
      <c r="AR92" s="232" t="s">
        <v>24</v>
      </c>
      <c r="AT92" s="233" t="s">
        <v>76</v>
      </c>
      <c r="AU92" s="233" t="s">
        <v>77</v>
      </c>
      <c r="AY92" s="232" t="s">
        <v>541</v>
      </c>
      <c r="BK92" s="234">
        <f>BK93+BK103+BK111</f>
        <v>0</v>
      </c>
    </row>
    <row r="93" s="11" customFormat="1" ht="19.92" customHeight="1">
      <c r="B93" s="221"/>
      <c r="C93" s="222"/>
      <c r="D93" s="223" t="s">
        <v>76</v>
      </c>
      <c r="E93" s="235" t="s">
        <v>24</v>
      </c>
      <c r="F93" s="235" t="s">
        <v>1090</v>
      </c>
      <c r="G93" s="222"/>
      <c r="H93" s="222"/>
      <c r="I93" s="225"/>
      <c r="J93" s="236">
        <f>BK93</f>
        <v>0</v>
      </c>
      <c r="K93" s="222"/>
      <c r="L93" s="227"/>
      <c r="M93" s="228"/>
      <c r="N93" s="229"/>
      <c r="O93" s="229"/>
      <c r="P93" s="230">
        <f>SUM(P94:P102)</f>
        <v>0</v>
      </c>
      <c r="Q93" s="229"/>
      <c r="R93" s="230">
        <f>SUM(R94:R102)</f>
        <v>0</v>
      </c>
      <c r="S93" s="229"/>
      <c r="T93" s="231">
        <f>SUM(T94:T102)</f>
        <v>0</v>
      </c>
      <c r="AR93" s="232" t="s">
        <v>24</v>
      </c>
      <c r="AT93" s="233" t="s">
        <v>76</v>
      </c>
      <c r="AU93" s="233" t="s">
        <v>24</v>
      </c>
      <c r="AY93" s="232" t="s">
        <v>541</v>
      </c>
      <c r="BK93" s="234">
        <f>SUM(BK94:BK102)</f>
        <v>0</v>
      </c>
    </row>
    <row r="94" s="1" customFormat="1" ht="25.5" customHeight="1">
      <c r="B94" s="46"/>
      <c r="C94" s="237" t="s">
        <v>24</v>
      </c>
      <c r="D94" s="237" t="s">
        <v>544</v>
      </c>
      <c r="E94" s="238" t="s">
        <v>1593</v>
      </c>
      <c r="F94" s="239" t="s">
        <v>1594</v>
      </c>
      <c r="G94" s="240" t="s">
        <v>1093</v>
      </c>
      <c r="H94" s="241">
        <v>3.75</v>
      </c>
      <c r="I94" s="242"/>
      <c r="J94" s="243">
        <f>ROUND(I94*H94,2)</f>
        <v>0</v>
      </c>
      <c r="K94" s="239" t="s">
        <v>772</v>
      </c>
      <c r="L94" s="72"/>
      <c r="M94" s="244" t="s">
        <v>22</v>
      </c>
      <c r="N94" s="245" t="s">
        <v>48</v>
      </c>
      <c r="O94" s="47"/>
      <c r="P94" s="246">
        <f>O94*H94</f>
        <v>0</v>
      </c>
      <c r="Q94" s="246">
        <v>0</v>
      </c>
      <c r="R94" s="246">
        <f>Q94*H94</f>
        <v>0</v>
      </c>
      <c r="S94" s="246">
        <v>0</v>
      </c>
      <c r="T94" s="247">
        <f>S94*H94</f>
        <v>0</v>
      </c>
      <c r="AR94" s="24" t="s">
        <v>542</v>
      </c>
      <c r="AT94" s="24" t="s">
        <v>544</v>
      </c>
      <c r="AU94" s="24" t="s">
        <v>85</v>
      </c>
      <c r="AY94" s="24" t="s">
        <v>541</v>
      </c>
      <c r="BE94" s="248">
        <f>IF(N94="základní",J94,0)</f>
        <v>0</v>
      </c>
      <c r="BF94" s="248">
        <f>IF(N94="snížená",J94,0)</f>
        <v>0</v>
      </c>
      <c r="BG94" s="248">
        <f>IF(N94="zákl. přenesená",J94,0)</f>
        <v>0</v>
      </c>
      <c r="BH94" s="248">
        <f>IF(N94="sníž. přenesená",J94,0)</f>
        <v>0</v>
      </c>
      <c r="BI94" s="248">
        <f>IF(N94="nulová",J94,0)</f>
        <v>0</v>
      </c>
      <c r="BJ94" s="24" t="s">
        <v>24</v>
      </c>
      <c r="BK94" s="248">
        <f>ROUND(I94*H94,2)</f>
        <v>0</v>
      </c>
      <c r="BL94" s="24" t="s">
        <v>542</v>
      </c>
      <c r="BM94" s="24" t="s">
        <v>2417</v>
      </c>
    </row>
    <row r="95" s="12" customFormat="1">
      <c r="B95" s="249"/>
      <c r="C95" s="250"/>
      <c r="D95" s="251" t="s">
        <v>549</v>
      </c>
      <c r="E95" s="252" t="s">
        <v>22</v>
      </c>
      <c r="F95" s="253" t="s">
        <v>2418</v>
      </c>
      <c r="G95" s="250"/>
      <c r="H95" s="254">
        <v>3.75</v>
      </c>
      <c r="I95" s="255"/>
      <c r="J95" s="250"/>
      <c r="K95" s="250"/>
      <c r="L95" s="256"/>
      <c r="M95" s="257"/>
      <c r="N95" s="258"/>
      <c r="O95" s="258"/>
      <c r="P95" s="258"/>
      <c r="Q95" s="258"/>
      <c r="R95" s="258"/>
      <c r="S95" s="258"/>
      <c r="T95" s="259"/>
      <c r="AT95" s="260" t="s">
        <v>549</v>
      </c>
      <c r="AU95" s="260" t="s">
        <v>85</v>
      </c>
      <c r="AV95" s="12" t="s">
        <v>85</v>
      </c>
      <c r="AW95" s="12" t="s">
        <v>41</v>
      </c>
      <c r="AX95" s="12" t="s">
        <v>24</v>
      </c>
      <c r="AY95" s="260" t="s">
        <v>541</v>
      </c>
    </row>
    <row r="96" s="1" customFormat="1" ht="16.5" customHeight="1">
      <c r="B96" s="46"/>
      <c r="C96" s="237" t="s">
        <v>85</v>
      </c>
      <c r="D96" s="237" t="s">
        <v>544</v>
      </c>
      <c r="E96" s="238" t="s">
        <v>1596</v>
      </c>
      <c r="F96" s="239" t="s">
        <v>1597</v>
      </c>
      <c r="G96" s="240" t="s">
        <v>1093</v>
      </c>
      <c r="H96" s="241">
        <v>5</v>
      </c>
      <c r="I96" s="242"/>
      <c r="J96" s="243">
        <f>ROUND(I96*H96,2)</f>
        <v>0</v>
      </c>
      <c r="K96" s="239" t="s">
        <v>772</v>
      </c>
      <c r="L96" s="72"/>
      <c r="M96" s="244" t="s">
        <v>22</v>
      </c>
      <c r="N96" s="245" t="s">
        <v>48</v>
      </c>
      <c r="O96" s="47"/>
      <c r="P96" s="246">
        <f>O96*H96</f>
        <v>0</v>
      </c>
      <c r="Q96" s="246">
        <v>0</v>
      </c>
      <c r="R96" s="246">
        <f>Q96*H96</f>
        <v>0</v>
      </c>
      <c r="S96" s="246">
        <v>0</v>
      </c>
      <c r="T96" s="247">
        <f>S96*H96</f>
        <v>0</v>
      </c>
      <c r="AR96" s="24" t="s">
        <v>542</v>
      </c>
      <c r="AT96" s="24" t="s">
        <v>544</v>
      </c>
      <c r="AU96" s="24" t="s">
        <v>85</v>
      </c>
      <c r="AY96" s="24" t="s">
        <v>541</v>
      </c>
      <c r="BE96" s="248">
        <f>IF(N96="základní",J96,0)</f>
        <v>0</v>
      </c>
      <c r="BF96" s="248">
        <f>IF(N96="snížená",J96,0)</f>
        <v>0</v>
      </c>
      <c r="BG96" s="248">
        <f>IF(N96="zákl. přenesená",J96,0)</f>
        <v>0</v>
      </c>
      <c r="BH96" s="248">
        <f>IF(N96="sníž. přenesená",J96,0)</f>
        <v>0</v>
      </c>
      <c r="BI96" s="248">
        <f>IF(N96="nulová",J96,0)</f>
        <v>0</v>
      </c>
      <c r="BJ96" s="24" t="s">
        <v>24</v>
      </c>
      <c r="BK96" s="248">
        <f>ROUND(I96*H96,2)</f>
        <v>0</v>
      </c>
      <c r="BL96" s="24" t="s">
        <v>542</v>
      </c>
      <c r="BM96" s="24" t="s">
        <v>2419</v>
      </c>
    </row>
    <row r="97" s="12" customFormat="1">
      <c r="B97" s="249"/>
      <c r="C97" s="250"/>
      <c r="D97" s="251" t="s">
        <v>549</v>
      </c>
      <c r="E97" s="252" t="s">
        <v>22</v>
      </c>
      <c r="F97" s="253" t="s">
        <v>2420</v>
      </c>
      <c r="G97" s="250"/>
      <c r="H97" s="254">
        <v>5</v>
      </c>
      <c r="I97" s="255"/>
      <c r="J97" s="250"/>
      <c r="K97" s="250"/>
      <c r="L97" s="256"/>
      <c r="M97" s="257"/>
      <c r="N97" s="258"/>
      <c r="O97" s="258"/>
      <c r="P97" s="258"/>
      <c r="Q97" s="258"/>
      <c r="R97" s="258"/>
      <c r="S97" s="258"/>
      <c r="T97" s="259"/>
      <c r="AT97" s="260" t="s">
        <v>549</v>
      </c>
      <c r="AU97" s="260" t="s">
        <v>85</v>
      </c>
      <c r="AV97" s="12" t="s">
        <v>85</v>
      </c>
      <c r="AW97" s="12" t="s">
        <v>41</v>
      </c>
      <c r="AX97" s="12" t="s">
        <v>24</v>
      </c>
      <c r="AY97" s="260" t="s">
        <v>541</v>
      </c>
    </row>
    <row r="98" s="1" customFormat="1" ht="25.5" customHeight="1">
      <c r="B98" s="46"/>
      <c r="C98" s="237" t="s">
        <v>93</v>
      </c>
      <c r="D98" s="237" t="s">
        <v>544</v>
      </c>
      <c r="E98" s="238" t="s">
        <v>1599</v>
      </c>
      <c r="F98" s="239" t="s">
        <v>1600</v>
      </c>
      <c r="G98" s="240" t="s">
        <v>1093</v>
      </c>
      <c r="H98" s="241">
        <v>8.75</v>
      </c>
      <c r="I98" s="242"/>
      <c r="J98" s="243">
        <f>ROUND(I98*H98,2)</f>
        <v>0</v>
      </c>
      <c r="K98" s="239" t="s">
        <v>22</v>
      </c>
      <c r="L98" s="72"/>
      <c r="M98" s="244" t="s">
        <v>22</v>
      </c>
      <c r="N98" s="245" t="s">
        <v>48</v>
      </c>
      <c r="O98" s="47"/>
      <c r="P98" s="246">
        <f>O98*H98</f>
        <v>0</v>
      </c>
      <c r="Q98" s="246">
        <v>0</v>
      </c>
      <c r="R98" s="246">
        <f>Q98*H98</f>
        <v>0</v>
      </c>
      <c r="S98" s="246">
        <v>0</v>
      </c>
      <c r="T98" s="247">
        <f>S98*H98</f>
        <v>0</v>
      </c>
      <c r="AR98" s="24" t="s">
        <v>542</v>
      </c>
      <c r="AT98" s="24" t="s">
        <v>544</v>
      </c>
      <c r="AU98" s="24" t="s">
        <v>85</v>
      </c>
      <c r="AY98" s="24" t="s">
        <v>541</v>
      </c>
      <c r="BE98" s="248">
        <f>IF(N98="základní",J98,0)</f>
        <v>0</v>
      </c>
      <c r="BF98" s="248">
        <f>IF(N98="snížená",J98,0)</f>
        <v>0</v>
      </c>
      <c r="BG98" s="248">
        <f>IF(N98="zákl. přenesená",J98,0)</f>
        <v>0</v>
      </c>
      <c r="BH98" s="248">
        <f>IF(N98="sníž. přenesená",J98,0)</f>
        <v>0</v>
      </c>
      <c r="BI98" s="248">
        <f>IF(N98="nulová",J98,0)</f>
        <v>0</v>
      </c>
      <c r="BJ98" s="24" t="s">
        <v>24</v>
      </c>
      <c r="BK98" s="248">
        <f>ROUND(I98*H98,2)</f>
        <v>0</v>
      </c>
      <c r="BL98" s="24" t="s">
        <v>542</v>
      </c>
      <c r="BM98" s="24" t="s">
        <v>2421</v>
      </c>
    </row>
    <row r="99" s="1" customFormat="1" ht="38.25" customHeight="1">
      <c r="B99" s="46"/>
      <c r="C99" s="237" t="s">
        <v>542</v>
      </c>
      <c r="D99" s="237" t="s">
        <v>544</v>
      </c>
      <c r="E99" s="238" t="s">
        <v>1602</v>
      </c>
      <c r="F99" s="239" t="s">
        <v>1603</v>
      </c>
      <c r="G99" s="240" t="s">
        <v>1093</v>
      </c>
      <c r="H99" s="241">
        <v>8.75</v>
      </c>
      <c r="I99" s="242"/>
      <c r="J99" s="243">
        <f>ROUND(I99*H99,2)</f>
        <v>0</v>
      </c>
      <c r="K99" s="239" t="s">
        <v>22</v>
      </c>
      <c r="L99" s="72"/>
      <c r="M99" s="244" t="s">
        <v>22</v>
      </c>
      <c r="N99" s="245" t="s">
        <v>48</v>
      </c>
      <c r="O99" s="47"/>
      <c r="P99" s="246">
        <f>O99*H99</f>
        <v>0</v>
      </c>
      <c r="Q99" s="246">
        <v>0</v>
      </c>
      <c r="R99" s="246">
        <f>Q99*H99</f>
        <v>0</v>
      </c>
      <c r="S99" s="246">
        <v>0</v>
      </c>
      <c r="T99" s="247">
        <f>S99*H99</f>
        <v>0</v>
      </c>
      <c r="AR99" s="24" t="s">
        <v>542</v>
      </c>
      <c r="AT99" s="24" t="s">
        <v>544</v>
      </c>
      <c r="AU99" s="24" t="s">
        <v>85</v>
      </c>
      <c r="AY99" s="24" t="s">
        <v>541</v>
      </c>
      <c r="BE99" s="248">
        <f>IF(N99="základní",J99,0)</f>
        <v>0</v>
      </c>
      <c r="BF99" s="248">
        <f>IF(N99="snížená",J99,0)</f>
        <v>0</v>
      </c>
      <c r="BG99" s="248">
        <f>IF(N99="zákl. přenesená",J99,0)</f>
        <v>0</v>
      </c>
      <c r="BH99" s="248">
        <f>IF(N99="sníž. přenesená",J99,0)</f>
        <v>0</v>
      </c>
      <c r="BI99" s="248">
        <f>IF(N99="nulová",J99,0)</f>
        <v>0</v>
      </c>
      <c r="BJ99" s="24" t="s">
        <v>24</v>
      </c>
      <c r="BK99" s="248">
        <f>ROUND(I99*H99,2)</f>
        <v>0</v>
      </c>
      <c r="BL99" s="24" t="s">
        <v>542</v>
      </c>
      <c r="BM99" s="24" t="s">
        <v>2422</v>
      </c>
    </row>
    <row r="100" s="1" customFormat="1" ht="25.5" customHeight="1">
      <c r="B100" s="46"/>
      <c r="C100" s="237" t="s">
        <v>562</v>
      </c>
      <c r="D100" s="237" t="s">
        <v>544</v>
      </c>
      <c r="E100" s="238" t="s">
        <v>1481</v>
      </c>
      <c r="F100" s="239" t="s">
        <v>1482</v>
      </c>
      <c r="G100" s="240" t="s">
        <v>1093</v>
      </c>
      <c r="H100" s="241">
        <v>4</v>
      </c>
      <c r="I100" s="242"/>
      <c r="J100" s="243">
        <f>ROUND(I100*H100,2)</f>
        <v>0</v>
      </c>
      <c r="K100" s="239" t="s">
        <v>22</v>
      </c>
      <c r="L100" s="72"/>
      <c r="M100" s="244" t="s">
        <v>22</v>
      </c>
      <c r="N100" s="245" t="s">
        <v>48</v>
      </c>
      <c r="O100" s="47"/>
      <c r="P100" s="246">
        <f>O100*H100</f>
        <v>0</v>
      </c>
      <c r="Q100" s="246">
        <v>0</v>
      </c>
      <c r="R100" s="246">
        <f>Q100*H100</f>
        <v>0</v>
      </c>
      <c r="S100" s="246">
        <v>0</v>
      </c>
      <c r="T100" s="247">
        <f>S100*H100</f>
        <v>0</v>
      </c>
      <c r="AR100" s="24" t="s">
        <v>542</v>
      </c>
      <c r="AT100" s="24" t="s">
        <v>544</v>
      </c>
      <c r="AU100" s="24" t="s">
        <v>85</v>
      </c>
      <c r="AY100" s="24" t="s">
        <v>541</v>
      </c>
      <c r="BE100" s="248">
        <f>IF(N100="základní",J100,0)</f>
        <v>0</v>
      </c>
      <c r="BF100" s="248">
        <f>IF(N100="snížená",J100,0)</f>
        <v>0</v>
      </c>
      <c r="BG100" s="248">
        <f>IF(N100="zákl. přenesená",J100,0)</f>
        <v>0</v>
      </c>
      <c r="BH100" s="248">
        <f>IF(N100="sníž. přenesená",J100,0)</f>
        <v>0</v>
      </c>
      <c r="BI100" s="248">
        <f>IF(N100="nulová",J100,0)</f>
        <v>0</v>
      </c>
      <c r="BJ100" s="24" t="s">
        <v>24</v>
      </c>
      <c r="BK100" s="248">
        <f>ROUND(I100*H100,2)</f>
        <v>0</v>
      </c>
      <c r="BL100" s="24" t="s">
        <v>542</v>
      </c>
      <c r="BM100" s="24" t="s">
        <v>2423</v>
      </c>
    </row>
    <row r="101" s="1" customFormat="1" ht="16.5" customHeight="1">
      <c r="B101" s="46"/>
      <c r="C101" s="237" t="s">
        <v>552</v>
      </c>
      <c r="D101" s="237" t="s">
        <v>544</v>
      </c>
      <c r="E101" s="238" t="s">
        <v>1605</v>
      </c>
      <c r="F101" s="239" t="s">
        <v>1606</v>
      </c>
      <c r="G101" s="240" t="s">
        <v>569</v>
      </c>
      <c r="H101" s="241">
        <v>9.5</v>
      </c>
      <c r="I101" s="242"/>
      <c r="J101" s="243">
        <f>ROUND(I101*H101,2)</f>
        <v>0</v>
      </c>
      <c r="K101" s="239" t="s">
        <v>22</v>
      </c>
      <c r="L101" s="72"/>
      <c r="M101" s="244" t="s">
        <v>22</v>
      </c>
      <c r="N101" s="245" t="s">
        <v>48</v>
      </c>
      <c r="O101" s="47"/>
      <c r="P101" s="246">
        <f>O101*H101</f>
        <v>0</v>
      </c>
      <c r="Q101" s="246">
        <v>0</v>
      </c>
      <c r="R101" s="246">
        <f>Q101*H101</f>
        <v>0</v>
      </c>
      <c r="S101" s="246">
        <v>0</v>
      </c>
      <c r="T101" s="247">
        <f>S101*H101</f>
        <v>0</v>
      </c>
      <c r="AR101" s="24" t="s">
        <v>542</v>
      </c>
      <c r="AT101" s="24" t="s">
        <v>544</v>
      </c>
      <c r="AU101" s="24" t="s">
        <v>85</v>
      </c>
      <c r="AY101" s="24" t="s">
        <v>541</v>
      </c>
      <c r="BE101" s="248">
        <f>IF(N101="základní",J101,0)</f>
        <v>0</v>
      </c>
      <c r="BF101" s="248">
        <f>IF(N101="snížená",J101,0)</f>
        <v>0</v>
      </c>
      <c r="BG101" s="248">
        <f>IF(N101="zákl. přenesená",J101,0)</f>
        <v>0</v>
      </c>
      <c r="BH101" s="248">
        <f>IF(N101="sníž. přenesená",J101,0)</f>
        <v>0</v>
      </c>
      <c r="BI101" s="248">
        <f>IF(N101="nulová",J101,0)</f>
        <v>0</v>
      </c>
      <c r="BJ101" s="24" t="s">
        <v>24</v>
      </c>
      <c r="BK101" s="248">
        <f>ROUND(I101*H101,2)</f>
        <v>0</v>
      </c>
      <c r="BL101" s="24" t="s">
        <v>542</v>
      </c>
      <c r="BM101" s="24" t="s">
        <v>2424</v>
      </c>
    </row>
    <row r="102" s="12" customFormat="1">
      <c r="B102" s="249"/>
      <c r="C102" s="250"/>
      <c r="D102" s="251" t="s">
        <v>549</v>
      </c>
      <c r="E102" s="252" t="s">
        <v>22</v>
      </c>
      <c r="F102" s="253" t="s">
        <v>2425</v>
      </c>
      <c r="G102" s="250"/>
      <c r="H102" s="254">
        <v>9.5</v>
      </c>
      <c r="I102" s="255"/>
      <c r="J102" s="250"/>
      <c r="K102" s="250"/>
      <c r="L102" s="256"/>
      <c r="M102" s="257"/>
      <c r="N102" s="258"/>
      <c r="O102" s="258"/>
      <c r="P102" s="258"/>
      <c r="Q102" s="258"/>
      <c r="R102" s="258"/>
      <c r="S102" s="258"/>
      <c r="T102" s="259"/>
      <c r="AT102" s="260" t="s">
        <v>549</v>
      </c>
      <c r="AU102" s="260" t="s">
        <v>85</v>
      </c>
      <c r="AV102" s="12" t="s">
        <v>85</v>
      </c>
      <c r="AW102" s="12" t="s">
        <v>41</v>
      </c>
      <c r="AX102" s="12" t="s">
        <v>24</v>
      </c>
      <c r="AY102" s="260" t="s">
        <v>541</v>
      </c>
    </row>
    <row r="103" s="11" customFormat="1" ht="29.88" customHeight="1">
      <c r="B103" s="221"/>
      <c r="C103" s="222"/>
      <c r="D103" s="223" t="s">
        <v>76</v>
      </c>
      <c r="E103" s="235" t="s">
        <v>1323</v>
      </c>
      <c r="F103" s="235" t="s">
        <v>1615</v>
      </c>
      <c r="G103" s="222"/>
      <c r="H103" s="222"/>
      <c r="I103" s="225"/>
      <c r="J103" s="236">
        <f>BK103</f>
        <v>0</v>
      </c>
      <c r="K103" s="222"/>
      <c r="L103" s="227"/>
      <c r="M103" s="228"/>
      <c r="N103" s="229"/>
      <c r="O103" s="229"/>
      <c r="P103" s="230">
        <f>SUM(P104:P110)</f>
        <v>0</v>
      </c>
      <c r="Q103" s="229"/>
      <c r="R103" s="230">
        <f>SUM(R104:R110)</f>
        <v>0</v>
      </c>
      <c r="S103" s="229"/>
      <c r="T103" s="231">
        <f>SUM(T104:T110)</f>
        <v>0</v>
      </c>
      <c r="AR103" s="232" t="s">
        <v>24</v>
      </c>
      <c r="AT103" s="233" t="s">
        <v>76</v>
      </c>
      <c r="AU103" s="233" t="s">
        <v>24</v>
      </c>
      <c r="AY103" s="232" t="s">
        <v>541</v>
      </c>
      <c r="BK103" s="234">
        <f>SUM(BK104:BK110)</f>
        <v>0</v>
      </c>
    </row>
    <row r="104" s="1" customFormat="1" ht="16.5" customHeight="1">
      <c r="B104" s="46"/>
      <c r="C104" s="237" t="s">
        <v>571</v>
      </c>
      <c r="D104" s="237" t="s">
        <v>544</v>
      </c>
      <c r="E104" s="238" t="s">
        <v>1616</v>
      </c>
      <c r="F104" s="239" t="s">
        <v>2426</v>
      </c>
      <c r="G104" s="240" t="s">
        <v>616</v>
      </c>
      <c r="H104" s="241">
        <v>1</v>
      </c>
      <c r="I104" s="242"/>
      <c r="J104" s="243">
        <f>ROUND(I104*H104,2)</f>
        <v>0</v>
      </c>
      <c r="K104" s="239" t="s">
        <v>22</v>
      </c>
      <c r="L104" s="72"/>
      <c r="M104" s="244" t="s">
        <v>22</v>
      </c>
      <c r="N104" s="245" t="s">
        <v>48</v>
      </c>
      <c r="O104" s="47"/>
      <c r="P104" s="246">
        <f>O104*H104</f>
        <v>0</v>
      </c>
      <c r="Q104" s="246">
        <v>0</v>
      </c>
      <c r="R104" s="246">
        <f>Q104*H104</f>
        <v>0</v>
      </c>
      <c r="S104" s="246">
        <v>0</v>
      </c>
      <c r="T104" s="247">
        <f>S104*H104</f>
        <v>0</v>
      </c>
      <c r="AR104" s="24" t="s">
        <v>542</v>
      </c>
      <c r="AT104" s="24" t="s">
        <v>544</v>
      </c>
      <c r="AU104" s="24" t="s">
        <v>85</v>
      </c>
      <c r="AY104" s="24" t="s">
        <v>541</v>
      </c>
      <c r="BE104" s="248">
        <f>IF(N104="základní",J104,0)</f>
        <v>0</v>
      </c>
      <c r="BF104" s="248">
        <f>IF(N104="snížená",J104,0)</f>
        <v>0</v>
      </c>
      <c r="BG104" s="248">
        <f>IF(N104="zákl. přenesená",J104,0)</f>
        <v>0</v>
      </c>
      <c r="BH104" s="248">
        <f>IF(N104="sníž. přenesená",J104,0)</f>
        <v>0</v>
      </c>
      <c r="BI104" s="248">
        <f>IF(N104="nulová",J104,0)</f>
        <v>0</v>
      </c>
      <c r="BJ104" s="24" t="s">
        <v>24</v>
      </c>
      <c r="BK104" s="248">
        <f>ROUND(I104*H104,2)</f>
        <v>0</v>
      </c>
      <c r="BL104" s="24" t="s">
        <v>542</v>
      </c>
      <c r="BM104" s="24" t="s">
        <v>2427</v>
      </c>
    </row>
    <row r="105" s="13" customFormat="1">
      <c r="B105" s="282"/>
      <c r="C105" s="283"/>
      <c r="D105" s="251" t="s">
        <v>549</v>
      </c>
      <c r="E105" s="284" t="s">
        <v>22</v>
      </c>
      <c r="F105" s="285" t="s">
        <v>2428</v>
      </c>
      <c r="G105" s="283"/>
      <c r="H105" s="284" t="s">
        <v>22</v>
      </c>
      <c r="I105" s="286"/>
      <c r="J105" s="283"/>
      <c r="K105" s="283"/>
      <c r="L105" s="287"/>
      <c r="M105" s="288"/>
      <c r="N105" s="289"/>
      <c r="O105" s="289"/>
      <c r="P105" s="289"/>
      <c r="Q105" s="289"/>
      <c r="R105" s="289"/>
      <c r="S105" s="289"/>
      <c r="T105" s="290"/>
      <c r="AT105" s="291" t="s">
        <v>549</v>
      </c>
      <c r="AU105" s="291" t="s">
        <v>85</v>
      </c>
      <c r="AV105" s="13" t="s">
        <v>24</v>
      </c>
      <c r="AW105" s="13" t="s">
        <v>41</v>
      </c>
      <c r="AX105" s="13" t="s">
        <v>77</v>
      </c>
      <c r="AY105" s="291" t="s">
        <v>541</v>
      </c>
    </row>
    <row r="106" s="13" customFormat="1">
      <c r="B106" s="282"/>
      <c r="C106" s="283"/>
      <c r="D106" s="251" t="s">
        <v>549</v>
      </c>
      <c r="E106" s="284" t="s">
        <v>22</v>
      </c>
      <c r="F106" s="285" t="s">
        <v>2429</v>
      </c>
      <c r="G106" s="283"/>
      <c r="H106" s="284" t="s">
        <v>22</v>
      </c>
      <c r="I106" s="286"/>
      <c r="J106" s="283"/>
      <c r="K106" s="283"/>
      <c r="L106" s="287"/>
      <c r="M106" s="288"/>
      <c r="N106" s="289"/>
      <c r="O106" s="289"/>
      <c r="P106" s="289"/>
      <c r="Q106" s="289"/>
      <c r="R106" s="289"/>
      <c r="S106" s="289"/>
      <c r="T106" s="290"/>
      <c r="AT106" s="291" t="s">
        <v>549</v>
      </c>
      <c r="AU106" s="291" t="s">
        <v>85</v>
      </c>
      <c r="AV106" s="13" t="s">
        <v>24</v>
      </c>
      <c r="AW106" s="13" t="s">
        <v>41</v>
      </c>
      <c r="AX106" s="13" t="s">
        <v>77</v>
      </c>
      <c r="AY106" s="291" t="s">
        <v>541</v>
      </c>
    </row>
    <row r="107" s="13" customFormat="1">
      <c r="B107" s="282"/>
      <c r="C107" s="283"/>
      <c r="D107" s="251" t="s">
        <v>549</v>
      </c>
      <c r="E107" s="284" t="s">
        <v>22</v>
      </c>
      <c r="F107" s="285" t="s">
        <v>2430</v>
      </c>
      <c r="G107" s="283"/>
      <c r="H107" s="284" t="s">
        <v>22</v>
      </c>
      <c r="I107" s="286"/>
      <c r="J107" s="283"/>
      <c r="K107" s="283"/>
      <c r="L107" s="287"/>
      <c r="M107" s="288"/>
      <c r="N107" s="289"/>
      <c r="O107" s="289"/>
      <c r="P107" s="289"/>
      <c r="Q107" s="289"/>
      <c r="R107" s="289"/>
      <c r="S107" s="289"/>
      <c r="T107" s="290"/>
      <c r="AT107" s="291" t="s">
        <v>549</v>
      </c>
      <c r="AU107" s="291" t="s">
        <v>85</v>
      </c>
      <c r="AV107" s="13" t="s">
        <v>24</v>
      </c>
      <c r="AW107" s="13" t="s">
        <v>41</v>
      </c>
      <c r="AX107" s="13" t="s">
        <v>77</v>
      </c>
      <c r="AY107" s="291" t="s">
        <v>541</v>
      </c>
    </row>
    <row r="108" s="13" customFormat="1">
      <c r="B108" s="282"/>
      <c r="C108" s="283"/>
      <c r="D108" s="251" t="s">
        <v>549</v>
      </c>
      <c r="E108" s="284" t="s">
        <v>22</v>
      </c>
      <c r="F108" s="285" t="s">
        <v>2431</v>
      </c>
      <c r="G108" s="283"/>
      <c r="H108" s="284" t="s">
        <v>22</v>
      </c>
      <c r="I108" s="286"/>
      <c r="J108" s="283"/>
      <c r="K108" s="283"/>
      <c r="L108" s="287"/>
      <c r="M108" s="288"/>
      <c r="N108" s="289"/>
      <c r="O108" s="289"/>
      <c r="P108" s="289"/>
      <c r="Q108" s="289"/>
      <c r="R108" s="289"/>
      <c r="S108" s="289"/>
      <c r="T108" s="290"/>
      <c r="AT108" s="291" t="s">
        <v>549</v>
      </c>
      <c r="AU108" s="291" t="s">
        <v>85</v>
      </c>
      <c r="AV108" s="13" t="s">
        <v>24</v>
      </c>
      <c r="AW108" s="13" t="s">
        <v>41</v>
      </c>
      <c r="AX108" s="13" t="s">
        <v>77</v>
      </c>
      <c r="AY108" s="291" t="s">
        <v>541</v>
      </c>
    </row>
    <row r="109" s="12" customFormat="1">
      <c r="B109" s="249"/>
      <c r="C109" s="250"/>
      <c r="D109" s="251" t="s">
        <v>549</v>
      </c>
      <c r="E109" s="252" t="s">
        <v>22</v>
      </c>
      <c r="F109" s="253" t="s">
        <v>24</v>
      </c>
      <c r="G109" s="250"/>
      <c r="H109" s="254">
        <v>1</v>
      </c>
      <c r="I109" s="255"/>
      <c r="J109" s="250"/>
      <c r="K109" s="250"/>
      <c r="L109" s="256"/>
      <c r="M109" s="257"/>
      <c r="N109" s="258"/>
      <c r="O109" s="258"/>
      <c r="P109" s="258"/>
      <c r="Q109" s="258"/>
      <c r="R109" s="258"/>
      <c r="S109" s="258"/>
      <c r="T109" s="259"/>
      <c r="AT109" s="260" t="s">
        <v>549</v>
      </c>
      <c r="AU109" s="260" t="s">
        <v>85</v>
      </c>
      <c r="AV109" s="12" t="s">
        <v>85</v>
      </c>
      <c r="AW109" s="12" t="s">
        <v>41</v>
      </c>
      <c r="AX109" s="12" t="s">
        <v>77</v>
      </c>
      <c r="AY109" s="260" t="s">
        <v>541</v>
      </c>
    </row>
    <row r="110" s="14" customFormat="1">
      <c r="B110" s="292"/>
      <c r="C110" s="293"/>
      <c r="D110" s="251" t="s">
        <v>549</v>
      </c>
      <c r="E110" s="294" t="s">
        <v>22</v>
      </c>
      <c r="F110" s="295" t="s">
        <v>710</v>
      </c>
      <c r="G110" s="293"/>
      <c r="H110" s="296">
        <v>1</v>
      </c>
      <c r="I110" s="297"/>
      <c r="J110" s="293"/>
      <c r="K110" s="293"/>
      <c r="L110" s="298"/>
      <c r="M110" s="299"/>
      <c r="N110" s="300"/>
      <c r="O110" s="300"/>
      <c r="P110" s="300"/>
      <c r="Q110" s="300"/>
      <c r="R110" s="300"/>
      <c r="S110" s="300"/>
      <c r="T110" s="301"/>
      <c r="AT110" s="302" t="s">
        <v>549</v>
      </c>
      <c r="AU110" s="302" t="s">
        <v>85</v>
      </c>
      <c r="AV110" s="14" t="s">
        <v>542</v>
      </c>
      <c r="AW110" s="14" t="s">
        <v>41</v>
      </c>
      <c r="AX110" s="14" t="s">
        <v>24</v>
      </c>
      <c r="AY110" s="302" t="s">
        <v>541</v>
      </c>
    </row>
    <row r="111" s="11" customFormat="1" ht="29.88" customHeight="1">
      <c r="B111" s="221"/>
      <c r="C111" s="222"/>
      <c r="D111" s="223" t="s">
        <v>76</v>
      </c>
      <c r="E111" s="235" t="s">
        <v>562</v>
      </c>
      <c r="F111" s="235" t="s">
        <v>1622</v>
      </c>
      <c r="G111" s="222"/>
      <c r="H111" s="222"/>
      <c r="I111" s="225"/>
      <c r="J111" s="236">
        <f>BK111</f>
        <v>0</v>
      </c>
      <c r="K111" s="222"/>
      <c r="L111" s="227"/>
      <c r="M111" s="228"/>
      <c r="N111" s="229"/>
      <c r="O111" s="229"/>
      <c r="P111" s="230">
        <f>SUM(P112:P116)</f>
        <v>0</v>
      </c>
      <c r="Q111" s="229"/>
      <c r="R111" s="230">
        <f>SUM(R112:R116)</f>
        <v>0</v>
      </c>
      <c r="S111" s="229"/>
      <c r="T111" s="231">
        <f>SUM(T112:T116)</f>
        <v>0</v>
      </c>
      <c r="AR111" s="232" t="s">
        <v>24</v>
      </c>
      <c r="AT111" s="233" t="s">
        <v>76</v>
      </c>
      <c r="AU111" s="233" t="s">
        <v>24</v>
      </c>
      <c r="AY111" s="232" t="s">
        <v>541</v>
      </c>
      <c r="BK111" s="234">
        <f>SUM(BK112:BK116)</f>
        <v>0</v>
      </c>
    </row>
    <row r="112" s="1" customFormat="1" ht="16.5" customHeight="1">
      <c r="B112" s="46"/>
      <c r="C112" s="237" t="s">
        <v>561</v>
      </c>
      <c r="D112" s="237" t="s">
        <v>544</v>
      </c>
      <c r="E112" s="238" t="s">
        <v>2390</v>
      </c>
      <c r="F112" s="239" t="s">
        <v>2391</v>
      </c>
      <c r="G112" s="240" t="s">
        <v>547</v>
      </c>
      <c r="H112" s="241">
        <v>25</v>
      </c>
      <c r="I112" s="242"/>
      <c r="J112" s="243">
        <f>ROUND(I112*H112,2)</f>
        <v>0</v>
      </c>
      <c r="K112" s="239" t="s">
        <v>22</v>
      </c>
      <c r="L112" s="72"/>
      <c r="M112" s="244" t="s">
        <v>22</v>
      </c>
      <c r="N112" s="245" t="s">
        <v>48</v>
      </c>
      <c r="O112" s="47"/>
      <c r="P112" s="246">
        <f>O112*H112</f>
        <v>0</v>
      </c>
      <c r="Q112" s="246">
        <v>0</v>
      </c>
      <c r="R112" s="246">
        <f>Q112*H112</f>
        <v>0</v>
      </c>
      <c r="S112" s="246">
        <v>0</v>
      </c>
      <c r="T112" s="247">
        <f>S112*H112</f>
        <v>0</v>
      </c>
      <c r="AR112" s="24" t="s">
        <v>542</v>
      </c>
      <c r="AT112" s="24" t="s">
        <v>544</v>
      </c>
      <c r="AU112" s="24" t="s">
        <v>85</v>
      </c>
      <c r="AY112" s="24" t="s">
        <v>541</v>
      </c>
      <c r="BE112" s="248">
        <f>IF(N112="základní",J112,0)</f>
        <v>0</v>
      </c>
      <c r="BF112" s="248">
        <f>IF(N112="snížená",J112,0)</f>
        <v>0</v>
      </c>
      <c r="BG112" s="248">
        <f>IF(N112="zákl. přenesená",J112,0)</f>
        <v>0</v>
      </c>
      <c r="BH112" s="248">
        <f>IF(N112="sníž. přenesená",J112,0)</f>
        <v>0</v>
      </c>
      <c r="BI112" s="248">
        <f>IF(N112="nulová",J112,0)</f>
        <v>0</v>
      </c>
      <c r="BJ112" s="24" t="s">
        <v>24</v>
      </c>
      <c r="BK112" s="248">
        <f>ROUND(I112*H112,2)</f>
        <v>0</v>
      </c>
      <c r="BL112" s="24" t="s">
        <v>542</v>
      </c>
      <c r="BM112" s="24" t="s">
        <v>2432</v>
      </c>
    </row>
    <row r="113" s="13" customFormat="1">
      <c r="B113" s="282"/>
      <c r="C113" s="283"/>
      <c r="D113" s="251" t="s">
        <v>549</v>
      </c>
      <c r="E113" s="284" t="s">
        <v>22</v>
      </c>
      <c r="F113" s="285" t="s">
        <v>2393</v>
      </c>
      <c r="G113" s="283"/>
      <c r="H113" s="284" t="s">
        <v>22</v>
      </c>
      <c r="I113" s="286"/>
      <c r="J113" s="283"/>
      <c r="K113" s="283"/>
      <c r="L113" s="287"/>
      <c r="M113" s="288"/>
      <c r="N113" s="289"/>
      <c r="O113" s="289"/>
      <c r="P113" s="289"/>
      <c r="Q113" s="289"/>
      <c r="R113" s="289"/>
      <c r="S113" s="289"/>
      <c r="T113" s="290"/>
      <c r="AT113" s="291" t="s">
        <v>549</v>
      </c>
      <c r="AU113" s="291" t="s">
        <v>85</v>
      </c>
      <c r="AV113" s="13" t="s">
        <v>24</v>
      </c>
      <c r="AW113" s="13" t="s">
        <v>41</v>
      </c>
      <c r="AX113" s="13" t="s">
        <v>77</v>
      </c>
      <c r="AY113" s="291" t="s">
        <v>541</v>
      </c>
    </row>
    <row r="114" s="13" customFormat="1">
      <c r="B114" s="282"/>
      <c r="C114" s="283"/>
      <c r="D114" s="251" t="s">
        <v>549</v>
      </c>
      <c r="E114" s="284" t="s">
        <v>22</v>
      </c>
      <c r="F114" s="285" t="s">
        <v>2394</v>
      </c>
      <c r="G114" s="283"/>
      <c r="H114" s="284" t="s">
        <v>22</v>
      </c>
      <c r="I114" s="286"/>
      <c r="J114" s="283"/>
      <c r="K114" s="283"/>
      <c r="L114" s="287"/>
      <c r="M114" s="288"/>
      <c r="N114" s="289"/>
      <c r="O114" s="289"/>
      <c r="P114" s="289"/>
      <c r="Q114" s="289"/>
      <c r="R114" s="289"/>
      <c r="S114" s="289"/>
      <c r="T114" s="290"/>
      <c r="AT114" s="291" t="s">
        <v>549</v>
      </c>
      <c r="AU114" s="291" t="s">
        <v>85</v>
      </c>
      <c r="AV114" s="13" t="s">
        <v>24</v>
      </c>
      <c r="AW114" s="13" t="s">
        <v>41</v>
      </c>
      <c r="AX114" s="13" t="s">
        <v>77</v>
      </c>
      <c r="AY114" s="291" t="s">
        <v>541</v>
      </c>
    </row>
    <row r="115" s="12" customFormat="1">
      <c r="B115" s="249"/>
      <c r="C115" s="250"/>
      <c r="D115" s="251" t="s">
        <v>549</v>
      </c>
      <c r="E115" s="252" t="s">
        <v>22</v>
      </c>
      <c r="F115" s="253" t="s">
        <v>1248</v>
      </c>
      <c r="G115" s="250"/>
      <c r="H115" s="254">
        <v>25</v>
      </c>
      <c r="I115" s="255"/>
      <c r="J115" s="250"/>
      <c r="K115" s="250"/>
      <c r="L115" s="256"/>
      <c r="M115" s="257"/>
      <c r="N115" s="258"/>
      <c r="O115" s="258"/>
      <c r="P115" s="258"/>
      <c r="Q115" s="258"/>
      <c r="R115" s="258"/>
      <c r="S115" s="258"/>
      <c r="T115" s="259"/>
      <c r="AT115" s="260" t="s">
        <v>549</v>
      </c>
      <c r="AU115" s="260" t="s">
        <v>85</v>
      </c>
      <c r="AV115" s="12" t="s">
        <v>85</v>
      </c>
      <c r="AW115" s="12" t="s">
        <v>41</v>
      </c>
      <c r="AX115" s="12" t="s">
        <v>77</v>
      </c>
      <c r="AY115" s="260" t="s">
        <v>541</v>
      </c>
    </row>
    <row r="116" s="14" customFormat="1">
      <c r="B116" s="292"/>
      <c r="C116" s="293"/>
      <c r="D116" s="251" t="s">
        <v>549</v>
      </c>
      <c r="E116" s="294" t="s">
        <v>22</v>
      </c>
      <c r="F116" s="295" t="s">
        <v>710</v>
      </c>
      <c r="G116" s="293"/>
      <c r="H116" s="296">
        <v>25</v>
      </c>
      <c r="I116" s="297"/>
      <c r="J116" s="293"/>
      <c r="K116" s="293"/>
      <c r="L116" s="298"/>
      <c r="M116" s="299"/>
      <c r="N116" s="300"/>
      <c r="O116" s="300"/>
      <c r="P116" s="300"/>
      <c r="Q116" s="300"/>
      <c r="R116" s="300"/>
      <c r="S116" s="300"/>
      <c r="T116" s="301"/>
      <c r="AT116" s="302" t="s">
        <v>549</v>
      </c>
      <c r="AU116" s="302" t="s">
        <v>85</v>
      </c>
      <c r="AV116" s="14" t="s">
        <v>542</v>
      </c>
      <c r="AW116" s="14" t="s">
        <v>41</v>
      </c>
      <c r="AX116" s="14" t="s">
        <v>24</v>
      </c>
      <c r="AY116" s="302" t="s">
        <v>541</v>
      </c>
    </row>
    <row r="117" s="11" customFormat="1" ht="37.44" customHeight="1">
      <c r="B117" s="221"/>
      <c r="C117" s="222"/>
      <c r="D117" s="223" t="s">
        <v>76</v>
      </c>
      <c r="E117" s="224" t="s">
        <v>586</v>
      </c>
      <c r="F117" s="224" t="s">
        <v>587</v>
      </c>
      <c r="G117" s="222"/>
      <c r="H117" s="222"/>
      <c r="I117" s="225"/>
      <c r="J117" s="226">
        <f>BK117</f>
        <v>0</v>
      </c>
      <c r="K117" s="222"/>
      <c r="L117" s="227"/>
      <c r="M117" s="228"/>
      <c r="N117" s="229"/>
      <c r="O117" s="229"/>
      <c r="P117" s="230">
        <f>P118</f>
        <v>0</v>
      </c>
      <c r="Q117" s="229"/>
      <c r="R117" s="230">
        <f>R118</f>
        <v>0</v>
      </c>
      <c r="S117" s="229"/>
      <c r="T117" s="231">
        <f>T118</f>
        <v>1.02</v>
      </c>
      <c r="AR117" s="232" t="s">
        <v>85</v>
      </c>
      <c r="AT117" s="233" t="s">
        <v>76</v>
      </c>
      <c r="AU117" s="233" t="s">
        <v>77</v>
      </c>
      <c r="AY117" s="232" t="s">
        <v>541</v>
      </c>
      <c r="BK117" s="234">
        <f>BK118</f>
        <v>0</v>
      </c>
    </row>
    <row r="118" s="11" customFormat="1" ht="19.92" customHeight="1">
      <c r="B118" s="221"/>
      <c r="C118" s="222"/>
      <c r="D118" s="223" t="s">
        <v>76</v>
      </c>
      <c r="E118" s="235" t="s">
        <v>1329</v>
      </c>
      <c r="F118" s="235" t="s">
        <v>1330</v>
      </c>
      <c r="G118" s="222"/>
      <c r="H118" s="222"/>
      <c r="I118" s="225"/>
      <c r="J118" s="236">
        <f>BK118</f>
        <v>0</v>
      </c>
      <c r="K118" s="222"/>
      <c r="L118" s="227"/>
      <c r="M118" s="228"/>
      <c r="N118" s="229"/>
      <c r="O118" s="229"/>
      <c r="P118" s="230">
        <f>SUM(P119:P120)</f>
        <v>0</v>
      </c>
      <c r="Q118" s="229"/>
      <c r="R118" s="230">
        <f>SUM(R119:R120)</f>
        <v>0</v>
      </c>
      <c r="S118" s="229"/>
      <c r="T118" s="231">
        <f>SUM(T119:T120)</f>
        <v>1.02</v>
      </c>
      <c r="AR118" s="232" t="s">
        <v>85</v>
      </c>
      <c r="AT118" s="233" t="s">
        <v>76</v>
      </c>
      <c r="AU118" s="233" t="s">
        <v>24</v>
      </c>
      <c r="AY118" s="232" t="s">
        <v>541</v>
      </c>
      <c r="BK118" s="234">
        <f>SUM(BK119:BK120)</f>
        <v>0</v>
      </c>
    </row>
    <row r="119" s="1" customFormat="1" ht="16.5" customHeight="1">
      <c r="B119" s="46"/>
      <c r="C119" s="237" t="s">
        <v>557</v>
      </c>
      <c r="D119" s="237" t="s">
        <v>544</v>
      </c>
      <c r="E119" s="238" t="s">
        <v>2401</v>
      </c>
      <c r="F119" s="239" t="s">
        <v>2402</v>
      </c>
      <c r="G119" s="240" t="s">
        <v>547</v>
      </c>
      <c r="H119" s="241">
        <v>40</v>
      </c>
      <c r="I119" s="242"/>
      <c r="J119" s="243">
        <f>ROUND(I119*H119,2)</f>
        <v>0</v>
      </c>
      <c r="K119" s="239" t="s">
        <v>772</v>
      </c>
      <c r="L119" s="72"/>
      <c r="M119" s="244" t="s">
        <v>22</v>
      </c>
      <c r="N119" s="245" t="s">
        <v>48</v>
      </c>
      <c r="O119" s="47"/>
      <c r="P119" s="246">
        <f>O119*H119</f>
        <v>0</v>
      </c>
      <c r="Q119" s="246">
        <v>0</v>
      </c>
      <c r="R119" s="246">
        <f>Q119*H119</f>
        <v>0</v>
      </c>
      <c r="S119" s="246">
        <v>0.017999999999999999</v>
      </c>
      <c r="T119" s="247">
        <f>S119*H119</f>
        <v>0.71999999999999997</v>
      </c>
      <c r="AR119" s="24" t="s">
        <v>577</v>
      </c>
      <c r="AT119" s="24" t="s">
        <v>544</v>
      </c>
      <c r="AU119" s="24" t="s">
        <v>85</v>
      </c>
      <c r="AY119" s="24" t="s">
        <v>541</v>
      </c>
      <c r="BE119" s="248">
        <f>IF(N119="základní",J119,0)</f>
        <v>0</v>
      </c>
      <c r="BF119" s="248">
        <f>IF(N119="snížená",J119,0)</f>
        <v>0</v>
      </c>
      <c r="BG119" s="248">
        <f>IF(N119="zákl. přenesená",J119,0)</f>
        <v>0</v>
      </c>
      <c r="BH119" s="248">
        <f>IF(N119="sníž. přenesená",J119,0)</f>
        <v>0</v>
      </c>
      <c r="BI119" s="248">
        <f>IF(N119="nulová",J119,0)</f>
        <v>0</v>
      </c>
      <c r="BJ119" s="24" t="s">
        <v>24</v>
      </c>
      <c r="BK119" s="248">
        <f>ROUND(I119*H119,2)</f>
        <v>0</v>
      </c>
      <c r="BL119" s="24" t="s">
        <v>577</v>
      </c>
      <c r="BM119" s="24" t="s">
        <v>2433</v>
      </c>
    </row>
    <row r="120" s="1" customFormat="1" ht="25.5" customHeight="1">
      <c r="B120" s="46"/>
      <c r="C120" s="237" t="s">
        <v>29</v>
      </c>
      <c r="D120" s="237" t="s">
        <v>544</v>
      </c>
      <c r="E120" s="238" t="s">
        <v>1752</v>
      </c>
      <c r="F120" s="239" t="s">
        <v>1753</v>
      </c>
      <c r="G120" s="240" t="s">
        <v>1132</v>
      </c>
      <c r="H120" s="241">
        <v>300</v>
      </c>
      <c r="I120" s="242"/>
      <c r="J120" s="243">
        <f>ROUND(I120*H120,2)</f>
        <v>0</v>
      </c>
      <c r="K120" s="239" t="s">
        <v>1754</v>
      </c>
      <c r="L120" s="72"/>
      <c r="M120" s="244" t="s">
        <v>22</v>
      </c>
      <c r="N120" s="245" t="s">
        <v>48</v>
      </c>
      <c r="O120" s="47"/>
      <c r="P120" s="246">
        <f>O120*H120</f>
        <v>0</v>
      </c>
      <c r="Q120" s="246">
        <v>0</v>
      </c>
      <c r="R120" s="246">
        <f>Q120*H120</f>
        <v>0</v>
      </c>
      <c r="S120" s="246">
        <v>0.001</v>
      </c>
      <c r="T120" s="247">
        <f>S120*H120</f>
        <v>0.29999999999999999</v>
      </c>
      <c r="AR120" s="24" t="s">
        <v>577</v>
      </c>
      <c r="AT120" s="24" t="s">
        <v>544</v>
      </c>
      <c r="AU120" s="24" t="s">
        <v>85</v>
      </c>
      <c r="AY120" s="24" t="s">
        <v>541</v>
      </c>
      <c r="BE120" s="248">
        <f>IF(N120="základní",J120,0)</f>
        <v>0</v>
      </c>
      <c r="BF120" s="248">
        <f>IF(N120="snížená",J120,0)</f>
        <v>0</v>
      </c>
      <c r="BG120" s="248">
        <f>IF(N120="zákl. přenesená",J120,0)</f>
        <v>0</v>
      </c>
      <c r="BH120" s="248">
        <f>IF(N120="sníž. přenesená",J120,0)</f>
        <v>0</v>
      </c>
      <c r="BI120" s="248">
        <f>IF(N120="nulová",J120,0)</f>
        <v>0</v>
      </c>
      <c r="BJ120" s="24" t="s">
        <v>24</v>
      </c>
      <c r="BK120" s="248">
        <f>ROUND(I120*H120,2)</f>
        <v>0</v>
      </c>
      <c r="BL120" s="24" t="s">
        <v>577</v>
      </c>
      <c r="BM120" s="24" t="s">
        <v>2434</v>
      </c>
    </row>
    <row r="121" s="11" customFormat="1" ht="37.44" customHeight="1">
      <c r="B121" s="221"/>
      <c r="C121" s="222"/>
      <c r="D121" s="223" t="s">
        <v>76</v>
      </c>
      <c r="E121" s="224" t="s">
        <v>96</v>
      </c>
      <c r="F121" s="224" t="s">
        <v>599</v>
      </c>
      <c r="G121" s="222"/>
      <c r="H121" s="222"/>
      <c r="I121" s="225"/>
      <c r="J121" s="226">
        <f>BK121</f>
        <v>0</v>
      </c>
      <c r="K121" s="222"/>
      <c r="L121" s="227"/>
      <c r="M121" s="228"/>
      <c r="N121" s="229"/>
      <c r="O121" s="229"/>
      <c r="P121" s="230">
        <f>P122+P124</f>
        <v>0</v>
      </c>
      <c r="Q121" s="229"/>
      <c r="R121" s="230">
        <f>R122+R124</f>
        <v>0</v>
      </c>
      <c r="S121" s="229"/>
      <c r="T121" s="231">
        <f>T122+T124</f>
        <v>0</v>
      </c>
      <c r="AR121" s="232" t="s">
        <v>562</v>
      </c>
      <c r="AT121" s="233" t="s">
        <v>76</v>
      </c>
      <c r="AU121" s="233" t="s">
        <v>77</v>
      </c>
      <c r="AY121" s="232" t="s">
        <v>541</v>
      </c>
      <c r="BK121" s="234">
        <f>BK122+BK124</f>
        <v>0</v>
      </c>
    </row>
    <row r="122" s="11" customFormat="1" ht="19.92" customHeight="1">
      <c r="B122" s="221"/>
      <c r="C122" s="222"/>
      <c r="D122" s="223" t="s">
        <v>76</v>
      </c>
      <c r="E122" s="235" t="s">
        <v>669</v>
      </c>
      <c r="F122" s="235" t="s">
        <v>601</v>
      </c>
      <c r="G122" s="222"/>
      <c r="H122" s="222"/>
      <c r="I122" s="225"/>
      <c r="J122" s="236">
        <f>BK122</f>
        <v>0</v>
      </c>
      <c r="K122" s="222"/>
      <c r="L122" s="227"/>
      <c r="M122" s="228"/>
      <c r="N122" s="229"/>
      <c r="O122" s="229"/>
      <c r="P122" s="230">
        <f>P123</f>
        <v>0</v>
      </c>
      <c r="Q122" s="229"/>
      <c r="R122" s="230">
        <f>R123</f>
        <v>0</v>
      </c>
      <c r="S122" s="229"/>
      <c r="T122" s="231">
        <f>T123</f>
        <v>0</v>
      </c>
      <c r="AR122" s="232" t="s">
        <v>562</v>
      </c>
      <c r="AT122" s="233" t="s">
        <v>76</v>
      </c>
      <c r="AU122" s="233" t="s">
        <v>24</v>
      </c>
      <c r="AY122" s="232" t="s">
        <v>541</v>
      </c>
      <c r="BK122" s="234">
        <f>BK123</f>
        <v>0</v>
      </c>
    </row>
    <row r="123" s="1" customFormat="1" ht="16.5" customHeight="1">
      <c r="B123" s="46"/>
      <c r="C123" s="237" t="s">
        <v>590</v>
      </c>
      <c r="D123" s="237" t="s">
        <v>544</v>
      </c>
      <c r="E123" s="238" t="s">
        <v>1371</v>
      </c>
      <c r="F123" s="239" t="s">
        <v>1642</v>
      </c>
      <c r="G123" s="240" t="s">
        <v>1643</v>
      </c>
      <c r="H123" s="241">
        <v>1</v>
      </c>
      <c r="I123" s="242"/>
      <c r="J123" s="243">
        <f>ROUND(I123*H123,2)</f>
        <v>0</v>
      </c>
      <c r="K123" s="239" t="s">
        <v>772</v>
      </c>
      <c r="L123" s="72"/>
      <c r="M123" s="244" t="s">
        <v>22</v>
      </c>
      <c r="N123" s="245" t="s">
        <v>48</v>
      </c>
      <c r="O123" s="47"/>
      <c r="P123" s="246">
        <f>O123*H123</f>
        <v>0</v>
      </c>
      <c r="Q123" s="246">
        <v>0</v>
      </c>
      <c r="R123" s="246">
        <f>Q123*H123</f>
        <v>0</v>
      </c>
      <c r="S123" s="246">
        <v>0</v>
      </c>
      <c r="T123" s="247">
        <f>S123*H123</f>
        <v>0</v>
      </c>
      <c r="AR123" s="24" t="s">
        <v>674</v>
      </c>
      <c r="AT123" s="24" t="s">
        <v>544</v>
      </c>
      <c r="AU123" s="24" t="s">
        <v>85</v>
      </c>
      <c r="AY123" s="24" t="s">
        <v>541</v>
      </c>
      <c r="BE123" s="248">
        <f>IF(N123="základní",J123,0)</f>
        <v>0</v>
      </c>
      <c r="BF123" s="248">
        <f>IF(N123="snížená",J123,0)</f>
        <v>0</v>
      </c>
      <c r="BG123" s="248">
        <f>IF(N123="zákl. přenesená",J123,0)</f>
        <v>0</v>
      </c>
      <c r="BH123" s="248">
        <f>IF(N123="sníž. přenesená",J123,0)</f>
        <v>0</v>
      </c>
      <c r="BI123" s="248">
        <f>IF(N123="nulová",J123,0)</f>
        <v>0</v>
      </c>
      <c r="BJ123" s="24" t="s">
        <v>24</v>
      </c>
      <c r="BK123" s="248">
        <f>ROUND(I123*H123,2)</f>
        <v>0</v>
      </c>
      <c r="BL123" s="24" t="s">
        <v>674</v>
      </c>
      <c r="BM123" s="24" t="s">
        <v>2435</v>
      </c>
    </row>
    <row r="124" s="11" customFormat="1" ht="29.88" customHeight="1">
      <c r="B124" s="221"/>
      <c r="C124" s="222"/>
      <c r="D124" s="223" t="s">
        <v>76</v>
      </c>
      <c r="E124" s="235" t="s">
        <v>1645</v>
      </c>
      <c r="F124" s="235" t="s">
        <v>606</v>
      </c>
      <c r="G124" s="222"/>
      <c r="H124" s="222"/>
      <c r="I124" s="225"/>
      <c r="J124" s="236">
        <f>BK124</f>
        <v>0</v>
      </c>
      <c r="K124" s="222"/>
      <c r="L124" s="227"/>
      <c r="M124" s="228"/>
      <c r="N124" s="229"/>
      <c r="O124" s="229"/>
      <c r="P124" s="230">
        <f>P125</f>
        <v>0</v>
      </c>
      <c r="Q124" s="229"/>
      <c r="R124" s="230">
        <f>R125</f>
        <v>0</v>
      </c>
      <c r="S124" s="229"/>
      <c r="T124" s="231">
        <f>T125</f>
        <v>0</v>
      </c>
      <c r="AR124" s="232" t="s">
        <v>562</v>
      </c>
      <c r="AT124" s="233" t="s">
        <v>76</v>
      </c>
      <c r="AU124" s="233" t="s">
        <v>24</v>
      </c>
      <c r="AY124" s="232" t="s">
        <v>541</v>
      </c>
      <c r="BK124" s="234">
        <f>BK125</f>
        <v>0</v>
      </c>
    </row>
    <row r="125" s="1" customFormat="1" ht="16.5" customHeight="1">
      <c r="B125" s="46"/>
      <c r="C125" s="237" t="s">
        <v>570</v>
      </c>
      <c r="D125" s="237" t="s">
        <v>544</v>
      </c>
      <c r="E125" s="238" t="s">
        <v>605</v>
      </c>
      <c r="F125" s="239" t="s">
        <v>606</v>
      </c>
      <c r="G125" s="240" t="s">
        <v>672</v>
      </c>
      <c r="H125" s="280"/>
      <c r="I125" s="242"/>
      <c r="J125" s="243">
        <f>ROUND(I125*H125,2)</f>
        <v>0</v>
      </c>
      <c r="K125" s="239" t="s">
        <v>1646</v>
      </c>
      <c r="L125" s="72"/>
      <c r="M125" s="244" t="s">
        <v>22</v>
      </c>
      <c r="N125" s="281" t="s">
        <v>48</v>
      </c>
      <c r="O125" s="277"/>
      <c r="P125" s="278">
        <f>O125*H125</f>
        <v>0</v>
      </c>
      <c r="Q125" s="278">
        <v>0</v>
      </c>
      <c r="R125" s="278">
        <f>Q125*H125</f>
        <v>0</v>
      </c>
      <c r="S125" s="278">
        <v>0</v>
      </c>
      <c r="T125" s="279">
        <f>S125*H125</f>
        <v>0</v>
      </c>
      <c r="AR125" s="24" t="s">
        <v>674</v>
      </c>
      <c r="AT125" s="24" t="s">
        <v>544</v>
      </c>
      <c r="AU125" s="24" t="s">
        <v>85</v>
      </c>
      <c r="AY125" s="24" t="s">
        <v>541</v>
      </c>
      <c r="BE125" s="248">
        <f>IF(N125="základní",J125,0)</f>
        <v>0</v>
      </c>
      <c r="BF125" s="248">
        <f>IF(N125="snížená",J125,0)</f>
        <v>0</v>
      </c>
      <c r="BG125" s="248">
        <f>IF(N125="zákl. přenesená",J125,0)</f>
        <v>0</v>
      </c>
      <c r="BH125" s="248">
        <f>IF(N125="sníž. přenesená",J125,0)</f>
        <v>0</v>
      </c>
      <c r="BI125" s="248">
        <f>IF(N125="nulová",J125,0)</f>
        <v>0</v>
      </c>
      <c r="BJ125" s="24" t="s">
        <v>24</v>
      </c>
      <c r="BK125" s="248">
        <f>ROUND(I125*H125,2)</f>
        <v>0</v>
      </c>
      <c r="BL125" s="24" t="s">
        <v>674</v>
      </c>
      <c r="BM125" s="24" t="s">
        <v>2436</v>
      </c>
    </row>
    <row r="126" s="1" customFormat="1" ht="6.96" customHeight="1">
      <c r="B126" s="67"/>
      <c r="C126" s="68"/>
      <c r="D126" s="68"/>
      <c r="E126" s="68"/>
      <c r="F126" s="68"/>
      <c r="G126" s="68"/>
      <c r="H126" s="68"/>
      <c r="I126" s="179"/>
      <c r="J126" s="68"/>
      <c r="K126" s="68"/>
      <c r="L126" s="72"/>
    </row>
  </sheetData>
  <sheetProtection sheet="1" autoFilter="0" formatColumns="0" formatRows="0" objects="1" scenarios="1" spinCount="100000" saltValue="3PGX21ExHi4acbOS8fHg6hprVGyG05hHC1nAYb34y6WqKLpSgjQuWY8ssoU0FbrxKBXpZGWtviXzAlzp5bIQvg==" hashValue="l47x9oLOnT5xWMuVBbOu67URPsGDqsxsjzjrGK1SR7l/mW9yS/j2I4oq8e2EE55c72JJlWyGGIPGQontpKLMGQ==" algorithmName="SHA-512" password="CC35"/>
  <autoFilter ref="C90:K125"/>
  <mergeCells count="13">
    <mergeCell ref="E7:H7"/>
    <mergeCell ref="E9:H9"/>
    <mergeCell ref="E11:H11"/>
    <mergeCell ref="E26:H26"/>
    <mergeCell ref="E47:H47"/>
    <mergeCell ref="E49:H49"/>
    <mergeCell ref="E51:H51"/>
    <mergeCell ref="J55:J56"/>
    <mergeCell ref="E79:H79"/>
    <mergeCell ref="E81:H81"/>
    <mergeCell ref="E83:H83"/>
    <mergeCell ref="G1:H1"/>
    <mergeCell ref="L2:V2"/>
  </mergeCells>
  <hyperlinks>
    <hyperlink ref="F1:G1" location="C2" display="1) Krycí list soupisu"/>
    <hyperlink ref="G1:H1" location="C58" display="2) Rekapitulace"/>
    <hyperlink ref="J1" location="C90"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98.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497</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ht="16.5" customHeight="1">
      <c r="B9" s="28"/>
      <c r="C9" s="29"/>
      <c r="D9" s="29"/>
      <c r="E9" s="156" t="s">
        <v>2415</v>
      </c>
      <c r="F9" s="29"/>
      <c r="G9" s="29"/>
      <c r="H9" s="29"/>
      <c r="I9" s="155"/>
      <c r="J9" s="29"/>
      <c r="K9" s="31"/>
    </row>
    <row r="10">
      <c r="B10" s="28"/>
      <c r="C10" s="29"/>
      <c r="D10" s="40" t="s">
        <v>508</v>
      </c>
      <c r="E10" s="29"/>
      <c r="F10" s="29"/>
      <c r="G10" s="29"/>
      <c r="H10" s="29"/>
      <c r="I10" s="155"/>
      <c r="J10" s="29"/>
      <c r="K10" s="31"/>
    </row>
    <row r="11" s="1" customFormat="1" ht="16.5" customHeight="1">
      <c r="B11" s="46"/>
      <c r="C11" s="47"/>
      <c r="D11" s="47"/>
      <c r="E11" s="55" t="s">
        <v>2437</v>
      </c>
      <c r="F11" s="47"/>
      <c r="G11" s="47"/>
      <c r="H11" s="47"/>
      <c r="I11" s="157"/>
      <c r="J11" s="47"/>
      <c r="K11" s="51"/>
    </row>
    <row r="12" s="1" customFormat="1">
      <c r="B12" s="46"/>
      <c r="C12" s="47"/>
      <c r="D12" s="40" t="s">
        <v>510</v>
      </c>
      <c r="E12" s="47"/>
      <c r="F12" s="47"/>
      <c r="G12" s="47"/>
      <c r="H12" s="47"/>
      <c r="I12" s="157"/>
      <c r="J12" s="47"/>
      <c r="K12" s="51"/>
    </row>
    <row r="13" s="1" customFormat="1" ht="36.96" customHeight="1">
      <c r="B13" s="46"/>
      <c r="C13" s="47"/>
      <c r="D13" s="47"/>
      <c r="E13" s="158" t="s">
        <v>2438</v>
      </c>
      <c r="F13" s="47"/>
      <c r="G13" s="47"/>
      <c r="H13" s="47"/>
      <c r="I13" s="157"/>
      <c r="J13" s="47"/>
      <c r="K13" s="51"/>
    </row>
    <row r="14" s="1" customFormat="1">
      <c r="B14" s="46"/>
      <c r="C14" s="47"/>
      <c r="D14" s="47"/>
      <c r="E14" s="47"/>
      <c r="F14" s="47"/>
      <c r="G14" s="47"/>
      <c r="H14" s="47"/>
      <c r="I14" s="157"/>
      <c r="J14" s="47"/>
      <c r="K14" s="51"/>
    </row>
    <row r="15" s="1" customFormat="1" ht="14.4" customHeight="1">
      <c r="B15" s="46"/>
      <c r="C15" s="47"/>
      <c r="D15" s="40" t="s">
        <v>21</v>
      </c>
      <c r="E15" s="47"/>
      <c r="F15" s="35" t="s">
        <v>22</v>
      </c>
      <c r="G15" s="47"/>
      <c r="H15" s="47"/>
      <c r="I15" s="159" t="s">
        <v>23</v>
      </c>
      <c r="J15" s="35" t="s">
        <v>22</v>
      </c>
      <c r="K15" s="51"/>
    </row>
    <row r="16" s="1" customFormat="1" ht="14.4" customHeight="1">
      <c r="B16" s="46"/>
      <c r="C16" s="47"/>
      <c r="D16" s="40" t="s">
        <v>25</v>
      </c>
      <c r="E16" s="47"/>
      <c r="F16" s="35" t="s">
        <v>40</v>
      </c>
      <c r="G16" s="47"/>
      <c r="H16" s="47"/>
      <c r="I16" s="159" t="s">
        <v>27</v>
      </c>
      <c r="J16" s="160" t="str">
        <f>'Rekapitulace stavby'!AN8</f>
        <v>19. 9. 2018</v>
      </c>
      <c r="K16" s="51"/>
    </row>
    <row r="17" s="1" customFormat="1" ht="10.8" customHeight="1">
      <c r="B17" s="46"/>
      <c r="C17" s="47"/>
      <c r="D17" s="47"/>
      <c r="E17" s="47"/>
      <c r="F17" s="47"/>
      <c r="G17" s="47"/>
      <c r="H17" s="47"/>
      <c r="I17" s="157"/>
      <c r="J17" s="47"/>
      <c r="K17" s="51"/>
    </row>
    <row r="18" s="1" customFormat="1" ht="14.4" customHeight="1">
      <c r="B18" s="46"/>
      <c r="C18" s="47"/>
      <c r="D18" s="40" t="s">
        <v>31</v>
      </c>
      <c r="E18" s="47"/>
      <c r="F18" s="47"/>
      <c r="G18" s="47"/>
      <c r="H18" s="47"/>
      <c r="I18" s="159" t="s">
        <v>32</v>
      </c>
      <c r="J18" s="35" t="str">
        <f>IF('Rekapitulace stavby'!AN10="","",'Rekapitulace stavby'!AN10)</f>
        <v>70994234</v>
      </c>
      <c r="K18" s="51"/>
    </row>
    <row r="19" s="1" customFormat="1" ht="18" customHeight="1">
      <c r="B19" s="46"/>
      <c r="C19" s="47"/>
      <c r="D19" s="47"/>
      <c r="E19" s="35" t="str">
        <f>IF('Rekapitulace stavby'!E11="","",'Rekapitulace stavby'!E11)</f>
        <v>SŽDC s.o., OŘ Ústí n.L., ST Ústí n.L.</v>
      </c>
      <c r="F19" s="47"/>
      <c r="G19" s="47"/>
      <c r="H19" s="47"/>
      <c r="I19" s="159" t="s">
        <v>35</v>
      </c>
      <c r="J19" s="35" t="str">
        <f>IF('Rekapitulace stavby'!AN11="","",'Rekapitulace stavby'!AN11)</f>
        <v>CZ70994234</v>
      </c>
      <c r="K19" s="51"/>
    </row>
    <row r="20" s="1" customFormat="1" ht="6.96" customHeight="1">
      <c r="B20" s="46"/>
      <c r="C20" s="47"/>
      <c r="D20" s="47"/>
      <c r="E20" s="47"/>
      <c r="F20" s="47"/>
      <c r="G20" s="47"/>
      <c r="H20" s="47"/>
      <c r="I20" s="157"/>
      <c r="J20" s="47"/>
      <c r="K20" s="51"/>
    </row>
    <row r="21" s="1" customFormat="1" ht="14.4" customHeight="1">
      <c r="B21" s="46"/>
      <c r="C21" s="47"/>
      <c r="D21" s="40" t="s">
        <v>37</v>
      </c>
      <c r="E21" s="47"/>
      <c r="F21" s="47"/>
      <c r="G21" s="47"/>
      <c r="H21" s="47"/>
      <c r="I21" s="159" t="s">
        <v>32</v>
      </c>
      <c r="J21" s="35" t="str">
        <f>IF('Rekapitulace stavby'!AN13="Vyplň údaj","",IF('Rekapitulace stavby'!AN13="","",'Rekapitulace stavby'!AN13))</f>
        <v/>
      </c>
      <c r="K21" s="51"/>
    </row>
    <row r="22" s="1" customFormat="1" ht="18" customHeight="1">
      <c r="B22" s="46"/>
      <c r="C22" s="47"/>
      <c r="D22" s="47"/>
      <c r="E22" s="35" t="str">
        <f>IF('Rekapitulace stavby'!E14="Vyplň údaj","",IF('Rekapitulace stavby'!E14="","",'Rekapitulace stavby'!E14))</f>
        <v/>
      </c>
      <c r="F22" s="47"/>
      <c r="G22" s="47"/>
      <c r="H22" s="47"/>
      <c r="I22" s="159" t="s">
        <v>35</v>
      </c>
      <c r="J22" s="35" t="str">
        <f>IF('Rekapitulace stavby'!AN14="Vyplň údaj","",IF('Rekapitulace stavby'!AN14="","",'Rekapitulace stavby'!AN14))</f>
        <v/>
      </c>
      <c r="K22" s="51"/>
    </row>
    <row r="23" s="1" customFormat="1" ht="6.96" customHeight="1">
      <c r="B23" s="46"/>
      <c r="C23" s="47"/>
      <c r="D23" s="47"/>
      <c r="E23" s="47"/>
      <c r="F23" s="47"/>
      <c r="G23" s="47"/>
      <c r="H23" s="47"/>
      <c r="I23" s="157"/>
      <c r="J23" s="47"/>
      <c r="K23" s="51"/>
    </row>
    <row r="24" s="1" customFormat="1" ht="14.4" customHeight="1">
      <c r="B24" s="46"/>
      <c r="C24" s="47"/>
      <c r="D24" s="40" t="s">
        <v>39</v>
      </c>
      <c r="E24" s="47"/>
      <c r="F24" s="47"/>
      <c r="G24" s="47"/>
      <c r="H24" s="47"/>
      <c r="I24" s="159" t="s">
        <v>32</v>
      </c>
      <c r="J24" s="35" t="str">
        <f>IF('Rekapitulace stavby'!AN16="","",'Rekapitulace stavby'!AN16)</f>
        <v/>
      </c>
      <c r="K24" s="51"/>
    </row>
    <row r="25" s="1" customFormat="1" ht="18" customHeight="1">
      <c r="B25" s="46"/>
      <c r="C25" s="47"/>
      <c r="D25" s="47"/>
      <c r="E25" s="35" t="str">
        <f>IF('Rekapitulace stavby'!E17="","",'Rekapitulace stavby'!E17)</f>
        <v xml:space="preserve"> </v>
      </c>
      <c r="F25" s="47"/>
      <c r="G25" s="47"/>
      <c r="H25" s="47"/>
      <c r="I25" s="159" t="s">
        <v>35</v>
      </c>
      <c r="J25" s="35" t="str">
        <f>IF('Rekapitulace stavby'!AN17="","",'Rekapitulace stavby'!AN17)</f>
        <v/>
      </c>
      <c r="K25" s="51"/>
    </row>
    <row r="26" s="1" customFormat="1" ht="6.96" customHeight="1">
      <c r="B26" s="46"/>
      <c r="C26" s="47"/>
      <c r="D26" s="47"/>
      <c r="E26" s="47"/>
      <c r="F26" s="47"/>
      <c r="G26" s="47"/>
      <c r="H26" s="47"/>
      <c r="I26" s="157"/>
      <c r="J26" s="47"/>
      <c r="K26" s="51"/>
    </row>
    <row r="27" s="1" customFormat="1" ht="14.4" customHeight="1">
      <c r="B27" s="46"/>
      <c r="C27" s="47"/>
      <c r="D27" s="40" t="s">
        <v>42</v>
      </c>
      <c r="E27" s="47"/>
      <c r="F27" s="47"/>
      <c r="G27" s="47"/>
      <c r="H27" s="47"/>
      <c r="I27" s="157"/>
      <c r="J27" s="47"/>
      <c r="K27" s="51"/>
    </row>
    <row r="28" s="7" customFormat="1" ht="16.5" customHeight="1">
      <c r="B28" s="161"/>
      <c r="C28" s="162"/>
      <c r="D28" s="162"/>
      <c r="E28" s="44" t="s">
        <v>22</v>
      </c>
      <c r="F28" s="44"/>
      <c r="G28" s="44"/>
      <c r="H28" s="44"/>
      <c r="I28" s="163"/>
      <c r="J28" s="162"/>
      <c r="K28" s="164"/>
    </row>
    <row r="29" s="1" customFormat="1" ht="6.96" customHeight="1">
      <c r="B29" s="46"/>
      <c r="C29" s="47"/>
      <c r="D29" s="47"/>
      <c r="E29" s="47"/>
      <c r="F29" s="47"/>
      <c r="G29" s="47"/>
      <c r="H29" s="47"/>
      <c r="I29" s="157"/>
      <c r="J29" s="47"/>
      <c r="K29" s="51"/>
    </row>
    <row r="30" s="1" customFormat="1" ht="6.96" customHeight="1">
      <c r="B30" s="46"/>
      <c r="C30" s="47"/>
      <c r="D30" s="106"/>
      <c r="E30" s="106"/>
      <c r="F30" s="106"/>
      <c r="G30" s="106"/>
      <c r="H30" s="106"/>
      <c r="I30" s="165"/>
      <c r="J30" s="106"/>
      <c r="K30" s="166"/>
    </row>
    <row r="31" s="1" customFormat="1" ht="25.44" customHeight="1">
      <c r="B31" s="46"/>
      <c r="C31" s="47"/>
      <c r="D31" s="167" t="s">
        <v>43</v>
      </c>
      <c r="E31" s="47"/>
      <c r="F31" s="47"/>
      <c r="G31" s="47"/>
      <c r="H31" s="47"/>
      <c r="I31" s="157"/>
      <c r="J31" s="168">
        <f>ROUND(J89,2)</f>
        <v>0</v>
      </c>
      <c r="K31" s="51"/>
    </row>
    <row r="32" s="1" customFormat="1" ht="6.96" customHeight="1">
      <c r="B32" s="46"/>
      <c r="C32" s="47"/>
      <c r="D32" s="106"/>
      <c r="E32" s="106"/>
      <c r="F32" s="106"/>
      <c r="G32" s="106"/>
      <c r="H32" s="106"/>
      <c r="I32" s="165"/>
      <c r="J32" s="106"/>
      <c r="K32" s="166"/>
    </row>
    <row r="33" s="1" customFormat="1" ht="14.4" customHeight="1">
      <c r="B33" s="46"/>
      <c r="C33" s="47"/>
      <c r="D33" s="47"/>
      <c r="E33" s="47"/>
      <c r="F33" s="52" t="s">
        <v>45</v>
      </c>
      <c r="G33" s="47"/>
      <c r="H33" s="47"/>
      <c r="I33" s="169" t="s">
        <v>44</v>
      </c>
      <c r="J33" s="52" t="s">
        <v>46</v>
      </c>
      <c r="K33" s="51"/>
    </row>
    <row r="34" s="1" customFormat="1" ht="14.4" customHeight="1">
      <c r="B34" s="46"/>
      <c r="C34" s="47"/>
      <c r="D34" s="55" t="s">
        <v>47</v>
      </c>
      <c r="E34" s="55" t="s">
        <v>48</v>
      </c>
      <c r="F34" s="170">
        <f>ROUND(SUM(BE89:BE94), 2)</f>
        <v>0</v>
      </c>
      <c r="G34" s="47"/>
      <c r="H34" s="47"/>
      <c r="I34" s="171">
        <v>0.20999999999999999</v>
      </c>
      <c r="J34" s="170">
        <f>ROUND(ROUND((SUM(BE89:BE94)), 2)*I34, 2)</f>
        <v>0</v>
      </c>
      <c r="K34" s="51"/>
    </row>
    <row r="35" s="1" customFormat="1" ht="14.4" customHeight="1">
      <c r="B35" s="46"/>
      <c r="C35" s="47"/>
      <c r="D35" s="47"/>
      <c r="E35" s="55" t="s">
        <v>49</v>
      </c>
      <c r="F35" s="170">
        <f>ROUND(SUM(BF89:BF94), 2)</f>
        <v>0</v>
      </c>
      <c r="G35" s="47"/>
      <c r="H35" s="47"/>
      <c r="I35" s="171">
        <v>0.14999999999999999</v>
      </c>
      <c r="J35" s="170">
        <f>ROUND(ROUND((SUM(BF89:BF94)), 2)*I35, 2)</f>
        <v>0</v>
      </c>
      <c r="K35" s="51"/>
    </row>
    <row r="36" hidden="1" s="1" customFormat="1" ht="14.4" customHeight="1">
      <c r="B36" s="46"/>
      <c r="C36" s="47"/>
      <c r="D36" s="47"/>
      <c r="E36" s="55" t="s">
        <v>50</v>
      </c>
      <c r="F36" s="170">
        <f>ROUND(SUM(BG89:BG94), 2)</f>
        <v>0</v>
      </c>
      <c r="G36" s="47"/>
      <c r="H36" s="47"/>
      <c r="I36" s="171">
        <v>0.20999999999999999</v>
      </c>
      <c r="J36" s="170">
        <v>0</v>
      </c>
      <c r="K36" s="51"/>
    </row>
    <row r="37" hidden="1" s="1" customFormat="1" ht="14.4" customHeight="1">
      <c r="B37" s="46"/>
      <c r="C37" s="47"/>
      <c r="D37" s="47"/>
      <c r="E37" s="55" t="s">
        <v>51</v>
      </c>
      <c r="F37" s="170">
        <f>ROUND(SUM(BH89:BH94), 2)</f>
        <v>0</v>
      </c>
      <c r="G37" s="47"/>
      <c r="H37" s="47"/>
      <c r="I37" s="171">
        <v>0.14999999999999999</v>
      </c>
      <c r="J37" s="170">
        <v>0</v>
      </c>
      <c r="K37" s="51"/>
    </row>
    <row r="38" hidden="1" s="1" customFormat="1" ht="14.4" customHeight="1">
      <c r="B38" s="46"/>
      <c r="C38" s="47"/>
      <c r="D38" s="47"/>
      <c r="E38" s="55" t="s">
        <v>52</v>
      </c>
      <c r="F38" s="170">
        <f>ROUND(SUM(BI89:BI94), 2)</f>
        <v>0</v>
      </c>
      <c r="G38" s="47"/>
      <c r="H38" s="47"/>
      <c r="I38" s="171">
        <v>0</v>
      </c>
      <c r="J38" s="170">
        <v>0</v>
      </c>
      <c r="K38" s="51"/>
    </row>
    <row r="39" s="1" customFormat="1" ht="6.96" customHeight="1">
      <c r="B39" s="46"/>
      <c r="C39" s="47"/>
      <c r="D39" s="47"/>
      <c r="E39" s="47"/>
      <c r="F39" s="47"/>
      <c r="G39" s="47"/>
      <c r="H39" s="47"/>
      <c r="I39" s="157"/>
      <c r="J39" s="47"/>
      <c r="K39" s="51"/>
    </row>
    <row r="40" s="1" customFormat="1" ht="25.44" customHeight="1">
      <c r="B40" s="46"/>
      <c r="C40" s="172"/>
      <c r="D40" s="173" t="s">
        <v>53</v>
      </c>
      <c r="E40" s="98"/>
      <c r="F40" s="98"/>
      <c r="G40" s="174" t="s">
        <v>54</v>
      </c>
      <c r="H40" s="175" t="s">
        <v>55</v>
      </c>
      <c r="I40" s="176"/>
      <c r="J40" s="177">
        <f>SUM(J31:J38)</f>
        <v>0</v>
      </c>
      <c r="K40" s="178"/>
    </row>
    <row r="41" s="1" customFormat="1" ht="14.4" customHeight="1">
      <c r="B41" s="67"/>
      <c r="C41" s="68"/>
      <c r="D41" s="68"/>
      <c r="E41" s="68"/>
      <c r="F41" s="68"/>
      <c r="G41" s="68"/>
      <c r="H41" s="68"/>
      <c r="I41" s="179"/>
      <c r="J41" s="68"/>
      <c r="K41" s="69"/>
    </row>
    <row r="45" s="1" customFormat="1" ht="6.96" customHeight="1">
      <c r="B45" s="180"/>
      <c r="C45" s="181"/>
      <c r="D45" s="181"/>
      <c r="E45" s="181"/>
      <c r="F45" s="181"/>
      <c r="G45" s="181"/>
      <c r="H45" s="181"/>
      <c r="I45" s="182"/>
      <c r="J45" s="181"/>
      <c r="K45" s="183"/>
    </row>
    <row r="46" s="1" customFormat="1" ht="36.96" customHeight="1">
      <c r="B46" s="46"/>
      <c r="C46" s="30" t="s">
        <v>512</v>
      </c>
      <c r="D46" s="47"/>
      <c r="E46" s="47"/>
      <c r="F46" s="47"/>
      <c r="G46" s="47"/>
      <c r="H46" s="47"/>
      <c r="I46" s="157"/>
      <c r="J46" s="47"/>
      <c r="K46" s="51"/>
    </row>
    <row r="47" s="1" customFormat="1" ht="6.96" customHeight="1">
      <c r="B47" s="46"/>
      <c r="C47" s="47"/>
      <c r="D47" s="47"/>
      <c r="E47" s="47"/>
      <c r="F47" s="47"/>
      <c r="G47" s="47"/>
      <c r="H47" s="47"/>
      <c r="I47" s="157"/>
      <c r="J47" s="47"/>
      <c r="K47" s="51"/>
    </row>
    <row r="48" s="1" customFormat="1" ht="14.4" customHeight="1">
      <c r="B48" s="46"/>
      <c r="C48" s="40" t="s">
        <v>18</v>
      </c>
      <c r="D48" s="47"/>
      <c r="E48" s="47"/>
      <c r="F48" s="47"/>
      <c r="G48" s="47"/>
      <c r="H48" s="47"/>
      <c r="I48" s="157"/>
      <c r="J48" s="47"/>
      <c r="K48" s="51"/>
    </row>
    <row r="49" s="1" customFormat="1" ht="16.5" customHeight="1">
      <c r="B49" s="46"/>
      <c r="C49" s="47"/>
      <c r="D49" s="47"/>
      <c r="E49" s="156" t="str">
        <f>E7</f>
        <v>Celkové opravy zastávek na koridorové trati Vraňany - Děčín - státní hranice_ZMĚNA č. 1</v>
      </c>
      <c r="F49" s="40"/>
      <c r="G49" s="40"/>
      <c r="H49" s="40"/>
      <c r="I49" s="157"/>
      <c r="J49" s="47"/>
      <c r="K49" s="51"/>
    </row>
    <row r="50">
      <c r="B50" s="28"/>
      <c r="C50" s="40" t="s">
        <v>506</v>
      </c>
      <c r="D50" s="29"/>
      <c r="E50" s="29"/>
      <c r="F50" s="29"/>
      <c r="G50" s="29"/>
      <c r="H50" s="29"/>
      <c r="I50" s="155"/>
      <c r="J50" s="29"/>
      <c r="K50" s="31"/>
    </row>
    <row r="51" ht="16.5" customHeight="1">
      <c r="B51" s="28"/>
      <c r="C51" s="29"/>
      <c r="D51" s="29"/>
      <c r="E51" s="156" t="s">
        <v>2415</v>
      </c>
      <c r="F51" s="29"/>
      <c r="G51" s="29"/>
      <c r="H51" s="29"/>
      <c r="I51" s="155"/>
      <c r="J51" s="29"/>
      <c r="K51" s="31"/>
    </row>
    <row r="52">
      <c r="B52" s="28"/>
      <c r="C52" s="40" t="s">
        <v>508</v>
      </c>
      <c r="D52" s="29"/>
      <c r="E52" s="29"/>
      <c r="F52" s="29"/>
      <c r="G52" s="29"/>
      <c r="H52" s="29"/>
      <c r="I52" s="155"/>
      <c r="J52" s="29"/>
      <c r="K52" s="31"/>
    </row>
    <row r="53" s="1" customFormat="1" ht="16.5" customHeight="1">
      <c r="B53" s="46"/>
      <c r="C53" s="47"/>
      <c r="D53" s="47"/>
      <c r="E53" s="55" t="s">
        <v>2437</v>
      </c>
      <c r="F53" s="47"/>
      <c r="G53" s="47"/>
      <c r="H53" s="47"/>
      <c r="I53" s="157"/>
      <c r="J53" s="47"/>
      <c r="K53" s="51"/>
    </row>
    <row r="54" s="1" customFormat="1" ht="14.4" customHeight="1">
      <c r="B54" s="46"/>
      <c r="C54" s="40" t="s">
        <v>510</v>
      </c>
      <c r="D54" s="47"/>
      <c r="E54" s="47"/>
      <c r="F54" s="47"/>
      <c r="G54" s="47"/>
      <c r="H54" s="47"/>
      <c r="I54" s="157"/>
      <c r="J54" s="47"/>
      <c r="K54" s="51"/>
    </row>
    <row r="55" s="1" customFormat="1" ht="17.25" customHeight="1">
      <c r="B55" s="46"/>
      <c r="C55" s="47"/>
      <c r="D55" s="47"/>
      <c r="E55" s="158" t="str">
        <f>E13</f>
        <v>SO-40-04.1 - elektroinstalace</v>
      </c>
      <c r="F55" s="47"/>
      <c r="G55" s="47"/>
      <c r="H55" s="47"/>
      <c r="I55" s="157"/>
      <c r="J55" s="47"/>
      <c r="K55" s="51"/>
    </row>
    <row r="56" s="1" customFormat="1" ht="6.96" customHeight="1">
      <c r="B56" s="46"/>
      <c r="C56" s="47"/>
      <c r="D56" s="47"/>
      <c r="E56" s="47"/>
      <c r="F56" s="47"/>
      <c r="G56" s="47"/>
      <c r="H56" s="47"/>
      <c r="I56" s="157"/>
      <c r="J56" s="47"/>
      <c r="K56" s="51"/>
    </row>
    <row r="57" s="1" customFormat="1" ht="18" customHeight="1">
      <c r="B57" s="46"/>
      <c r="C57" s="40" t="s">
        <v>25</v>
      </c>
      <c r="D57" s="47"/>
      <c r="E57" s="47"/>
      <c r="F57" s="35" t="str">
        <f>F16</f>
        <v xml:space="preserve"> </v>
      </c>
      <c r="G57" s="47"/>
      <c r="H57" s="47"/>
      <c r="I57" s="159" t="s">
        <v>27</v>
      </c>
      <c r="J57" s="160" t="str">
        <f>IF(J16="","",J16)</f>
        <v>19. 9. 2018</v>
      </c>
      <c r="K57" s="51"/>
    </row>
    <row r="58" s="1" customFormat="1" ht="6.96" customHeight="1">
      <c r="B58" s="46"/>
      <c r="C58" s="47"/>
      <c r="D58" s="47"/>
      <c r="E58" s="47"/>
      <c r="F58" s="47"/>
      <c r="G58" s="47"/>
      <c r="H58" s="47"/>
      <c r="I58" s="157"/>
      <c r="J58" s="47"/>
      <c r="K58" s="51"/>
    </row>
    <row r="59" s="1" customFormat="1">
      <c r="B59" s="46"/>
      <c r="C59" s="40" t="s">
        <v>31</v>
      </c>
      <c r="D59" s="47"/>
      <c r="E59" s="47"/>
      <c r="F59" s="35" t="str">
        <f>E19</f>
        <v>SŽDC s.o., OŘ Ústí n.L., ST Ústí n.L.</v>
      </c>
      <c r="G59" s="47"/>
      <c r="H59" s="47"/>
      <c r="I59" s="159" t="s">
        <v>39</v>
      </c>
      <c r="J59" s="44" t="str">
        <f>E25</f>
        <v xml:space="preserve"> </v>
      </c>
      <c r="K59" s="51"/>
    </row>
    <row r="60" s="1" customFormat="1" ht="14.4" customHeight="1">
      <c r="B60" s="46"/>
      <c r="C60" s="40" t="s">
        <v>37</v>
      </c>
      <c r="D60" s="47"/>
      <c r="E60" s="47"/>
      <c r="F60" s="35" t="str">
        <f>IF(E22="","",E22)</f>
        <v/>
      </c>
      <c r="G60" s="47"/>
      <c r="H60" s="47"/>
      <c r="I60" s="157"/>
      <c r="J60" s="184"/>
      <c r="K60" s="51"/>
    </row>
    <row r="61" s="1" customFormat="1" ht="10.32" customHeight="1">
      <c r="B61" s="46"/>
      <c r="C61" s="47"/>
      <c r="D61" s="47"/>
      <c r="E61" s="47"/>
      <c r="F61" s="47"/>
      <c r="G61" s="47"/>
      <c r="H61" s="47"/>
      <c r="I61" s="157"/>
      <c r="J61" s="47"/>
      <c r="K61" s="51"/>
    </row>
    <row r="62" s="1" customFormat="1" ht="29.28" customHeight="1">
      <c r="B62" s="46"/>
      <c r="C62" s="185" t="s">
        <v>513</v>
      </c>
      <c r="D62" s="172"/>
      <c r="E62" s="172"/>
      <c r="F62" s="172"/>
      <c r="G62" s="172"/>
      <c r="H62" s="172"/>
      <c r="I62" s="186"/>
      <c r="J62" s="187" t="s">
        <v>514</v>
      </c>
      <c r="K62" s="188"/>
    </row>
    <row r="63" s="1" customFormat="1" ht="10.32" customHeight="1">
      <c r="B63" s="46"/>
      <c r="C63" s="47"/>
      <c r="D63" s="47"/>
      <c r="E63" s="47"/>
      <c r="F63" s="47"/>
      <c r="G63" s="47"/>
      <c r="H63" s="47"/>
      <c r="I63" s="157"/>
      <c r="J63" s="47"/>
      <c r="K63" s="51"/>
    </row>
    <row r="64" s="1" customFormat="1" ht="29.28" customHeight="1">
      <c r="B64" s="46"/>
      <c r="C64" s="189" t="s">
        <v>515</v>
      </c>
      <c r="D64" s="47"/>
      <c r="E64" s="47"/>
      <c r="F64" s="47"/>
      <c r="G64" s="47"/>
      <c r="H64" s="47"/>
      <c r="I64" s="157"/>
      <c r="J64" s="168">
        <f>J89</f>
        <v>0</v>
      </c>
      <c r="K64" s="51"/>
      <c r="AU64" s="24" t="s">
        <v>516</v>
      </c>
    </row>
    <row r="65" s="8" customFormat="1" ht="24.96" customHeight="1">
      <c r="B65" s="190"/>
      <c r="C65" s="191"/>
      <c r="D65" s="192" t="s">
        <v>611</v>
      </c>
      <c r="E65" s="193"/>
      <c r="F65" s="193"/>
      <c r="G65" s="193"/>
      <c r="H65" s="193"/>
      <c r="I65" s="194"/>
      <c r="J65" s="195">
        <f>J90</f>
        <v>0</v>
      </c>
      <c r="K65" s="196"/>
    </row>
    <row r="66" s="1" customFormat="1" ht="21.84" customHeight="1">
      <c r="B66" s="46"/>
      <c r="C66" s="47"/>
      <c r="D66" s="47"/>
      <c r="E66" s="47"/>
      <c r="F66" s="47"/>
      <c r="G66" s="47"/>
      <c r="H66" s="47"/>
      <c r="I66" s="157"/>
      <c r="J66" s="47"/>
      <c r="K66" s="51"/>
    </row>
    <row r="67" s="1" customFormat="1" ht="6.96" customHeight="1">
      <c r="B67" s="67"/>
      <c r="C67" s="68"/>
      <c r="D67" s="68"/>
      <c r="E67" s="68"/>
      <c r="F67" s="68"/>
      <c r="G67" s="68"/>
      <c r="H67" s="68"/>
      <c r="I67" s="179"/>
      <c r="J67" s="68"/>
      <c r="K67" s="69"/>
    </row>
    <row r="71" s="1" customFormat="1" ht="6.96" customHeight="1">
      <c r="B71" s="70"/>
      <c r="C71" s="71"/>
      <c r="D71" s="71"/>
      <c r="E71" s="71"/>
      <c r="F71" s="71"/>
      <c r="G71" s="71"/>
      <c r="H71" s="71"/>
      <c r="I71" s="182"/>
      <c r="J71" s="71"/>
      <c r="K71" s="71"/>
      <c r="L71" s="72"/>
    </row>
    <row r="72" s="1" customFormat="1" ht="36.96" customHeight="1">
      <c r="B72" s="46"/>
      <c r="C72" s="73" t="s">
        <v>525</v>
      </c>
      <c r="D72" s="74"/>
      <c r="E72" s="74"/>
      <c r="F72" s="74"/>
      <c r="G72" s="74"/>
      <c r="H72" s="74"/>
      <c r="I72" s="204"/>
      <c r="J72" s="74"/>
      <c r="K72" s="74"/>
      <c r="L72" s="72"/>
    </row>
    <row r="73" s="1" customFormat="1" ht="6.96" customHeight="1">
      <c r="B73" s="46"/>
      <c r="C73" s="74"/>
      <c r="D73" s="74"/>
      <c r="E73" s="74"/>
      <c r="F73" s="74"/>
      <c r="G73" s="74"/>
      <c r="H73" s="74"/>
      <c r="I73" s="204"/>
      <c r="J73" s="74"/>
      <c r="K73" s="74"/>
      <c r="L73" s="72"/>
    </row>
    <row r="74" s="1" customFormat="1" ht="14.4" customHeight="1">
      <c r="B74" s="46"/>
      <c r="C74" s="76" t="s">
        <v>18</v>
      </c>
      <c r="D74" s="74"/>
      <c r="E74" s="74"/>
      <c r="F74" s="74"/>
      <c r="G74" s="74"/>
      <c r="H74" s="74"/>
      <c r="I74" s="204"/>
      <c r="J74" s="74"/>
      <c r="K74" s="74"/>
      <c r="L74" s="72"/>
    </row>
    <row r="75" s="1" customFormat="1" ht="16.5" customHeight="1">
      <c r="B75" s="46"/>
      <c r="C75" s="74"/>
      <c r="D75" s="74"/>
      <c r="E75" s="205" t="str">
        <f>E7</f>
        <v>Celkové opravy zastávek na koridorové trati Vraňany - Děčín - státní hranice_ZMĚNA č. 1</v>
      </c>
      <c r="F75" s="76"/>
      <c r="G75" s="76"/>
      <c r="H75" s="76"/>
      <c r="I75" s="204"/>
      <c r="J75" s="74"/>
      <c r="K75" s="74"/>
      <c r="L75" s="72"/>
    </row>
    <row r="76">
      <c r="B76" s="28"/>
      <c r="C76" s="76" t="s">
        <v>506</v>
      </c>
      <c r="D76" s="206"/>
      <c r="E76" s="206"/>
      <c r="F76" s="206"/>
      <c r="G76" s="206"/>
      <c r="H76" s="206"/>
      <c r="I76" s="149"/>
      <c r="J76" s="206"/>
      <c r="K76" s="206"/>
      <c r="L76" s="207"/>
    </row>
    <row r="77" ht="16.5" customHeight="1">
      <c r="B77" s="28"/>
      <c r="C77" s="206"/>
      <c r="D77" s="206"/>
      <c r="E77" s="205" t="s">
        <v>2415</v>
      </c>
      <c r="F77" s="206"/>
      <c r="G77" s="206"/>
      <c r="H77" s="206"/>
      <c r="I77" s="149"/>
      <c r="J77" s="206"/>
      <c r="K77" s="206"/>
      <c r="L77" s="207"/>
    </row>
    <row r="78">
      <c r="B78" s="28"/>
      <c r="C78" s="76" t="s">
        <v>508</v>
      </c>
      <c r="D78" s="206"/>
      <c r="E78" s="206"/>
      <c r="F78" s="206"/>
      <c r="G78" s="206"/>
      <c r="H78" s="206"/>
      <c r="I78" s="149"/>
      <c r="J78" s="206"/>
      <c r="K78" s="206"/>
      <c r="L78" s="207"/>
    </row>
    <row r="79" s="1" customFormat="1" ht="16.5" customHeight="1">
      <c r="B79" s="46"/>
      <c r="C79" s="74"/>
      <c r="D79" s="74"/>
      <c r="E79" s="208" t="s">
        <v>2437</v>
      </c>
      <c r="F79" s="74"/>
      <c r="G79" s="74"/>
      <c r="H79" s="74"/>
      <c r="I79" s="204"/>
      <c r="J79" s="74"/>
      <c r="K79" s="74"/>
      <c r="L79" s="72"/>
    </row>
    <row r="80" s="1" customFormat="1" ht="14.4" customHeight="1">
      <c r="B80" s="46"/>
      <c r="C80" s="76" t="s">
        <v>510</v>
      </c>
      <c r="D80" s="74"/>
      <c r="E80" s="74"/>
      <c r="F80" s="74"/>
      <c r="G80" s="74"/>
      <c r="H80" s="74"/>
      <c r="I80" s="204"/>
      <c r="J80" s="74"/>
      <c r="K80" s="74"/>
      <c r="L80" s="72"/>
    </row>
    <row r="81" s="1" customFormat="1" ht="17.25" customHeight="1">
      <c r="B81" s="46"/>
      <c r="C81" s="74"/>
      <c r="D81" s="74"/>
      <c r="E81" s="82" t="str">
        <f>E13</f>
        <v>SO-40-04.1 - elektroinstalace</v>
      </c>
      <c r="F81" s="74"/>
      <c r="G81" s="74"/>
      <c r="H81" s="74"/>
      <c r="I81" s="204"/>
      <c r="J81" s="74"/>
      <c r="K81" s="74"/>
      <c r="L81" s="72"/>
    </row>
    <row r="82" s="1" customFormat="1" ht="6.96" customHeight="1">
      <c r="B82" s="46"/>
      <c r="C82" s="74"/>
      <c r="D82" s="74"/>
      <c r="E82" s="74"/>
      <c r="F82" s="74"/>
      <c r="G82" s="74"/>
      <c r="H82" s="74"/>
      <c r="I82" s="204"/>
      <c r="J82" s="74"/>
      <c r="K82" s="74"/>
      <c r="L82" s="72"/>
    </row>
    <row r="83" s="1" customFormat="1" ht="18" customHeight="1">
      <c r="B83" s="46"/>
      <c r="C83" s="76" t="s">
        <v>25</v>
      </c>
      <c r="D83" s="74"/>
      <c r="E83" s="74"/>
      <c r="F83" s="209" t="str">
        <f>F16</f>
        <v xml:space="preserve"> </v>
      </c>
      <c r="G83" s="74"/>
      <c r="H83" s="74"/>
      <c r="I83" s="210" t="s">
        <v>27</v>
      </c>
      <c r="J83" s="85" t="str">
        <f>IF(J16="","",J16)</f>
        <v>19. 9. 2018</v>
      </c>
      <c r="K83" s="74"/>
      <c r="L83" s="72"/>
    </row>
    <row r="84" s="1" customFormat="1" ht="6.96" customHeight="1">
      <c r="B84" s="46"/>
      <c r="C84" s="74"/>
      <c r="D84" s="74"/>
      <c r="E84" s="74"/>
      <c r="F84" s="74"/>
      <c r="G84" s="74"/>
      <c r="H84" s="74"/>
      <c r="I84" s="204"/>
      <c r="J84" s="74"/>
      <c r="K84" s="74"/>
      <c r="L84" s="72"/>
    </row>
    <row r="85" s="1" customFormat="1">
      <c r="B85" s="46"/>
      <c r="C85" s="76" t="s">
        <v>31</v>
      </c>
      <c r="D85" s="74"/>
      <c r="E85" s="74"/>
      <c r="F85" s="209" t="str">
        <f>E19</f>
        <v>SŽDC s.o., OŘ Ústí n.L., ST Ústí n.L.</v>
      </c>
      <c r="G85" s="74"/>
      <c r="H85" s="74"/>
      <c r="I85" s="210" t="s">
        <v>39</v>
      </c>
      <c r="J85" s="209" t="str">
        <f>E25</f>
        <v xml:space="preserve"> </v>
      </c>
      <c r="K85" s="74"/>
      <c r="L85" s="72"/>
    </row>
    <row r="86" s="1" customFormat="1" ht="14.4" customHeight="1">
      <c r="B86" s="46"/>
      <c r="C86" s="76" t="s">
        <v>37</v>
      </c>
      <c r="D86" s="74"/>
      <c r="E86" s="74"/>
      <c r="F86" s="209" t="str">
        <f>IF(E22="","",E22)</f>
        <v/>
      </c>
      <c r="G86" s="74"/>
      <c r="H86" s="74"/>
      <c r="I86" s="204"/>
      <c r="J86" s="74"/>
      <c r="K86" s="74"/>
      <c r="L86" s="72"/>
    </row>
    <row r="87" s="1" customFormat="1" ht="10.32" customHeight="1">
      <c r="B87" s="46"/>
      <c r="C87" s="74"/>
      <c r="D87" s="74"/>
      <c r="E87" s="74"/>
      <c r="F87" s="74"/>
      <c r="G87" s="74"/>
      <c r="H87" s="74"/>
      <c r="I87" s="204"/>
      <c r="J87" s="74"/>
      <c r="K87" s="74"/>
      <c r="L87" s="72"/>
    </row>
    <row r="88" s="10" customFormat="1" ht="29.28" customHeight="1">
      <c r="B88" s="211"/>
      <c r="C88" s="212" t="s">
        <v>526</v>
      </c>
      <c r="D88" s="213" t="s">
        <v>62</v>
      </c>
      <c r="E88" s="213" t="s">
        <v>58</v>
      </c>
      <c r="F88" s="213" t="s">
        <v>527</v>
      </c>
      <c r="G88" s="213" t="s">
        <v>528</v>
      </c>
      <c r="H88" s="213" t="s">
        <v>529</v>
      </c>
      <c r="I88" s="214" t="s">
        <v>530</v>
      </c>
      <c r="J88" s="213" t="s">
        <v>514</v>
      </c>
      <c r="K88" s="215" t="s">
        <v>531</v>
      </c>
      <c r="L88" s="216"/>
      <c r="M88" s="102" t="s">
        <v>532</v>
      </c>
      <c r="N88" s="103" t="s">
        <v>47</v>
      </c>
      <c r="O88" s="103" t="s">
        <v>533</v>
      </c>
      <c r="P88" s="103" t="s">
        <v>534</v>
      </c>
      <c r="Q88" s="103" t="s">
        <v>535</v>
      </c>
      <c r="R88" s="103" t="s">
        <v>536</v>
      </c>
      <c r="S88" s="103" t="s">
        <v>537</v>
      </c>
      <c r="T88" s="104" t="s">
        <v>538</v>
      </c>
    </row>
    <row r="89" s="1" customFormat="1" ht="29.28" customHeight="1">
      <c r="B89" s="46"/>
      <c r="C89" s="108" t="s">
        <v>515</v>
      </c>
      <c r="D89" s="74"/>
      <c r="E89" s="74"/>
      <c r="F89" s="74"/>
      <c r="G89" s="74"/>
      <c r="H89" s="74"/>
      <c r="I89" s="204"/>
      <c r="J89" s="217">
        <f>BK89</f>
        <v>0</v>
      </c>
      <c r="K89" s="74"/>
      <c r="L89" s="72"/>
      <c r="M89" s="105"/>
      <c r="N89" s="106"/>
      <c r="O89" s="106"/>
      <c r="P89" s="218">
        <f>P90</f>
        <v>0</v>
      </c>
      <c r="Q89" s="106"/>
      <c r="R89" s="218">
        <f>R90</f>
        <v>0</v>
      </c>
      <c r="S89" s="106"/>
      <c r="T89" s="219">
        <f>T90</f>
        <v>0</v>
      </c>
      <c r="AT89" s="24" t="s">
        <v>76</v>
      </c>
      <c r="AU89" s="24" t="s">
        <v>516</v>
      </c>
      <c r="BK89" s="220">
        <f>BK90</f>
        <v>0</v>
      </c>
    </row>
    <row r="90" s="11" customFormat="1" ht="37.44" customHeight="1">
      <c r="B90" s="221"/>
      <c r="C90" s="222"/>
      <c r="D90" s="223" t="s">
        <v>76</v>
      </c>
      <c r="E90" s="224" t="s">
        <v>612</v>
      </c>
      <c r="F90" s="224" t="s">
        <v>613</v>
      </c>
      <c r="G90" s="222"/>
      <c r="H90" s="222"/>
      <c r="I90" s="225"/>
      <c r="J90" s="226">
        <f>BK90</f>
        <v>0</v>
      </c>
      <c r="K90" s="222"/>
      <c r="L90" s="227"/>
      <c r="M90" s="228"/>
      <c r="N90" s="229"/>
      <c r="O90" s="229"/>
      <c r="P90" s="230">
        <f>SUM(P91:P94)</f>
        <v>0</v>
      </c>
      <c r="Q90" s="229"/>
      <c r="R90" s="230">
        <f>SUM(R91:R94)</f>
        <v>0</v>
      </c>
      <c r="S90" s="229"/>
      <c r="T90" s="231">
        <f>SUM(T91:T94)</f>
        <v>0</v>
      </c>
      <c r="AR90" s="232" t="s">
        <v>542</v>
      </c>
      <c r="AT90" s="233" t="s">
        <v>76</v>
      </c>
      <c r="AU90" s="233" t="s">
        <v>77</v>
      </c>
      <c r="AY90" s="232" t="s">
        <v>541</v>
      </c>
      <c r="BK90" s="234">
        <f>SUM(BK91:BK94)</f>
        <v>0</v>
      </c>
    </row>
    <row r="91" s="1" customFormat="1" ht="25.5" customHeight="1">
      <c r="B91" s="46"/>
      <c r="C91" s="237" t="s">
        <v>24</v>
      </c>
      <c r="D91" s="237" t="s">
        <v>544</v>
      </c>
      <c r="E91" s="238" t="s">
        <v>614</v>
      </c>
      <c r="F91" s="239" t="s">
        <v>615</v>
      </c>
      <c r="G91" s="240" t="s">
        <v>616</v>
      </c>
      <c r="H91" s="241">
        <v>3</v>
      </c>
      <c r="I91" s="242"/>
      <c r="J91" s="243">
        <f>ROUND(I91*H91,2)</f>
        <v>0</v>
      </c>
      <c r="K91" s="239" t="s">
        <v>603</v>
      </c>
      <c r="L91" s="72"/>
      <c r="M91" s="244" t="s">
        <v>22</v>
      </c>
      <c r="N91" s="245" t="s">
        <v>48</v>
      </c>
      <c r="O91" s="47"/>
      <c r="P91" s="246">
        <f>O91*H91</f>
        <v>0</v>
      </c>
      <c r="Q91" s="246">
        <v>0</v>
      </c>
      <c r="R91" s="246">
        <f>Q91*H91</f>
        <v>0</v>
      </c>
      <c r="S91" s="246">
        <v>0</v>
      </c>
      <c r="T91" s="247">
        <f>S91*H91</f>
        <v>0</v>
      </c>
      <c r="AR91" s="24" t="s">
        <v>617</v>
      </c>
      <c r="AT91" s="24" t="s">
        <v>544</v>
      </c>
      <c r="AU91" s="24" t="s">
        <v>24</v>
      </c>
      <c r="AY91" s="24" t="s">
        <v>541</v>
      </c>
      <c r="BE91" s="248">
        <f>IF(N91="základní",J91,0)</f>
        <v>0</v>
      </c>
      <c r="BF91" s="248">
        <f>IF(N91="snížená",J91,0)</f>
        <v>0</v>
      </c>
      <c r="BG91" s="248">
        <f>IF(N91="zákl. přenesená",J91,0)</f>
        <v>0</v>
      </c>
      <c r="BH91" s="248">
        <f>IF(N91="sníž. přenesená",J91,0)</f>
        <v>0</v>
      </c>
      <c r="BI91" s="248">
        <f>IF(N91="nulová",J91,0)</f>
        <v>0</v>
      </c>
      <c r="BJ91" s="24" t="s">
        <v>24</v>
      </c>
      <c r="BK91" s="248">
        <f>ROUND(I91*H91,2)</f>
        <v>0</v>
      </c>
      <c r="BL91" s="24" t="s">
        <v>617</v>
      </c>
      <c r="BM91" s="24" t="s">
        <v>2439</v>
      </c>
    </row>
    <row r="92" s="1" customFormat="1" ht="38.25" customHeight="1">
      <c r="B92" s="46"/>
      <c r="C92" s="237" t="s">
        <v>85</v>
      </c>
      <c r="D92" s="237" t="s">
        <v>544</v>
      </c>
      <c r="E92" s="238" t="s">
        <v>619</v>
      </c>
      <c r="F92" s="239" t="s">
        <v>620</v>
      </c>
      <c r="G92" s="240" t="s">
        <v>616</v>
      </c>
      <c r="H92" s="241">
        <v>3</v>
      </c>
      <c r="I92" s="242"/>
      <c r="J92" s="243">
        <f>ROUND(I92*H92,2)</f>
        <v>0</v>
      </c>
      <c r="K92" s="239" t="s">
        <v>603</v>
      </c>
      <c r="L92" s="72"/>
      <c r="M92" s="244" t="s">
        <v>22</v>
      </c>
      <c r="N92" s="245" t="s">
        <v>48</v>
      </c>
      <c r="O92" s="47"/>
      <c r="P92" s="246">
        <f>O92*H92</f>
        <v>0</v>
      </c>
      <c r="Q92" s="246">
        <v>0</v>
      </c>
      <c r="R92" s="246">
        <f>Q92*H92</f>
        <v>0</v>
      </c>
      <c r="S92" s="246">
        <v>0</v>
      </c>
      <c r="T92" s="247">
        <f>S92*H92</f>
        <v>0</v>
      </c>
      <c r="AR92" s="24" t="s">
        <v>617</v>
      </c>
      <c r="AT92" s="24" t="s">
        <v>544</v>
      </c>
      <c r="AU92" s="24" t="s">
        <v>24</v>
      </c>
      <c r="AY92" s="24" t="s">
        <v>541</v>
      </c>
      <c r="BE92" s="248">
        <f>IF(N92="základní",J92,0)</f>
        <v>0</v>
      </c>
      <c r="BF92" s="248">
        <f>IF(N92="snížená",J92,0)</f>
        <v>0</v>
      </c>
      <c r="BG92" s="248">
        <f>IF(N92="zákl. přenesená",J92,0)</f>
        <v>0</v>
      </c>
      <c r="BH92" s="248">
        <f>IF(N92="sníž. přenesená",J92,0)</f>
        <v>0</v>
      </c>
      <c r="BI92" s="248">
        <f>IF(N92="nulová",J92,0)</f>
        <v>0</v>
      </c>
      <c r="BJ92" s="24" t="s">
        <v>24</v>
      </c>
      <c r="BK92" s="248">
        <f>ROUND(I92*H92,2)</f>
        <v>0</v>
      </c>
      <c r="BL92" s="24" t="s">
        <v>617</v>
      </c>
      <c r="BM92" s="24" t="s">
        <v>2440</v>
      </c>
    </row>
    <row r="93" s="1" customFormat="1" ht="38.25" customHeight="1">
      <c r="B93" s="46"/>
      <c r="C93" s="264" t="s">
        <v>93</v>
      </c>
      <c r="D93" s="264" t="s">
        <v>622</v>
      </c>
      <c r="E93" s="265" t="s">
        <v>623</v>
      </c>
      <c r="F93" s="266" t="s">
        <v>624</v>
      </c>
      <c r="G93" s="267" t="s">
        <v>616</v>
      </c>
      <c r="H93" s="268">
        <v>3</v>
      </c>
      <c r="I93" s="269"/>
      <c r="J93" s="270">
        <f>ROUND(I93*H93,2)</f>
        <v>0</v>
      </c>
      <c r="K93" s="266" t="s">
        <v>603</v>
      </c>
      <c r="L93" s="271"/>
      <c r="M93" s="272" t="s">
        <v>22</v>
      </c>
      <c r="N93" s="273" t="s">
        <v>48</v>
      </c>
      <c r="O93" s="47"/>
      <c r="P93" s="246">
        <f>O93*H93</f>
        <v>0</v>
      </c>
      <c r="Q93" s="246">
        <v>0</v>
      </c>
      <c r="R93" s="246">
        <f>Q93*H93</f>
        <v>0</v>
      </c>
      <c r="S93" s="246">
        <v>0</v>
      </c>
      <c r="T93" s="247">
        <f>S93*H93</f>
        <v>0</v>
      </c>
      <c r="AR93" s="24" t="s">
        <v>617</v>
      </c>
      <c r="AT93" s="24" t="s">
        <v>622</v>
      </c>
      <c r="AU93" s="24" t="s">
        <v>24</v>
      </c>
      <c r="AY93" s="24" t="s">
        <v>541</v>
      </c>
      <c r="BE93" s="248">
        <f>IF(N93="základní",J93,0)</f>
        <v>0</v>
      </c>
      <c r="BF93" s="248">
        <f>IF(N93="snížená",J93,0)</f>
        <v>0</v>
      </c>
      <c r="BG93" s="248">
        <f>IF(N93="zákl. přenesená",J93,0)</f>
        <v>0</v>
      </c>
      <c r="BH93" s="248">
        <f>IF(N93="sníž. přenesená",J93,0)</f>
        <v>0</v>
      </c>
      <c r="BI93" s="248">
        <f>IF(N93="nulová",J93,0)</f>
        <v>0</v>
      </c>
      <c r="BJ93" s="24" t="s">
        <v>24</v>
      </c>
      <c r="BK93" s="248">
        <f>ROUND(I93*H93,2)</f>
        <v>0</v>
      </c>
      <c r="BL93" s="24" t="s">
        <v>617</v>
      </c>
      <c r="BM93" s="24" t="s">
        <v>2441</v>
      </c>
    </row>
    <row r="94" s="1" customFormat="1">
      <c r="B94" s="46"/>
      <c r="C94" s="74"/>
      <c r="D94" s="251" t="s">
        <v>626</v>
      </c>
      <c r="E94" s="74"/>
      <c r="F94" s="274" t="s">
        <v>627</v>
      </c>
      <c r="G94" s="74"/>
      <c r="H94" s="74"/>
      <c r="I94" s="204"/>
      <c r="J94" s="74"/>
      <c r="K94" s="74"/>
      <c r="L94" s="72"/>
      <c r="M94" s="303"/>
      <c r="N94" s="277"/>
      <c r="O94" s="277"/>
      <c r="P94" s="277"/>
      <c r="Q94" s="277"/>
      <c r="R94" s="277"/>
      <c r="S94" s="277"/>
      <c r="T94" s="304"/>
      <c r="AT94" s="24" t="s">
        <v>626</v>
      </c>
      <c r="AU94" s="24" t="s">
        <v>24</v>
      </c>
    </row>
    <row r="95" s="1" customFormat="1" ht="6.96" customHeight="1">
      <c r="B95" s="67"/>
      <c r="C95" s="68"/>
      <c r="D95" s="68"/>
      <c r="E95" s="68"/>
      <c r="F95" s="68"/>
      <c r="G95" s="68"/>
      <c r="H95" s="68"/>
      <c r="I95" s="179"/>
      <c r="J95" s="68"/>
      <c r="K95" s="68"/>
      <c r="L95" s="72"/>
    </row>
  </sheetData>
  <sheetProtection sheet="1" autoFilter="0" formatColumns="0" formatRows="0" objects="1" scenarios="1" spinCount="100000" saltValue="rza0mwhHkXSrOZG35E0bi+tFc2MiJ6YaNmtn34s61Zoy5f5UIpqE2TggiuA4iwYdnJSkZoxpbXRvgFSvxbBvDg==" hashValue="97TBnrluvSGPuxEZ0n64iQwcOmudlc0TVWQkSteGSur9CnvSHoVCqEgCfMGVbDAdMYVxAKg6f9B0ojcBP1AAJw==" algorithmName="SHA-512" password="CC35"/>
  <autoFilter ref="C88:K94"/>
  <mergeCells count="16">
    <mergeCell ref="E7:H7"/>
    <mergeCell ref="E11:H11"/>
    <mergeCell ref="E9:H9"/>
    <mergeCell ref="E13:H13"/>
    <mergeCell ref="E28:H28"/>
    <mergeCell ref="E49:H49"/>
    <mergeCell ref="E53:H53"/>
    <mergeCell ref="E51:H51"/>
    <mergeCell ref="E55:H55"/>
    <mergeCell ref="J59:J60"/>
    <mergeCell ref="E75:H75"/>
    <mergeCell ref="E79:H79"/>
    <mergeCell ref="E77:H77"/>
    <mergeCell ref="E81:H81"/>
    <mergeCell ref="G1:H1"/>
    <mergeCell ref="L2:V2"/>
  </mergeCells>
  <hyperlinks>
    <hyperlink ref="F1:G1" location="C2" display="1) Krycí list soupisu"/>
    <hyperlink ref="G1:H1" location="C62" display="2) Rekapitulace"/>
    <hyperlink ref="J1" location="C88"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99.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49"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1"/>
      <c r="B1" s="150"/>
      <c r="C1" s="150"/>
      <c r="D1" s="151" t="s">
        <v>1</v>
      </c>
      <c r="E1" s="150"/>
      <c r="F1" s="152" t="s">
        <v>500</v>
      </c>
      <c r="G1" s="152" t="s">
        <v>501</v>
      </c>
      <c r="H1" s="152"/>
      <c r="I1" s="153"/>
      <c r="J1" s="152" t="s">
        <v>502</v>
      </c>
      <c r="K1" s="151" t="s">
        <v>503</v>
      </c>
      <c r="L1" s="152" t="s">
        <v>504</v>
      </c>
      <c r="M1" s="152"/>
      <c r="N1" s="152"/>
      <c r="O1" s="152"/>
      <c r="P1" s="152"/>
      <c r="Q1" s="152"/>
      <c r="R1" s="152"/>
      <c r="S1" s="152"/>
      <c r="T1" s="152"/>
      <c r="U1" s="20"/>
      <c r="V1" s="20"/>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ht="36.96" customHeight="1">
      <c r="L2"/>
      <c r="AT2" s="24" t="s">
        <v>499</v>
      </c>
    </row>
    <row r="3" ht="6.96" customHeight="1">
      <c r="B3" s="25"/>
      <c r="C3" s="26"/>
      <c r="D3" s="26"/>
      <c r="E3" s="26"/>
      <c r="F3" s="26"/>
      <c r="G3" s="26"/>
      <c r="H3" s="26"/>
      <c r="I3" s="154"/>
      <c r="J3" s="26"/>
      <c r="K3" s="27"/>
      <c r="AT3" s="24" t="s">
        <v>85</v>
      </c>
    </row>
    <row r="4" ht="36.96" customHeight="1">
      <c r="B4" s="28"/>
      <c r="C4" s="29"/>
      <c r="D4" s="30" t="s">
        <v>505</v>
      </c>
      <c r="E4" s="29"/>
      <c r="F4" s="29"/>
      <c r="G4" s="29"/>
      <c r="H4" s="29"/>
      <c r="I4" s="155"/>
      <c r="J4" s="29"/>
      <c r="K4" s="31"/>
      <c r="M4" s="32" t="s">
        <v>12</v>
      </c>
      <c r="AT4" s="24" t="s">
        <v>6</v>
      </c>
    </row>
    <row r="5" ht="6.96" customHeight="1">
      <c r="B5" s="28"/>
      <c r="C5" s="29"/>
      <c r="D5" s="29"/>
      <c r="E5" s="29"/>
      <c r="F5" s="29"/>
      <c r="G5" s="29"/>
      <c r="H5" s="29"/>
      <c r="I5" s="155"/>
      <c r="J5" s="29"/>
      <c r="K5" s="31"/>
    </row>
    <row r="6">
      <c r="B6" s="28"/>
      <c r="C6" s="29"/>
      <c r="D6" s="40" t="s">
        <v>18</v>
      </c>
      <c r="E6" s="29"/>
      <c r="F6" s="29"/>
      <c r="G6" s="29"/>
      <c r="H6" s="29"/>
      <c r="I6" s="155"/>
      <c r="J6" s="29"/>
      <c r="K6" s="31"/>
    </row>
    <row r="7" ht="16.5" customHeight="1">
      <c r="B7" s="28"/>
      <c r="C7" s="29"/>
      <c r="D7" s="29"/>
      <c r="E7" s="156" t="str">
        <f>'Rekapitulace stavby'!K6</f>
        <v>Celkové opravy zastávek na koridorové trati Vraňany - Děčín - státní hranice_ZMĚNA č. 1</v>
      </c>
      <c r="F7" s="40"/>
      <c r="G7" s="40"/>
      <c r="H7" s="40"/>
      <c r="I7" s="155"/>
      <c r="J7" s="29"/>
      <c r="K7" s="31"/>
    </row>
    <row r="8">
      <c r="B8" s="28"/>
      <c r="C8" s="29"/>
      <c r="D8" s="40" t="s">
        <v>506</v>
      </c>
      <c r="E8" s="29"/>
      <c r="F8" s="29"/>
      <c r="G8" s="29"/>
      <c r="H8" s="29"/>
      <c r="I8" s="155"/>
      <c r="J8" s="29"/>
      <c r="K8" s="31"/>
    </row>
    <row r="9" ht="16.5" customHeight="1">
      <c r="B9" s="28"/>
      <c r="C9" s="29"/>
      <c r="D9" s="29"/>
      <c r="E9" s="156" t="s">
        <v>2415</v>
      </c>
      <c r="F9" s="29"/>
      <c r="G9" s="29"/>
      <c r="H9" s="29"/>
      <c r="I9" s="155"/>
      <c r="J9" s="29"/>
      <c r="K9" s="31"/>
    </row>
    <row r="10">
      <c r="B10" s="28"/>
      <c r="C10" s="29"/>
      <c r="D10" s="40" t="s">
        <v>508</v>
      </c>
      <c r="E10" s="29"/>
      <c r="F10" s="29"/>
      <c r="G10" s="29"/>
      <c r="H10" s="29"/>
      <c r="I10" s="155"/>
      <c r="J10" s="29"/>
      <c r="K10" s="31"/>
    </row>
    <row r="11" s="1" customFormat="1" ht="16.5" customHeight="1">
      <c r="B11" s="46"/>
      <c r="C11" s="47"/>
      <c r="D11" s="47"/>
      <c r="E11" s="55" t="s">
        <v>2437</v>
      </c>
      <c r="F11" s="47"/>
      <c r="G11" s="47"/>
      <c r="H11" s="47"/>
      <c r="I11" s="157"/>
      <c r="J11" s="47"/>
      <c r="K11" s="51"/>
    </row>
    <row r="12" s="1" customFormat="1">
      <c r="B12" s="46"/>
      <c r="C12" s="47"/>
      <c r="D12" s="40" t="s">
        <v>510</v>
      </c>
      <c r="E12" s="47"/>
      <c r="F12" s="47"/>
      <c r="G12" s="47"/>
      <c r="H12" s="47"/>
      <c r="I12" s="157"/>
      <c r="J12" s="47"/>
      <c r="K12" s="51"/>
    </row>
    <row r="13" s="1" customFormat="1" ht="36.96" customHeight="1">
      <c r="B13" s="46"/>
      <c r="C13" s="47"/>
      <c r="D13" s="47"/>
      <c r="E13" s="158" t="s">
        <v>2442</v>
      </c>
      <c r="F13" s="47"/>
      <c r="G13" s="47"/>
      <c r="H13" s="47"/>
      <c r="I13" s="157"/>
      <c r="J13" s="47"/>
      <c r="K13" s="51"/>
    </row>
    <row r="14" s="1" customFormat="1">
      <c r="B14" s="46"/>
      <c r="C14" s="47"/>
      <c r="D14" s="47"/>
      <c r="E14" s="47"/>
      <c r="F14" s="47"/>
      <c r="G14" s="47"/>
      <c r="H14" s="47"/>
      <c r="I14" s="157"/>
      <c r="J14" s="47"/>
      <c r="K14" s="51"/>
    </row>
    <row r="15" s="1" customFormat="1" ht="14.4" customHeight="1">
      <c r="B15" s="46"/>
      <c r="C15" s="47"/>
      <c r="D15" s="40" t="s">
        <v>21</v>
      </c>
      <c r="E15" s="47"/>
      <c r="F15" s="35" t="s">
        <v>22</v>
      </c>
      <c r="G15" s="47"/>
      <c r="H15" s="47"/>
      <c r="I15" s="159" t="s">
        <v>23</v>
      </c>
      <c r="J15" s="35" t="s">
        <v>22</v>
      </c>
      <c r="K15" s="51"/>
    </row>
    <row r="16" s="1" customFormat="1" ht="14.4" customHeight="1">
      <c r="B16" s="46"/>
      <c r="C16" s="47"/>
      <c r="D16" s="40" t="s">
        <v>25</v>
      </c>
      <c r="E16" s="47"/>
      <c r="F16" s="35" t="s">
        <v>40</v>
      </c>
      <c r="G16" s="47"/>
      <c r="H16" s="47"/>
      <c r="I16" s="159" t="s">
        <v>27</v>
      </c>
      <c r="J16" s="160" t="str">
        <f>'Rekapitulace stavby'!AN8</f>
        <v>19. 9. 2018</v>
      </c>
      <c r="K16" s="51"/>
    </row>
    <row r="17" s="1" customFormat="1" ht="10.8" customHeight="1">
      <c r="B17" s="46"/>
      <c r="C17" s="47"/>
      <c r="D17" s="47"/>
      <c r="E17" s="47"/>
      <c r="F17" s="47"/>
      <c r="G17" s="47"/>
      <c r="H17" s="47"/>
      <c r="I17" s="157"/>
      <c r="J17" s="47"/>
      <c r="K17" s="51"/>
    </row>
    <row r="18" s="1" customFormat="1" ht="14.4" customHeight="1">
      <c r="B18" s="46"/>
      <c r="C18" s="47"/>
      <c r="D18" s="40" t="s">
        <v>31</v>
      </c>
      <c r="E18" s="47"/>
      <c r="F18" s="47"/>
      <c r="G18" s="47"/>
      <c r="H18" s="47"/>
      <c r="I18" s="159" t="s">
        <v>32</v>
      </c>
      <c r="J18" s="35" t="str">
        <f>IF('Rekapitulace stavby'!AN10="","",'Rekapitulace stavby'!AN10)</f>
        <v>70994234</v>
      </c>
      <c r="K18" s="51"/>
    </row>
    <row r="19" s="1" customFormat="1" ht="18" customHeight="1">
      <c r="B19" s="46"/>
      <c r="C19" s="47"/>
      <c r="D19" s="47"/>
      <c r="E19" s="35" t="str">
        <f>IF('Rekapitulace stavby'!E11="","",'Rekapitulace stavby'!E11)</f>
        <v>SŽDC s.o., OŘ Ústí n.L., ST Ústí n.L.</v>
      </c>
      <c r="F19" s="47"/>
      <c r="G19" s="47"/>
      <c r="H19" s="47"/>
      <c r="I19" s="159" t="s">
        <v>35</v>
      </c>
      <c r="J19" s="35" t="str">
        <f>IF('Rekapitulace stavby'!AN11="","",'Rekapitulace stavby'!AN11)</f>
        <v>CZ70994234</v>
      </c>
      <c r="K19" s="51"/>
    </row>
    <row r="20" s="1" customFormat="1" ht="6.96" customHeight="1">
      <c r="B20" s="46"/>
      <c r="C20" s="47"/>
      <c r="D20" s="47"/>
      <c r="E20" s="47"/>
      <c r="F20" s="47"/>
      <c r="G20" s="47"/>
      <c r="H20" s="47"/>
      <c r="I20" s="157"/>
      <c r="J20" s="47"/>
      <c r="K20" s="51"/>
    </row>
    <row r="21" s="1" customFormat="1" ht="14.4" customHeight="1">
      <c r="B21" s="46"/>
      <c r="C21" s="47"/>
      <c r="D21" s="40" t="s">
        <v>37</v>
      </c>
      <c r="E21" s="47"/>
      <c r="F21" s="47"/>
      <c r="G21" s="47"/>
      <c r="H21" s="47"/>
      <c r="I21" s="159" t="s">
        <v>32</v>
      </c>
      <c r="J21" s="35" t="str">
        <f>IF('Rekapitulace stavby'!AN13="Vyplň údaj","",IF('Rekapitulace stavby'!AN13="","",'Rekapitulace stavby'!AN13))</f>
        <v/>
      </c>
      <c r="K21" s="51"/>
    </row>
    <row r="22" s="1" customFormat="1" ht="18" customHeight="1">
      <c r="B22" s="46"/>
      <c r="C22" s="47"/>
      <c r="D22" s="47"/>
      <c r="E22" s="35" t="str">
        <f>IF('Rekapitulace stavby'!E14="Vyplň údaj","",IF('Rekapitulace stavby'!E14="","",'Rekapitulace stavby'!E14))</f>
        <v/>
      </c>
      <c r="F22" s="47"/>
      <c r="G22" s="47"/>
      <c r="H22" s="47"/>
      <c r="I22" s="159" t="s">
        <v>35</v>
      </c>
      <c r="J22" s="35" t="str">
        <f>IF('Rekapitulace stavby'!AN14="Vyplň údaj","",IF('Rekapitulace stavby'!AN14="","",'Rekapitulace stavby'!AN14))</f>
        <v/>
      </c>
      <c r="K22" s="51"/>
    </row>
    <row r="23" s="1" customFormat="1" ht="6.96" customHeight="1">
      <c r="B23" s="46"/>
      <c r="C23" s="47"/>
      <c r="D23" s="47"/>
      <c r="E23" s="47"/>
      <c r="F23" s="47"/>
      <c r="G23" s="47"/>
      <c r="H23" s="47"/>
      <c r="I23" s="157"/>
      <c r="J23" s="47"/>
      <c r="K23" s="51"/>
    </row>
    <row r="24" s="1" customFormat="1" ht="14.4" customHeight="1">
      <c r="B24" s="46"/>
      <c r="C24" s="47"/>
      <c r="D24" s="40" t="s">
        <v>39</v>
      </c>
      <c r="E24" s="47"/>
      <c r="F24" s="47"/>
      <c r="G24" s="47"/>
      <c r="H24" s="47"/>
      <c r="I24" s="159" t="s">
        <v>32</v>
      </c>
      <c r="J24" s="35" t="str">
        <f>IF('Rekapitulace stavby'!AN16="","",'Rekapitulace stavby'!AN16)</f>
        <v/>
      </c>
      <c r="K24" s="51"/>
    </row>
    <row r="25" s="1" customFormat="1" ht="18" customHeight="1">
      <c r="B25" s="46"/>
      <c r="C25" s="47"/>
      <c r="D25" s="47"/>
      <c r="E25" s="35" t="str">
        <f>IF('Rekapitulace stavby'!E17="","",'Rekapitulace stavby'!E17)</f>
        <v xml:space="preserve"> </v>
      </c>
      <c r="F25" s="47"/>
      <c r="G25" s="47"/>
      <c r="H25" s="47"/>
      <c r="I25" s="159" t="s">
        <v>35</v>
      </c>
      <c r="J25" s="35" t="str">
        <f>IF('Rekapitulace stavby'!AN17="","",'Rekapitulace stavby'!AN17)</f>
        <v/>
      </c>
      <c r="K25" s="51"/>
    </row>
    <row r="26" s="1" customFormat="1" ht="6.96" customHeight="1">
      <c r="B26" s="46"/>
      <c r="C26" s="47"/>
      <c r="D26" s="47"/>
      <c r="E26" s="47"/>
      <c r="F26" s="47"/>
      <c r="G26" s="47"/>
      <c r="H26" s="47"/>
      <c r="I26" s="157"/>
      <c r="J26" s="47"/>
      <c r="K26" s="51"/>
    </row>
    <row r="27" s="1" customFormat="1" ht="14.4" customHeight="1">
      <c r="B27" s="46"/>
      <c r="C27" s="47"/>
      <c r="D27" s="40" t="s">
        <v>42</v>
      </c>
      <c r="E27" s="47"/>
      <c r="F27" s="47"/>
      <c r="G27" s="47"/>
      <c r="H27" s="47"/>
      <c r="I27" s="157"/>
      <c r="J27" s="47"/>
      <c r="K27" s="51"/>
    </row>
    <row r="28" s="7" customFormat="1" ht="16.5" customHeight="1">
      <c r="B28" s="161"/>
      <c r="C28" s="162"/>
      <c r="D28" s="162"/>
      <c r="E28" s="44" t="s">
        <v>22</v>
      </c>
      <c r="F28" s="44"/>
      <c r="G28" s="44"/>
      <c r="H28" s="44"/>
      <c r="I28" s="163"/>
      <c r="J28" s="162"/>
      <c r="K28" s="164"/>
    </row>
    <row r="29" s="1" customFormat="1" ht="6.96" customHeight="1">
      <c r="B29" s="46"/>
      <c r="C29" s="47"/>
      <c r="D29" s="47"/>
      <c r="E29" s="47"/>
      <c r="F29" s="47"/>
      <c r="G29" s="47"/>
      <c r="H29" s="47"/>
      <c r="I29" s="157"/>
      <c r="J29" s="47"/>
      <c r="K29" s="51"/>
    </row>
    <row r="30" s="1" customFormat="1" ht="6.96" customHeight="1">
      <c r="B30" s="46"/>
      <c r="C30" s="47"/>
      <c r="D30" s="106"/>
      <c r="E30" s="106"/>
      <c r="F30" s="106"/>
      <c r="G30" s="106"/>
      <c r="H30" s="106"/>
      <c r="I30" s="165"/>
      <c r="J30" s="106"/>
      <c r="K30" s="166"/>
    </row>
    <row r="31" s="1" customFormat="1" ht="25.44" customHeight="1">
      <c r="B31" s="46"/>
      <c r="C31" s="47"/>
      <c r="D31" s="167" t="s">
        <v>43</v>
      </c>
      <c r="E31" s="47"/>
      <c r="F31" s="47"/>
      <c r="G31" s="47"/>
      <c r="H31" s="47"/>
      <c r="I31" s="157"/>
      <c r="J31" s="168">
        <f>ROUND(J90,2)</f>
        <v>0</v>
      </c>
      <c r="K31" s="51"/>
    </row>
    <row r="32" s="1" customFormat="1" ht="6.96" customHeight="1">
      <c r="B32" s="46"/>
      <c r="C32" s="47"/>
      <c r="D32" s="106"/>
      <c r="E32" s="106"/>
      <c r="F32" s="106"/>
      <c r="G32" s="106"/>
      <c r="H32" s="106"/>
      <c r="I32" s="165"/>
      <c r="J32" s="106"/>
      <c r="K32" s="166"/>
    </row>
    <row r="33" s="1" customFormat="1" ht="14.4" customHeight="1">
      <c r="B33" s="46"/>
      <c r="C33" s="47"/>
      <c r="D33" s="47"/>
      <c r="E33" s="47"/>
      <c r="F33" s="52" t="s">
        <v>45</v>
      </c>
      <c r="G33" s="47"/>
      <c r="H33" s="47"/>
      <c r="I33" s="169" t="s">
        <v>44</v>
      </c>
      <c r="J33" s="52" t="s">
        <v>46</v>
      </c>
      <c r="K33" s="51"/>
    </row>
    <row r="34" s="1" customFormat="1" ht="14.4" customHeight="1">
      <c r="B34" s="46"/>
      <c r="C34" s="47"/>
      <c r="D34" s="55" t="s">
        <v>47</v>
      </c>
      <c r="E34" s="55" t="s">
        <v>48</v>
      </c>
      <c r="F34" s="170">
        <f>ROUND(SUM(BE90:BE93), 2)</f>
        <v>0</v>
      </c>
      <c r="G34" s="47"/>
      <c r="H34" s="47"/>
      <c r="I34" s="171">
        <v>0.20999999999999999</v>
      </c>
      <c r="J34" s="170">
        <f>ROUND(ROUND((SUM(BE90:BE93)), 2)*I34, 2)</f>
        <v>0</v>
      </c>
      <c r="K34" s="51"/>
    </row>
    <row r="35" s="1" customFormat="1" ht="14.4" customHeight="1">
      <c r="B35" s="46"/>
      <c r="C35" s="47"/>
      <c r="D35" s="47"/>
      <c r="E35" s="55" t="s">
        <v>49</v>
      </c>
      <c r="F35" s="170">
        <f>ROUND(SUM(BF90:BF93), 2)</f>
        <v>0</v>
      </c>
      <c r="G35" s="47"/>
      <c r="H35" s="47"/>
      <c r="I35" s="171">
        <v>0.14999999999999999</v>
      </c>
      <c r="J35" s="170">
        <f>ROUND(ROUND((SUM(BF90:BF93)), 2)*I35, 2)</f>
        <v>0</v>
      </c>
      <c r="K35" s="51"/>
    </row>
    <row r="36" hidden="1" s="1" customFormat="1" ht="14.4" customHeight="1">
      <c r="B36" s="46"/>
      <c r="C36" s="47"/>
      <c r="D36" s="47"/>
      <c r="E36" s="55" t="s">
        <v>50</v>
      </c>
      <c r="F36" s="170">
        <f>ROUND(SUM(BG90:BG93), 2)</f>
        <v>0</v>
      </c>
      <c r="G36" s="47"/>
      <c r="H36" s="47"/>
      <c r="I36" s="171">
        <v>0.20999999999999999</v>
      </c>
      <c r="J36" s="170">
        <v>0</v>
      </c>
      <c r="K36" s="51"/>
    </row>
    <row r="37" hidden="1" s="1" customFormat="1" ht="14.4" customHeight="1">
      <c r="B37" s="46"/>
      <c r="C37" s="47"/>
      <c r="D37" s="47"/>
      <c r="E37" s="55" t="s">
        <v>51</v>
      </c>
      <c r="F37" s="170">
        <f>ROUND(SUM(BH90:BH93), 2)</f>
        <v>0</v>
      </c>
      <c r="G37" s="47"/>
      <c r="H37" s="47"/>
      <c r="I37" s="171">
        <v>0.14999999999999999</v>
      </c>
      <c r="J37" s="170">
        <v>0</v>
      </c>
      <c r="K37" s="51"/>
    </row>
    <row r="38" hidden="1" s="1" customFormat="1" ht="14.4" customHeight="1">
      <c r="B38" s="46"/>
      <c r="C38" s="47"/>
      <c r="D38" s="47"/>
      <c r="E38" s="55" t="s">
        <v>52</v>
      </c>
      <c r="F38" s="170">
        <f>ROUND(SUM(BI90:BI93), 2)</f>
        <v>0</v>
      </c>
      <c r="G38" s="47"/>
      <c r="H38" s="47"/>
      <c r="I38" s="171">
        <v>0</v>
      </c>
      <c r="J38" s="170">
        <v>0</v>
      </c>
      <c r="K38" s="51"/>
    </row>
    <row r="39" s="1" customFormat="1" ht="6.96" customHeight="1">
      <c r="B39" s="46"/>
      <c r="C39" s="47"/>
      <c r="D39" s="47"/>
      <c r="E39" s="47"/>
      <c r="F39" s="47"/>
      <c r="G39" s="47"/>
      <c r="H39" s="47"/>
      <c r="I39" s="157"/>
      <c r="J39" s="47"/>
      <c r="K39" s="51"/>
    </row>
    <row r="40" s="1" customFormat="1" ht="25.44" customHeight="1">
      <c r="B40" s="46"/>
      <c r="C40" s="172"/>
      <c r="D40" s="173" t="s">
        <v>53</v>
      </c>
      <c r="E40" s="98"/>
      <c r="F40" s="98"/>
      <c r="G40" s="174" t="s">
        <v>54</v>
      </c>
      <c r="H40" s="175" t="s">
        <v>55</v>
      </c>
      <c r="I40" s="176"/>
      <c r="J40" s="177">
        <f>SUM(J31:J38)</f>
        <v>0</v>
      </c>
      <c r="K40" s="178"/>
    </row>
    <row r="41" s="1" customFormat="1" ht="14.4" customHeight="1">
      <c r="B41" s="67"/>
      <c r="C41" s="68"/>
      <c r="D41" s="68"/>
      <c r="E41" s="68"/>
      <c r="F41" s="68"/>
      <c r="G41" s="68"/>
      <c r="H41" s="68"/>
      <c r="I41" s="179"/>
      <c r="J41" s="68"/>
      <c r="K41" s="69"/>
    </row>
    <row r="45" s="1" customFormat="1" ht="6.96" customHeight="1">
      <c r="B45" s="180"/>
      <c r="C45" s="181"/>
      <c r="D45" s="181"/>
      <c r="E45" s="181"/>
      <c r="F45" s="181"/>
      <c r="G45" s="181"/>
      <c r="H45" s="181"/>
      <c r="I45" s="182"/>
      <c r="J45" s="181"/>
      <c r="K45" s="183"/>
    </row>
    <row r="46" s="1" customFormat="1" ht="36.96" customHeight="1">
      <c r="B46" s="46"/>
      <c r="C46" s="30" t="s">
        <v>512</v>
      </c>
      <c r="D46" s="47"/>
      <c r="E46" s="47"/>
      <c r="F46" s="47"/>
      <c r="G46" s="47"/>
      <c r="H46" s="47"/>
      <c r="I46" s="157"/>
      <c r="J46" s="47"/>
      <c r="K46" s="51"/>
    </row>
    <row r="47" s="1" customFormat="1" ht="6.96" customHeight="1">
      <c r="B47" s="46"/>
      <c r="C47" s="47"/>
      <c r="D47" s="47"/>
      <c r="E47" s="47"/>
      <c r="F47" s="47"/>
      <c r="G47" s="47"/>
      <c r="H47" s="47"/>
      <c r="I47" s="157"/>
      <c r="J47" s="47"/>
      <c r="K47" s="51"/>
    </row>
    <row r="48" s="1" customFormat="1" ht="14.4" customHeight="1">
      <c r="B48" s="46"/>
      <c r="C48" s="40" t="s">
        <v>18</v>
      </c>
      <c r="D48" s="47"/>
      <c r="E48" s="47"/>
      <c r="F48" s="47"/>
      <c r="G48" s="47"/>
      <c r="H48" s="47"/>
      <c r="I48" s="157"/>
      <c r="J48" s="47"/>
      <c r="K48" s="51"/>
    </row>
    <row r="49" s="1" customFormat="1" ht="16.5" customHeight="1">
      <c r="B49" s="46"/>
      <c r="C49" s="47"/>
      <c r="D49" s="47"/>
      <c r="E49" s="156" t="str">
        <f>E7</f>
        <v>Celkové opravy zastávek na koridorové trati Vraňany - Děčín - státní hranice_ZMĚNA č. 1</v>
      </c>
      <c r="F49" s="40"/>
      <c r="G49" s="40"/>
      <c r="H49" s="40"/>
      <c r="I49" s="157"/>
      <c r="J49" s="47"/>
      <c r="K49" s="51"/>
    </row>
    <row r="50">
      <c r="B50" s="28"/>
      <c r="C50" s="40" t="s">
        <v>506</v>
      </c>
      <c r="D50" s="29"/>
      <c r="E50" s="29"/>
      <c r="F50" s="29"/>
      <c r="G50" s="29"/>
      <c r="H50" s="29"/>
      <c r="I50" s="155"/>
      <c r="J50" s="29"/>
      <c r="K50" s="31"/>
    </row>
    <row r="51" ht="16.5" customHeight="1">
      <c r="B51" s="28"/>
      <c r="C51" s="29"/>
      <c r="D51" s="29"/>
      <c r="E51" s="156" t="s">
        <v>2415</v>
      </c>
      <c r="F51" s="29"/>
      <c r="G51" s="29"/>
      <c r="H51" s="29"/>
      <c r="I51" s="155"/>
      <c r="J51" s="29"/>
      <c r="K51" s="31"/>
    </row>
    <row r="52">
      <c r="B52" s="28"/>
      <c r="C52" s="40" t="s">
        <v>508</v>
      </c>
      <c r="D52" s="29"/>
      <c r="E52" s="29"/>
      <c r="F52" s="29"/>
      <c r="G52" s="29"/>
      <c r="H52" s="29"/>
      <c r="I52" s="155"/>
      <c r="J52" s="29"/>
      <c r="K52" s="31"/>
    </row>
    <row r="53" s="1" customFormat="1" ht="16.5" customHeight="1">
      <c r="B53" s="46"/>
      <c r="C53" s="47"/>
      <c r="D53" s="47"/>
      <c r="E53" s="55" t="s">
        <v>2437</v>
      </c>
      <c r="F53" s="47"/>
      <c r="G53" s="47"/>
      <c r="H53" s="47"/>
      <c r="I53" s="157"/>
      <c r="J53" s="47"/>
      <c r="K53" s="51"/>
    </row>
    <row r="54" s="1" customFormat="1" ht="14.4" customHeight="1">
      <c r="B54" s="46"/>
      <c r="C54" s="40" t="s">
        <v>510</v>
      </c>
      <c r="D54" s="47"/>
      <c r="E54" s="47"/>
      <c r="F54" s="47"/>
      <c r="G54" s="47"/>
      <c r="H54" s="47"/>
      <c r="I54" s="157"/>
      <c r="J54" s="47"/>
      <c r="K54" s="51"/>
    </row>
    <row r="55" s="1" customFormat="1" ht="17.25" customHeight="1">
      <c r="B55" s="46"/>
      <c r="C55" s="47"/>
      <c r="D55" s="47"/>
      <c r="E55" s="158" t="str">
        <f>E13</f>
        <v>SO-40-04.2 - VRN</v>
      </c>
      <c r="F55" s="47"/>
      <c r="G55" s="47"/>
      <c r="H55" s="47"/>
      <c r="I55" s="157"/>
      <c r="J55" s="47"/>
      <c r="K55" s="51"/>
    </row>
    <row r="56" s="1" customFormat="1" ht="6.96" customHeight="1">
      <c r="B56" s="46"/>
      <c r="C56" s="47"/>
      <c r="D56" s="47"/>
      <c r="E56" s="47"/>
      <c r="F56" s="47"/>
      <c r="G56" s="47"/>
      <c r="H56" s="47"/>
      <c r="I56" s="157"/>
      <c r="J56" s="47"/>
      <c r="K56" s="51"/>
    </row>
    <row r="57" s="1" customFormat="1" ht="18" customHeight="1">
      <c r="B57" s="46"/>
      <c r="C57" s="40" t="s">
        <v>25</v>
      </c>
      <c r="D57" s="47"/>
      <c r="E57" s="47"/>
      <c r="F57" s="35" t="str">
        <f>F16</f>
        <v xml:space="preserve"> </v>
      </c>
      <c r="G57" s="47"/>
      <c r="H57" s="47"/>
      <c r="I57" s="159" t="s">
        <v>27</v>
      </c>
      <c r="J57" s="160" t="str">
        <f>IF(J16="","",J16)</f>
        <v>19. 9. 2018</v>
      </c>
      <c r="K57" s="51"/>
    </row>
    <row r="58" s="1" customFormat="1" ht="6.96" customHeight="1">
      <c r="B58" s="46"/>
      <c r="C58" s="47"/>
      <c r="D58" s="47"/>
      <c r="E58" s="47"/>
      <c r="F58" s="47"/>
      <c r="G58" s="47"/>
      <c r="H58" s="47"/>
      <c r="I58" s="157"/>
      <c r="J58" s="47"/>
      <c r="K58" s="51"/>
    </row>
    <row r="59" s="1" customFormat="1">
      <c r="B59" s="46"/>
      <c r="C59" s="40" t="s">
        <v>31</v>
      </c>
      <c r="D59" s="47"/>
      <c r="E59" s="47"/>
      <c r="F59" s="35" t="str">
        <f>E19</f>
        <v>SŽDC s.o., OŘ Ústí n.L., ST Ústí n.L.</v>
      </c>
      <c r="G59" s="47"/>
      <c r="H59" s="47"/>
      <c r="I59" s="159" t="s">
        <v>39</v>
      </c>
      <c r="J59" s="44" t="str">
        <f>E25</f>
        <v xml:space="preserve"> </v>
      </c>
      <c r="K59" s="51"/>
    </row>
    <row r="60" s="1" customFormat="1" ht="14.4" customHeight="1">
      <c r="B60" s="46"/>
      <c r="C60" s="40" t="s">
        <v>37</v>
      </c>
      <c r="D60" s="47"/>
      <c r="E60" s="47"/>
      <c r="F60" s="35" t="str">
        <f>IF(E22="","",E22)</f>
        <v/>
      </c>
      <c r="G60" s="47"/>
      <c r="H60" s="47"/>
      <c r="I60" s="157"/>
      <c r="J60" s="184"/>
      <c r="K60" s="51"/>
    </row>
    <row r="61" s="1" customFormat="1" ht="10.32" customHeight="1">
      <c r="B61" s="46"/>
      <c r="C61" s="47"/>
      <c r="D61" s="47"/>
      <c r="E61" s="47"/>
      <c r="F61" s="47"/>
      <c r="G61" s="47"/>
      <c r="H61" s="47"/>
      <c r="I61" s="157"/>
      <c r="J61" s="47"/>
      <c r="K61" s="51"/>
    </row>
    <row r="62" s="1" customFormat="1" ht="29.28" customHeight="1">
      <c r="B62" s="46"/>
      <c r="C62" s="185" t="s">
        <v>513</v>
      </c>
      <c r="D62" s="172"/>
      <c r="E62" s="172"/>
      <c r="F62" s="172"/>
      <c r="G62" s="172"/>
      <c r="H62" s="172"/>
      <c r="I62" s="186"/>
      <c r="J62" s="187" t="s">
        <v>514</v>
      </c>
      <c r="K62" s="188"/>
    </row>
    <row r="63" s="1" customFormat="1" ht="10.32" customHeight="1">
      <c r="B63" s="46"/>
      <c r="C63" s="47"/>
      <c r="D63" s="47"/>
      <c r="E63" s="47"/>
      <c r="F63" s="47"/>
      <c r="G63" s="47"/>
      <c r="H63" s="47"/>
      <c r="I63" s="157"/>
      <c r="J63" s="47"/>
      <c r="K63" s="51"/>
    </row>
    <row r="64" s="1" customFormat="1" ht="29.28" customHeight="1">
      <c r="B64" s="46"/>
      <c r="C64" s="189" t="s">
        <v>515</v>
      </c>
      <c r="D64" s="47"/>
      <c r="E64" s="47"/>
      <c r="F64" s="47"/>
      <c r="G64" s="47"/>
      <c r="H64" s="47"/>
      <c r="I64" s="157"/>
      <c r="J64" s="168">
        <f>J90</f>
        <v>0</v>
      </c>
      <c r="K64" s="51"/>
      <c r="AU64" s="24" t="s">
        <v>516</v>
      </c>
    </row>
    <row r="65" s="8" customFormat="1" ht="24.96" customHeight="1">
      <c r="B65" s="190"/>
      <c r="C65" s="191"/>
      <c r="D65" s="192" t="s">
        <v>598</v>
      </c>
      <c r="E65" s="193"/>
      <c r="F65" s="193"/>
      <c r="G65" s="193"/>
      <c r="H65" s="193"/>
      <c r="I65" s="194"/>
      <c r="J65" s="195">
        <f>J91</f>
        <v>0</v>
      </c>
      <c r="K65" s="196"/>
    </row>
    <row r="66" s="9" customFormat="1" ht="19.92" customHeight="1">
      <c r="B66" s="197"/>
      <c r="C66" s="198"/>
      <c r="D66" s="199" t="s">
        <v>668</v>
      </c>
      <c r="E66" s="200"/>
      <c r="F66" s="200"/>
      <c r="G66" s="200"/>
      <c r="H66" s="200"/>
      <c r="I66" s="201"/>
      <c r="J66" s="202">
        <f>J92</f>
        <v>0</v>
      </c>
      <c r="K66" s="203"/>
    </row>
    <row r="67" s="1" customFormat="1" ht="21.84" customHeight="1">
      <c r="B67" s="46"/>
      <c r="C67" s="47"/>
      <c r="D67" s="47"/>
      <c r="E67" s="47"/>
      <c r="F67" s="47"/>
      <c r="G67" s="47"/>
      <c r="H67" s="47"/>
      <c r="I67" s="157"/>
      <c r="J67" s="47"/>
      <c r="K67" s="51"/>
    </row>
    <row r="68" s="1" customFormat="1" ht="6.96" customHeight="1">
      <c r="B68" s="67"/>
      <c r="C68" s="68"/>
      <c r="D68" s="68"/>
      <c r="E68" s="68"/>
      <c r="F68" s="68"/>
      <c r="G68" s="68"/>
      <c r="H68" s="68"/>
      <c r="I68" s="179"/>
      <c r="J68" s="68"/>
      <c r="K68" s="69"/>
    </row>
    <row r="72" s="1" customFormat="1" ht="6.96" customHeight="1">
      <c r="B72" s="70"/>
      <c r="C72" s="71"/>
      <c r="D72" s="71"/>
      <c r="E72" s="71"/>
      <c r="F72" s="71"/>
      <c r="G72" s="71"/>
      <c r="H72" s="71"/>
      <c r="I72" s="182"/>
      <c r="J72" s="71"/>
      <c r="K72" s="71"/>
      <c r="L72" s="72"/>
    </row>
    <row r="73" s="1" customFormat="1" ht="36.96" customHeight="1">
      <c r="B73" s="46"/>
      <c r="C73" s="73" t="s">
        <v>525</v>
      </c>
      <c r="D73" s="74"/>
      <c r="E73" s="74"/>
      <c r="F73" s="74"/>
      <c r="G73" s="74"/>
      <c r="H73" s="74"/>
      <c r="I73" s="204"/>
      <c r="J73" s="74"/>
      <c r="K73" s="74"/>
      <c r="L73" s="72"/>
    </row>
    <row r="74" s="1" customFormat="1" ht="6.96" customHeight="1">
      <c r="B74" s="46"/>
      <c r="C74" s="74"/>
      <c r="D74" s="74"/>
      <c r="E74" s="74"/>
      <c r="F74" s="74"/>
      <c r="G74" s="74"/>
      <c r="H74" s="74"/>
      <c r="I74" s="204"/>
      <c r="J74" s="74"/>
      <c r="K74" s="74"/>
      <c r="L74" s="72"/>
    </row>
    <row r="75" s="1" customFormat="1" ht="14.4" customHeight="1">
      <c r="B75" s="46"/>
      <c r="C75" s="76" t="s">
        <v>18</v>
      </c>
      <c r="D75" s="74"/>
      <c r="E75" s="74"/>
      <c r="F75" s="74"/>
      <c r="G75" s="74"/>
      <c r="H75" s="74"/>
      <c r="I75" s="204"/>
      <c r="J75" s="74"/>
      <c r="K75" s="74"/>
      <c r="L75" s="72"/>
    </row>
    <row r="76" s="1" customFormat="1" ht="16.5" customHeight="1">
      <c r="B76" s="46"/>
      <c r="C76" s="74"/>
      <c r="D76" s="74"/>
      <c r="E76" s="205" t="str">
        <f>E7</f>
        <v>Celkové opravy zastávek na koridorové trati Vraňany - Děčín - státní hranice_ZMĚNA č. 1</v>
      </c>
      <c r="F76" s="76"/>
      <c r="G76" s="76"/>
      <c r="H76" s="76"/>
      <c r="I76" s="204"/>
      <c r="J76" s="74"/>
      <c r="K76" s="74"/>
      <c r="L76" s="72"/>
    </row>
    <row r="77">
      <c r="B77" s="28"/>
      <c r="C77" s="76" t="s">
        <v>506</v>
      </c>
      <c r="D77" s="206"/>
      <c r="E77" s="206"/>
      <c r="F77" s="206"/>
      <c r="G77" s="206"/>
      <c r="H77" s="206"/>
      <c r="I77" s="149"/>
      <c r="J77" s="206"/>
      <c r="K77" s="206"/>
      <c r="L77" s="207"/>
    </row>
    <row r="78" ht="16.5" customHeight="1">
      <c r="B78" s="28"/>
      <c r="C78" s="206"/>
      <c r="D78" s="206"/>
      <c r="E78" s="205" t="s">
        <v>2415</v>
      </c>
      <c r="F78" s="206"/>
      <c r="G78" s="206"/>
      <c r="H78" s="206"/>
      <c r="I78" s="149"/>
      <c r="J78" s="206"/>
      <c r="K78" s="206"/>
      <c r="L78" s="207"/>
    </row>
    <row r="79">
      <c r="B79" s="28"/>
      <c r="C79" s="76" t="s">
        <v>508</v>
      </c>
      <c r="D79" s="206"/>
      <c r="E79" s="206"/>
      <c r="F79" s="206"/>
      <c r="G79" s="206"/>
      <c r="H79" s="206"/>
      <c r="I79" s="149"/>
      <c r="J79" s="206"/>
      <c r="K79" s="206"/>
      <c r="L79" s="207"/>
    </row>
    <row r="80" s="1" customFormat="1" ht="16.5" customHeight="1">
      <c r="B80" s="46"/>
      <c r="C80" s="74"/>
      <c r="D80" s="74"/>
      <c r="E80" s="208" t="s">
        <v>2437</v>
      </c>
      <c r="F80" s="74"/>
      <c r="G80" s="74"/>
      <c r="H80" s="74"/>
      <c r="I80" s="204"/>
      <c r="J80" s="74"/>
      <c r="K80" s="74"/>
      <c r="L80" s="72"/>
    </row>
    <row r="81" s="1" customFormat="1" ht="14.4" customHeight="1">
      <c r="B81" s="46"/>
      <c r="C81" s="76" t="s">
        <v>510</v>
      </c>
      <c r="D81" s="74"/>
      <c r="E81" s="74"/>
      <c r="F81" s="74"/>
      <c r="G81" s="74"/>
      <c r="H81" s="74"/>
      <c r="I81" s="204"/>
      <c r="J81" s="74"/>
      <c r="K81" s="74"/>
      <c r="L81" s="72"/>
    </row>
    <row r="82" s="1" customFormat="1" ht="17.25" customHeight="1">
      <c r="B82" s="46"/>
      <c r="C82" s="74"/>
      <c r="D82" s="74"/>
      <c r="E82" s="82" t="str">
        <f>E13</f>
        <v>SO-40-04.2 - VRN</v>
      </c>
      <c r="F82" s="74"/>
      <c r="G82" s="74"/>
      <c r="H82" s="74"/>
      <c r="I82" s="204"/>
      <c r="J82" s="74"/>
      <c r="K82" s="74"/>
      <c r="L82" s="72"/>
    </row>
    <row r="83" s="1" customFormat="1" ht="6.96" customHeight="1">
      <c r="B83" s="46"/>
      <c r="C83" s="74"/>
      <c r="D83" s="74"/>
      <c r="E83" s="74"/>
      <c r="F83" s="74"/>
      <c r="G83" s="74"/>
      <c r="H83" s="74"/>
      <c r="I83" s="204"/>
      <c r="J83" s="74"/>
      <c r="K83" s="74"/>
      <c r="L83" s="72"/>
    </row>
    <row r="84" s="1" customFormat="1" ht="18" customHeight="1">
      <c r="B84" s="46"/>
      <c r="C84" s="76" t="s">
        <v>25</v>
      </c>
      <c r="D84" s="74"/>
      <c r="E84" s="74"/>
      <c r="F84" s="209" t="str">
        <f>F16</f>
        <v xml:space="preserve"> </v>
      </c>
      <c r="G84" s="74"/>
      <c r="H84" s="74"/>
      <c r="I84" s="210" t="s">
        <v>27</v>
      </c>
      <c r="J84" s="85" t="str">
        <f>IF(J16="","",J16)</f>
        <v>19. 9. 2018</v>
      </c>
      <c r="K84" s="74"/>
      <c r="L84" s="72"/>
    </row>
    <row r="85" s="1" customFormat="1" ht="6.96" customHeight="1">
      <c r="B85" s="46"/>
      <c r="C85" s="74"/>
      <c r="D85" s="74"/>
      <c r="E85" s="74"/>
      <c r="F85" s="74"/>
      <c r="G85" s="74"/>
      <c r="H85" s="74"/>
      <c r="I85" s="204"/>
      <c r="J85" s="74"/>
      <c r="K85" s="74"/>
      <c r="L85" s="72"/>
    </row>
    <row r="86" s="1" customFormat="1">
      <c r="B86" s="46"/>
      <c r="C86" s="76" t="s">
        <v>31</v>
      </c>
      <c r="D86" s="74"/>
      <c r="E86" s="74"/>
      <c r="F86" s="209" t="str">
        <f>E19</f>
        <v>SŽDC s.o., OŘ Ústí n.L., ST Ústí n.L.</v>
      </c>
      <c r="G86" s="74"/>
      <c r="H86" s="74"/>
      <c r="I86" s="210" t="s">
        <v>39</v>
      </c>
      <c r="J86" s="209" t="str">
        <f>E25</f>
        <v xml:space="preserve"> </v>
      </c>
      <c r="K86" s="74"/>
      <c r="L86" s="72"/>
    </row>
    <row r="87" s="1" customFormat="1" ht="14.4" customHeight="1">
      <c r="B87" s="46"/>
      <c r="C87" s="76" t="s">
        <v>37</v>
      </c>
      <c r="D87" s="74"/>
      <c r="E87" s="74"/>
      <c r="F87" s="209" t="str">
        <f>IF(E22="","",E22)</f>
        <v/>
      </c>
      <c r="G87" s="74"/>
      <c r="H87" s="74"/>
      <c r="I87" s="204"/>
      <c r="J87" s="74"/>
      <c r="K87" s="74"/>
      <c r="L87" s="72"/>
    </row>
    <row r="88" s="1" customFormat="1" ht="10.32" customHeight="1">
      <c r="B88" s="46"/>
      <c r="C88" s="74"/>
      <c r="D88" s="74"/>
      <c r="E88" s="74"/>
      <c r="F88" s="74"/>
      <c r="G88" s="74"/>
      <c r="H88" s="74"/>
      <c r="I88" s="204"/>
      <c r="J88" s="74"/>
      <c r="K88" s="74"/>
      <c r="L88" s="72"/>
    </row>
    <row r="89" s="10" customFormat="1" ht="29.28" customHeight="1">
      <c r="B89" s="211"/>
      <c r="C89" s="212" t="s">
        <v>526</v>
      </c>
      <c r="D89" s="213" t="s">
        <v>62</v>
      </c>
      <c r="E89" s="213" t="s">
        <v>58</v>
      </c>
      <c r="F89" s="213" t="s">
        <v>527</v>
      </c>
      <c r="G89" s="213" t="s">
        <v>528</v>
      </c>
      <c r="H89" s="213" t="s">
        <v>529</v>
      </c>
      <c r="I89" s="214" t="s">
        <v>530</v>
      </c>
      <c r="J89" s="213" t="s">
        <v>514</v>
      </c>
      <c r="K89" s="215" t="s">
        <v>531</v>
      </c>
      <c r="L89" s="216"/>
      <c r="M89" s="102" t="s">
        <v>532</v>
      </c>
      <c r="N89" s="103" t="s">
        <v>47</v>
      </c>
      <c r="O89" s="103" t="s">
        <v>533</v>
      </c>
      <c r="P89" s="103" t="s">
        <v>534</v>
      </c>
      <c r="Q89" s="103" t="s">
        <v>535</v>
      </c>
      <c r="R89" s="103" t="s">
        <v>536</v>
      </c>
      <c r="S89" s="103" t="s">
        <v>537</v>
      </c>
      <c r="T89" s="104" t="s">
        <v>538</v>
      </c>
    </row>
    <row r="90" s="1" customFormat="1" ht="29.28" customHeight="1">
      <c r="B90" s="46"/>
      <c r="C90" s="108" t="s">
        <v>515</v>
      </c>
      <c r="D90" s="74"/>
      <c r="E90" s="74"/>
      <c r="F90" s="74"/>
      <c r="G90" s="74"/>
      <c r="H90" s="74"/>
      <c r="I90" s="204"/>
      <c r="J90" s="217">
        <f>BK90</f>
        <v>0</v>
      </c>
      <c r="K90" s="74"/>
      <c r="L90" s="72"/>
      <c r="M90" s="105"/>
      <c r="N90" s="106"/>
      <c r="O90" s="106"/>
      <c r="P90" s="218">
        <f>P91</f>
        <v>0</v>
      </c>
      <c r="Q90" s="106"/>
      <c r="R90" s="218">
        <f>R91</f>
        <v>0</v>
      </c>
      <c r="S90" s="106"/>
      <c r="T90" s="219">
        <f>T91</f>
        <v>0</v>
      </c>
      <c r="AT90" s="24" t="s">
        <v>76</v>
      </c>
      <c r="AU90" s="24" t="s">
        <v>516</v>
      </c>
      <c r="BK90" s="220">
        <f>BK91</f>
        <v>0</v>
      </c>
    </row>
    <row r="91" s="11" customFormat="1" ht="37.44" customHeight="1">
      <c r="B91" s="221"/>
      <c r="C91" s="222"/>
      <c r="D91" s="223" t="s">
        <v>76</v>
      </c>
      <c r="E91" s="224" t="s">
        <v>96</v>
      </c>
      <c r="F91" s="224" t="s">
        <v>599</v>
      </c>
      <c r="G91" s="222"/>
      <c r="H91" s="222"/>
      <c r="I91" s="225"/>
      <c r="J91" s="226">
        <f>BK91</f>
        <v>0</v>
      </c>
      <c r="K91" s="222"/>
      <c r="L91" s="227"/>
      <c r="M91" s="228"/>
      <c r="N91" s="229"/>
      <c r="O91" s="229"/>
      <c r="P91" s="230">
        <f>P92</f>
        <v>0</v>
      </c>
      <c r="Q91" s="229"/>
      <c r="R91" s="230">
        <f>R92</f>
        <v>0</v>
      </c>
      <c r="S91" s="229"/>
      <c r="T91" s="231">
        <f>T92</f>
        <v>0</v>
      </c>
      <c r="AR91" s="232" t="s">
        <v>562</v>
      </c>
      <c r="AT91" s="233" t="s">
        <v>76</v>
      </c>
      <c r="AU91" s="233" t="s">
        <v>77</v>
      </c>
      <c r="AY91" s="232" t="s">
        <v>541</v>
      </c>
      <c r="BK91" s="234">
        <f>BK92</f>
        <v>0</v>
      </c>
    </row>
    <row r="92" s="11" customFormat="1" ht="19.92" customHeight="1">
      <c r="B92" s="221"/>
      <c r="C92" s="222"/>
      <c r="D92" s="223" t="s">
        <v>76</v>
      </c>
      <c r="E92" s="235" t="s">
        <v>669</v>
      </c>
      <c r="F92" s="235" t="s">
        <v>601</v>
      </c>
      <c r="G92" s="222"/>
      <c r="H92" s="222"/>
      <c r="I92" s="225"/>
      <c r="J92" s="236">
        <f>BK92</f>
        <v>0</v>
      </c>
      <c r="K92" s="222"/>
      <c r="L92" s="227"/>
      <c r="M92" s="228"/>
      <c r="N92" s="229"/>
      <c r="O92" s="229"/>
      <c r="P92" s="230">
        <f>P93</f>
        <v>0</v>
      </c>
      <c r="Q92" s="229"/>
      <c r="R92" s="230">
        <f>R93</f>
        <v>0</v>
      </c>
      <c r="S92" s="229"/>
      <c r="T92" s="231">
        <f>T93</f>
        <v>0</v>
      </c>
      <c r="AR92" s="232" t="s">
        <v>562</v>
      </c>
      <c r="AT92" s="233" t="s">
        <v>76</v>
      </c>
      <c r="AU92" s="233" t="s">
        <v>24</v>
      </c>
      <c r="AY92" s="232" t="s">
        <v>541</v>
      </c>
      <c r="BK92" s="234">
        <f>BK93</f>
        <v>0</v>
      </c>
    </row>
    <row r="93" s="1" customFormat="1" ht="16.5" customHeight="1">
      <c r="B93" s="46"/>
      <c r="C93" s="237" t="s">
        <v>24</v>
      </c>
      <c r="D93" s="237" t="s">
        <v>544</v>
      </c>
      <c r="E93" s="238" t="s">
        <v>670</v>
      </c>
      <c r="F93" s="239" t="s">
        <v>671</v>
      </c>
      <c r="G93" s="240" t="s">
        <v>672</v>
      </c>
      <c r="H93" s="280"/>
      <c r="I93" s="242"/>
      <c r="J93" s="243">
        <f>ROUND(I93*H93,2)</f>
        <v>0</v>
      </c>
      <c r="K93" s="239" t="s">
        <v>673</v>
      </c>
      <c r="L93" s="72"/>
      <c r="M93" s="244" t="s">
        <v>22</v>
      </c>
      <c r="N93" s="281" t="s">
        <v>48</v>
      </c>
      <c r="O93" s="277"/>
      <c r="P93" s="278">
        <f>O93*H93</f>
        <v>0</v>
      </c>
      <c r="Q93" s="278">
        <v>0</v>
      </c>
      <c r="R93" s="278">
        <f>Q93*H93</f>
        <v>0</v>
      </c>
      <c r="S93" s="278">
        <v>0</v>
      </c>
      <c r="T93" s="279">
        <f>S93*H93</f>
        <v>0</v>
      </c>
      <c r="AR93" s="24" t="s">
        <v>674</v>
      </c>
      <c r="AT93" s="24" t="s">
        <v>544</v>
      </c>
      <c r="AU93" s="24" t="s">
        <v>85</v>
      </c>
      <c r="AY93" s="24" t="s">
        <v>541</v>
      </c>
      <c r="BE93" s="248">
        <f>IF(N93="základní",J93,0)</f>
        <v>0</v>
      </c>
      <c r="BF93" s="248">
        <f>IF(N93="snížená",J93,0)</f>
        <v>0</v>
      </c>
      <c r="BG93" s="248">
        <f>IF(N93="zákl. přenesená",J93,0)</f>
        <v>0</v>
      </c>
      <c r="BH93" s="248">
        <f>IF(N93="sníž. přenesená",J93,0)</f>
        <v>0</v>
      </c>
      <c r="BI93" s="248">
        <f>IF(N93="nulová",J93,0)</f>
        <v>0</v>
      </c>
      <c r="BJ93" s="24" t="s">
        <v>24</v>
      </c>
      <c r="BK93" s="248">
        <f>ROUND(I93*H93,2)</f>
        <v>0</v>
      </c>
      <c r="BL93" s="24" t="s">
        <v>674</v>
      </c>
      <c r="BM93" s="24" t="s">
        <v>2443</v>
      </c>
    </row>
    <row r="94" s="1" customFormat="1" ht="6.96" customHeight="1">
      <c r="B94" s="67"/>
      <c r="C94" s="68"/>
      <c r="D94" s="68"/>
      <c r="E94" s="68"/>
      <c r="F94" s="68"/>
      <c r="G94" s="68"/>
      <c r="H94" s="68"/>
      <c r="I94" s="179"/>
      <c r="J94" s="68"/>
      <c r="K94" s="68"/>
      <c r="L94" s="72"/>
    </row>
  </sheetData>
  <sheetProtection sheet="1" autoFilter="0" formatColumns="0" formatRows="0" objects="1" scenarios="1" spinCount="100000" saltValue="aQFDtIIUfeAd+1bgcn9xJhFGjQs08joGIJuP5yvx56e440LmpBe9WofPTWPtkCWiSVXs6FdRMNUUQh/jEobWuQ==" hashValue="2CcUfy+1uppY60khxxlLNSCXfyQgfKS+3bjLJpwc/Fj4ic8uxYCIWmn/vIknWrxA2mp7I/EMyar/PwLY4uQqCg==" algorithmName="SHA-512" password="CC35"/>
  <autoFilter ref="C89:K93"/>
  <mergeCells count="16">
    <mergeCell ref="E7:H7"/>
    <mergeCell ref="E11:H11"/>
    <mergeCell ref="E9:H9"/>
    <mergeCell ref="E13:H13"/>
    <mergeCell ref="E28:H28"/>
    <mergeCell ref="E49:H49"/>
    <mergeCell ref="E53:H53"/>
    <mergeCell ref="E51:H51"/>
    <mergeCell ref="E55:H55"/>
    <mergeCell ref="J59:J60"/>
    <mergeCell ref="E76:H76"/>
    <mergeCell ref="E80:H80"/>
    <mergeCell ref="E78:H78"/>
    <mergeCell ref="E82:H82"/>
    <mergeCell ref="G1:H1"/>
    <mergeCell ref="L2:V2"/>
  </mergeCells>
  <hyperlinks>
    <hyperlink ref="F1:G1" location="C2" display="1) Krycí list soupisu"/>
    <hyperlink ref="G1:H1" location="C62" display="2) Rekapitulace"/>
    <hyperlink ref="J1" location="C89"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100.xml><?xml version="1.0" encoding="utf-8"?>
<worksheet xmlns:r="http://schemas.openxmlformats.org/officeDocument/2006/relationships" xmlns="http://schemas.openxmlformats.org/spreadsheetml/2006/main">
  <sheetPr>
    <pageSetUpPr fitToPage="1"/>
  </sheetPr>
  <sheetViews>
    <sheetView showGridLines="0" zoomScaleNormal="100" zoomScaleSheetLayoutView="60" zoomScalePageLayoutView="100" workbookViewId="0"/>
  </sheetViews>
  <sheetFormatPr defaultRowHeight="13.5"/>
  <cols>
    <col min="1" max="1" width="8.33" style="305" customWidth="1"/>
    <col min="2" max="2" width="1.664063" style="305" customWidth="1"/>
    <col min="3" max="4" width="5" style="305" customWidth="1"/>
    <col min="5" max="5" width="11.67" style="305" customWidth="1"/>
    <col min="6" max="6" width="9.17" style="305" customWidth="1"/>
    <col min="7" max="7" width="5" style="305" customWidth="1"/>
    <col min="8" max="8" width="77.83" style="305" customWidth="1"/>
    <col min="9" max="10" width="20" style="305" customWidth="1"/>
    <col min="11" max="11" width="1.664063" style="305" customWidth="1"/>
  </cols>
  <sheetData>
    <row r="1" ht="37.5" customHeight="1"/>
    <row r="2" ht="7.5" customHeight="1">
      <c r="B2" s="306"/>
      <c r="C2" s="307"/>
      <c r="D2" s="307"/>
      <c r="E2" s="307"/>
      <c r="F2" s="307"/>
      <c r="G2" s="307"/>
      <c r="H2" s="307"/>
      <c r="I2" s="307"/>
      <c r="J2" s="307"/>
      <c r="K2" s="308"/>
    </row>
    <row r="3" s="15" customFormat="1" ht="45" customHeight="1">
      <c r="B3" s="309"/>
      <c r="C3" s="310" t="s">
        <v>2444</v>
      </c>
      <c r="D3" s="310"/>
      <c r="E3" s="310"/>
      <c r="F3" s="310"/>
      <c r="G3" s="310"/>
      <c r="H3" s="310"/>
      <c r="I3" s="310"/>
      <c r="J3" s="310"/>
      <c r="K3" s="311"/>
    </row>
    <row r="4" ht="25.5" customHeight="1">
      <c r="B4" s="312"/>
      <c r="C4" s="313" t="s">
        <v>2445</v>
      </c>
      <c r="D4" s="313"/>
      <c r="E4" s="313"/>
      <c r="F4" s="313"/>
      <c r="G4" s="313"/>
      <c r="H4" s="313"/>
      <c r="I4" s="313"/>
      <c r="J4" s="313"/>
      <c r="K4" s="314"/>
    </row>
    <row r="5" ht="5.25" customHeight="1">
      <c r="B5" s="312"/>
      <c r="C5" s="315"/>
      <c r="D5" s="315"/>
      <c r="E5" s="315"/>
      <c r="F5" s="315"/>
      <c r="G5" s="315"/>
      <c r="H5" s="315"/>
      <c r="I5" s="315"/>
      <c r="J5" s="315"/>
      <c r="K5" s="314"/>
    </row>
    <row r="6" ht="15" customHeight="1">
      <c r="B6" s="312"/>
      <c r="C6" s="316" t="s">
        <v>2446</v>
      </c>
      <c r="D6" s="316"/>
      <c r="E6" s="316"/>
      <c r="F6" s="316"/>
      <c r="G6" s="316"/>
      <c r="H6" s="316"/>
      <c r="I6" s="316"/>
      <c r="J6" s="316"/>
      <c r="K6" s="314"/>
    </row>
    <row r="7" ht="15" customHeight="1">
      <c r="B7" s="317"/>
      <c r="C7" s="316" t="s">
        <v>2447</v>
      </c>
      <c r="D7" s="316"/>
      <c r="E7" s="316"/>
      <c r="F7" s="316"/>
      <c r="G7" s="316"/>
      <c r="H7" s="316"/>
      <c r="I7" s="316"/>
      <c r="J7" s="316"/>
      <c r="K7" s="314"/>
    </row>
    <row r="8" ht="12.75" customHeight="1">
      <c r="B8" s="317"/>
      <c r="C8" s="316"/>
      <c r="D8" s="316"/>
      <c r="E8" s="316"/>
      <c r="F8" s="316"/>
      <c r="G8" s="316"/>
      <c r="H8" s="316"/>
      <c r="I8" s="316"/>
      <c r="J8" s="316"/>
      <c r="K8" s="314"/>
    </row>
    <row r="9" ht="15" customHeight="1">
      <c r="B9" s="317"/>
      <c r="C9" s="316" t="s">
        <v>2448</v>
      </c>
      <c r="D9" s="316"/>
      <c r="E9" s="316"/>
      <c r="F9" s="316"/>
      <c r="G9" s="316"/>
      <c r="H9" s="316"/>
      <c r="I9" s="316"/>
      <c r="J9" s="316"/>
      <c r="K9" s="314"/>
    </row>
    <row r="10" ht="15" customHeight="1">
      <c r="B10" s="317"/>
      <c r="C10" s="316"/>
      <c r="D10" s="316" t="s">
        <v>2449</v>
      </c>
      <c r="E10" s="316"/>
      <c r="F10" s="316"/>
      <c r="G10" s="316"/>
      <c r="H10" s="316"/>
      <c r="I10" s="316"/>
      <c r="J10" s="316"/>
      <c r="K10" s="314"/>
    </row>
    <row r="11" ht="15" customHeight="1">
      <c r="B11" s="317"/>
      <c r="C11" s="318"/>
      <c r="D11" s="316" t="s">
        <v>2450</v>
      </c>
      <c r="E11" s="316"/>
      <c r="F11" s="316"/>
      <c r="G11" s="316"/>
      <c r="H11" s="316"/>
      <c r="I11" s="316"/>
      <c r="J11" s="316"/>
      <c r="K11" s="314"/>
    </row>
    <row r="12" ht="12.75" customHeight="1">
      <c r="B12" s="317"/>
      <c r="C12" s="318"/>
      <c r="D12" s="318"/>
      <c r="E12" s="318"/>
      <c r="F12" s="318"/>
      <c r="G12" s="318"/>
      <c r="H12" s="318"/>
      <c r="I12" s="318"/>
      <c r="J12" s="318"/>
      <c r="K12" s="314"/>
    </row>
    <row r="13" ht="15" customHeight="1">
      <c r="B13" s="317"/>
      <c r="C13" s="318"/>
      <c r="D13" s="316" t="s">
        <v>2451</v>
      </c>
      <c r="E13" s="316"/>
      <c r="F13" s="316"/>
      <c r="G13" s="316"/>
      <c r="H13" s="316"/>
      <c r="I13" s="316"/>
      <c r="J13" s="316"/>
      <c r="K13" s="314"/>
    </row>
    <row r="14" ht="15" customHeight="1">
      <c r="B14" s="317"/>
      <c r="C14" s="318"/>
      <c r="D14" s="316" t="s">
        <v>2452</v>
      </c>
      <c r="E14" s="316"/>
      <c r="F14" s="316"/>
      <c r="G14" s="316"/>
      <c r="H14" s="316"/>
      <c r="I14" s="316"/>
      <c r="J14" s="316"/>
      <c r="K14" s="314"/>
    </row>
    <row r="15" ht="15" customHeight="1">
      <c r="B15" s="317"/>
      <c r="C15" s="318"/>
      <c r="D15" s="316" t="s">
        <v>2453</v>
      </c>
      <c r="E15" s="316"/>
      <c r="F15" s="316"/>
      <c r="G15" s="316"/>
      <c r="H15" s="316"/>
      <c r="I15" s="316"/>
      <c r="J15" s="316"/>
      <c r="K15" s="314"/>
    </row>
    <row r="16" ht="15" customHeight="1">
      <c r="B16" s="317"/>
      <c r="C16" s="318"/>
      <c r="D16" s="318"/>
      <c r="E16" s="319" t="s">
        <v>83</v>
      </c>
      <c r="F16" s="316" t="s">
        <v>2454</v>
      </c>
      <c r="G16" s="316"/>
      <c r="H16" s="316"/>
      <c r="I16" s="316"/>
      <c r="J16" s="316"/>
      <c r="K16" s="314"/>
    </row>
    <row r="17" ht="15" customHeight="1">
      <c r="B17" s="317"/>
      <c r="C17" s="318"/>
      <c r="D17" s="318"/>
      <c r="E17" s="319" t="s">
        <v>2455</v>
      </c>
      <c r="F17" s="316" t="s">
        <v>2456</v>
      </c>
      <c r="G17" s="316"/>
      <c r="H17" s="316"/>
      <c r="I17" s="316"/>
      <c r="J17" s="316"/>
      <c r="K17" s="314"/>
    </row>
    <row r="18" ht="15" customHeight="1">
      <c r="B18" s="317"/>
      <c r="C18" s="318"/>
      <c r="D18" s="318"/>
      <c r="E18" s="319" t="s">
        <v>2457</v>
      </c>
      <c r="F18" s="316" t="s">
        <v>2458</v>
      </c>
      <c r="G18" s="316"/>
      <c r="H18" s="316"/>
      <c r="I18" s="316"/>
      <c r="J18" s="316"/>
      <c r="K18" s="314"/>
    </row>
    <row r="19" ht="15" customHeight="1">
      <c r="B19" s="317"/>
      <c r="C19" s="318"/>
      <c r="D19" s="318"/>
      <c r="E19" s="319" t="s">
        <v>2459</v>
      </c>
      <c r="F19" s="316" t="s">
        <v>2460</v>
      </c>
      <c r="G19" s="316"/>
      <c r="H19" s="316"/>
      <c r="I19" s="316"/>
      <c r="J19" s="316"/>
      <c r="K19" s="314"/>
    </row>
    <row r="20" ht="15" customHeight="1">
      <c r="B20" s="317"/>
      <c r="C20" s="318"/>
      <c r="D20" s="318"/>
      <c r="E20" s="319" t="s">
        <v>612</v>
      </c>
      <c r="F20" s="316" t="s">
        <v>613</v>
      </c>
      <c r="G20" s="316"/>
      <c r="H20" s="316"/>
      <c r="I20" s="316"/>
      <c r="J20" s="316"/>
      <c r="K20" s="314"/>
    </row>
    <row r="21" ht="15" customHeight="1">
      <c r="B21" s="317"/>
      <c r="C21" s="318"/>
      <c r="D21" s="318"/>
      <c r="E21" s="319" t="s">
        <v>88</v>
      </c>
      <c r="F21" s="316" t="s">
        <v>2461</v>
      </c>
      <c r="G21" s="316"/>
      <c r="H21" s="316"/>
      <c r="I21" s="316"/>
      <c r="J21" s="316"/>
      <c r="K21" s="314"/>
    </row>
    <row r="22" ht="12.75" customHeight="1">
      <c r="B22" s="317"/>
      <c r="C22" s="318"/>
      <c r="D22" s="318"/>
      <c r="E22" s="318"/>
      <c r="F22" s="318"/>
      <c r="G22" s="318"/>
      <c r="H22" s="318"/>
      <c r="I22" s="318"/>
      <c r="J22" s="318"/>
      <c r="K22" s="314"/>
    </row>
    <row r="23" ht="15" customHeight="1">
      <c r="B23" s="317"/>
      <c r="C23" s="316" t="s">
        <v>2462</v>
      </c>
      <c r="D23" s="316"/>
      <c r="E23" s="316"/>
      <c r="F23" s="316"/>
      <c r="G23" s="316"/>
      <c r="H23" s="316"/>
      <c r="I23" s="316"/>
      <c r="J23" s="316"/>
      <c r="K23" s="314"/>
    </row>
    <row r="24" ht="15" customHeight="1">
      <c r="B24" s="317"/>
      <c r="C24" s="316" t="s">
        <v>2463</v>
      </c>
      <c r="D24" s="316"/>
      <c r="E24" s="316"/>
      <c r="F24" s="316"/>
      <c r="G24" s="316"/>
      <c r="H24" s="316"/>
      <c r="I24" s="316"/>
      <c r="J24" s="316"/>
      <c r="K24" s="314"/>
    </row>
    <row r="25" ht="15" customHeight="1">
      <c r="B25" s="317"/>
      <c r="C25" s="316"/>
      <c r="D25" s="316" t="s">
        <v>2464</v>
      </c>
      <c r="E25" s="316"/>
      <c r="F25" s="316"/>
      <c r="G25" s="316"/>
      <c r="H25" s="316"/>
      <c r="I25" s="316"/>
      <c r="J25" s="316"/>
      <c r="K25" s="314"/>
    </row>
    <row r="26" ht="15" customHeight="1">
      <c r="B26" s="317"/>
      <c r="C26" s="318"/>
      <c r="D26" s="316" t="s">
        <v>2465</v>
      </c>
      <c r="E26" s="316"/>
      <c r="F26" s="316"/>
      <c r="G26" s="316"/>
      <c r="H26" s="316"/>
      <c r="I26" s="316"/>
      <c r="J26" s="316"/>
      <c r="K26" s="314"/>
    </row>
    <row r="27" ht="12.75" customHeight="1">
      <c r="B27" s="317"/>
      <c r="C27" s="318"/>
      <c r="D27" s="318"/>
      <c r="E27" s="318"/>
      <c r="F27" s="318"/>
      <c r="G27" s="318"/>
      <c r="H27" s="318"/>
      <c r="I27" s="318"/>
      <c r="J27" s="318"/>
      <c r="K27" s="314"/>
    </row>
    <row r="28" ht="15" customHeight="1">
      <c r="B28" s="317"/>
      <c r="C28" s="318"/>
      <c r="D28" s="316" t="s">
        <v>2466</v>
      </c>
      <c r="E28" s="316"/>
      <c r="F28" s="316"/>
      <c r="G28" s="316"/>
      <c r="H28" s="316"/>
      <c r="I28" s="316"/>
      <c r="J28" s="316"/>
      <c r="K28" s="314"/>
    </row>
    <row r="29" ht="15" customHeight="1">
      <c r="B29" s="317"/>
      <c r="C29" s="318"/>
      <c r="D29" s="316" t="s">
        <v>2467</v>
      </c>
      <c r="E29" s="316"/>
      <c r="F29" s="316"/>
      <c r="G29" s="316"/>
      <c r="H29" s="316"/>
      <c r="I29" s="316"/>
      <c r="J29" s="316"/>
      <c r="K29" s="314"/>
    </row>
    <row r="30" ht="12.75" customHeight="1">
      <c r="B30" s="317"/>
      <c r="C30" s="318"/>
      <c r="D30" s="318"/>
      <c r="E30" s="318"/>
      <c r="F30" s="318"/>
      <c r="G30" s="318"/>
      <c r="H30" s="318"/>
      <c r="I30" s="318"/>
      <c r="J30" s="318"/>
      <c r="K30" s="314"/>
    </row>
    <row r="31" ht="15" customHeight="1">
      <c r="B31" s="317"/>
      <c r="C31" s="318"/>
      <c r="D31" s="316" t="s">
        <v>2468</v>
      </c>
      <c r="E31" s="316"/>
      <c r="F31" s="316"/>
      <c r="G31" s="316"/>
      <c r="H31" s="316"/>
      <c r="I31" s="316"/>
      <c r="J31" s="316"/>
      <c r="K31" s="314"/>
    </row>
    <row r="32" ht="15" customHeight="1">
      <c r="B32" s="317"/>
      <c r="C32" s="318"/>
      <c r="D32" s="316" t="s">
        <v>2469</v>
      </c>
      <c r="E32" s="316"/>
      <c r="F32" s="316"/>
      <c r="G32" s="316"/>
      <c r="H32" s="316"/>
      <c r="I32" s="316"/>
      <c r="J32" s="316"/>
      <c r="K32" s="314"/>
    </row>
    <row r="33" ht="15" customHeight="1">
      <c r="B33" s="317"/>
      <c r="C33" s="318"/>
      <c r="D33" s="316" t="s">
        <v>2470</v>
      </c>
      <c r="E33" s="316"/>
      <c r="F33" s="316"/>
      <c r="G33" s="316"/>
      <c r="H33" s="316"/>
      <c r="I33" s="316"/>
      <c r="J33" s="316"/>
      <c r="K33" s="314"/>
    </row>
    <row r="34" ht="15" customHeight="1">
      <c r="B34" s="317"/>
      <c r="C34" s="318"/>
      <c r="D34" s="316"/>
      <c r="E34" s="320" t="s">
        <v>526</v>
      </c>
      <c r="F34" s="316"/>
      <c r="G34" s="316" t="s">
        <v>2471</v>
      </c>
      <c r="H34" s="316"/>
      <c r="I34" s="316"/>
      <c r="J34" s="316"/>
      <c r="K34" s="314"/>
    </row>
    <row r="35" ht="30.75" customHeight="1">
      <c r="B35" s="317"/>
      <c r="C35" s="318"/>
      <c r="D35" s="316"/>
      <c r="E35" s="320" t="s">
        <v>2472</v>
      </c>
      <c r="F35" s="316"/>
      <c r="G35" s="316" t="s">
        <v>2473</v>
      </c>
      <c r="H35" s="316"/>
      <c r="I35" s="316"/>
      <c r="J35" s="316"/>
      <c r="K35" s="314"/>
    </row>
    <row r="36" ht="15" customHeight="1">
      <c r="B36" s="317"/>
      <c r="C36" s="318"/>
      <c r="D36" s="316"/>
      <c r="E36" s="320" t="s">
        <v>58</v>
      </c>
      <c r="F36" s="316"/>
      <c r="G36" s="316" t="s">
        <v>2474</v>
      </c>
      <c r="H36" s="316"/>
      <c r="I36" s="316"/>
      <c r="J36" s="316"/>
      <c r="K36" s="314"/>
    </row>
    <row r="37" ht="15" customHeight="1">
      <c r="B37" s="317"/>
      <c r="C37" s="318"/>
      <c r="D37" s="316"/>
      <c r="E37" s="320" t="s">
        <v>527</v>
      </c>
      <c r="F37" s="316"/>
      <c r="G37" s="316" t="s">
        <v>2475</v>
      </c>
      <c r="H37" s="316"/>
      <c r="I37" s="316"/>
      <c r="J37" s="316"/>
      <c r="K37" s="314"/>
    </row>
    <row r="38" ht="15" customHeight="1">
      <c r="B38" s="317"/>
      <c r="C38" s="318"/>
      <c r="D38" s="316"/>
      <c r="E38" s="320" t="s">
        <v>528</v>
      </c>
      <c r="F38" s="316"/>
      <c r="G38" s="316" t="s">
        <v>2476</v>
      </c>
      <c r="H38" s="316"/>
      <c r="I38" s="316"/>
      <c r="J38" s="316"/>
      <c r="K38" s="314"/>
    </row>
    <row r="39" ht="15" customHeight="1">
      <c r="B39" s="317"/>
      <c r="C39" s="318"/>
      <c r="D39" s="316"/>
      <c r="E39" s="320" t="s">
        <v>529</v>
      </c>
      <c r="F39" s="316"/>
      <c r="G39" s="316" t="s">
        <v>2477</v>
      </c>
      <c r="H39" s="316"/>
      <c r="I39" s="316"/>
      <c r="J39" s="316"/>
      <c r="K39" s="314"/>
    </row>
    <row r="40" ht="15" customHeight="1">
      <c r="B40" s="317"/>
      <c r="C40" s="318"/>
      <c r="D40" s="316"/>
      <c r="E40" s="320" t="s">
        <v>2478</v>
      </c>
      <c r="F40" s="316"/>
      <c r="G40" s="316" t="s">
        <v>2479</v>
      </c>
      <c r="H40" s="316"/>
      <c r="I40" s="316"/>
      <c r="J40" s="316"/>
      <c r="K40" s="314"/>
    </row>
    <row r="41" ht="15" customHeight="1">
      <c r="B41" s="317"/>
      <c r="C41" s="318"/>
      <c r="D41" s="316"/>
      <c r="E41" s="320"/>
      <c r="F41" s="316"/>
      <c r="G41" s="316" t="s">
        <v>2480</v>
      </c>
      <c r="H41" s="316"/>
      <c r="I41" s="316"/>
      <c r="J41" s="316"/>
      <c r="K41" s="314"/>
    </row>
    <row r="42" ht="15" customHeight="1">
      <c r="B42" s="317"/>
      <c r="C42" s="318"/>
      <c r="D42" s="316"/>
      <c r="E42" s="320" t="s">
        <v>2481</v>
      </c>
      <c r="F42" s="316"/>
      <c r="G42" s="316" t="s">
        <v>2482</v>
      </c>
      <c r="H42" s="316"/>
      <c r="I42" s="316"/>
      <c r="J42" s="316"/>
      <c r="K42" s="314"/>
    </row>
    <row r="43" ht="15" customHeight="1">
      <c r="B43" s="317"/>
      <c r="C43" s="318"/>
      <c r="D43" s="316"/>
      <c r="E43" s="320" t="s">
        <v>531</v>
      </c>
      <c r="F43" s="316"/>
      <c r="G43" s="316" t="s">
        <v>2483</v>
      </c>
      <c r="H43" s="316"/>
      <c r="I43" s="316"/>
      <c r="J43" s="316"/>
      <c r="K43" s="314"/>
    </row>
    <row r="44" ht="12.75" customHeight="1">
      <c r="B44" s="317"/>
      <c r="C44" s="318"/>
      <c r="D44" s="316"/>
      <c r="E44" s="316"/>
      <c r="F44" s="316"/>
      <c r="G44" s="316"/>
      <c r="H44" s="316"/>
      <c r="I44" s="316"/>
      <c r="J44" s="316"/>
      <c r="K44" s="314"/>
    </row>
    <row r="45" ht="15" customHeight="1">
      <c r="B45" s="317"/>
      <c r="C45" s="318"/>
      <c r="D45" s="316" t="s">
        <v>2484</v>
      </c>
      <c r="E45" s="316"/>
      <c r="F45" s="316"/>
      <c r="G45" s="316"/>
      <c r="H45" s="316"/>
      <c r="I45" s="316"/>
      <c r="J45" s="316"/>
      <c r="K45" s="314"/>
    </row>
    <row r="46" ht="15" customHeight="1">
      <c r="B46" s="317"/>
      <c r="C46" s="318"/>
      <c r="D46" s="318"/>
      <c r="E46" s="316" t="s">
        <v>2485</v>
      </c>
      <c r="F46" s="316"/>
      <c r="G46" s="316"/>
      <c r="H46" s="316"/>
      <c r="I46" s="316"/>
      <c r="J46" s="316"/>
      <c r="K46" s="314"/>
    </row>
    <row r="47" ht="15" customHeight="1">
      <c r="B47" s="317"/>
      <c r="C47" s="318"/>
      <c r="D47" s="318"/>
      <c r="E47" s="316" t="s">
        <v>2486</v>
      </c>
      <c r="F47" s="316"/>
      <c r="G47" s="316"/>
      <c r="H47" s="316"/>
      <c r="I47" s="316"/>
      <c r="J47" s="316"/>
      <c r="K47" s="314"/>
    </row>
    <row r="48" ht="15" customHeight="1">
      <c r="B48" s="317"/>
      <c r="C48" s="318"/>
      <c r="D48" s="318"/>
      <c r="E48" s="316" t="s">
        <v>2487</v>
      </c>
      <c r="F48" s="316"/>
      <c r="G48" s="316"/>
      <c r="H48" s="316"/>
      <c r="I48" s="316"/>
      <c r="J48" s="316"/>
      <c r="K48" s="314"/>
    </row>
    <row r="49" ht="15" customHeight="1">
      <c r="B49" s="317"/>
      <c r="C49" s="318"/>
      <c r="D49" s="316" t="s">
        <v>2488</v>
      </c>
      <c r="E49" s="316"/>
      <c r="F49" s="316"/>
      <c r="G49" s="316"/>
      <c r="H49" s="316"/>
      <c r="I49" s="316"/>
      <c r="J49" s="316"/>
      <c r="K49" s="314"/>
    </row>
    <row r="50" ht="25.5" customHeight="1">
      <c r="B50" s="312"/>
      <c r="C50" s="313" t="s">
        <v>2489</v>
      </c>
      <c r="D50" s="313"/>
      <c r="E50" s="313"/>
      <c r="F50" s="313"/>
      <c r="G50" s="313"/>
      <c r="H50" s="313"/>
      <c r="I50" s="313"/>
      <c r="J50" s="313"/>
      <c r="K50" s="314"/>
    </row>
    <row r="51" ht="5.25" customHeight="1">
      <c r="B51" s="312"/>
      <c r="C51" s="315"/>
      <c r="D51" s="315"/>
      <c r="E51" s="315"/>
      <c r="F51" s="315"/>
      <c r="G51" s="315"/>
      <c r="H51" s="315"/>
      <c r="I51" s="315"/>
      <c r="J51" s="315"/>
      <c r="K51" s="314"/>
    </row>
    <row r="52" ht="15" customHeight="1">
      <c r="B52" s="312"/>
      <c r="C52" s="316" t="s">
        <v>2490</v>
      </c>
      <c r="D52" s="316"/>
      <c r="E52" s="316"/>
      <c r="F52" s="316"/>
      <c r="G52" s="316"/>
      <c r="H52" s="316"/>
      <c r="I52" s="316"/>
      <c r="J52" s="316"/>
      <c r="K52" s="314"/>
    </row>
    <row r="53" ht="15" customHeight="1">
      <c r="B53" s="312"/>
      <c r="C53" s="316" t="s">
        <v>2491</v>
      </c>
      <c r="D53" s="316"/>
      <c r="E53" s="316"/>
      <c r="F53" s="316"/>
      <c r="G53" s="316"/>
      <c r="H53" s="316"/>
      <c r="I53" s="316"/>
      <c r="J53" s="316"/>
      <c r="K53" s="314"/>
    </row>
    <row r="54" ht="12.75" customHeight="1">
      <c r="B54" s="312"/>
      <c r="C54" s="316"/>
      <c r="D54" s="316"/>
      <c r="E54" s="316"/>
      <c r="F54" s="316"/>
      <c r="G54" s="316"/>
      <c r="H54" s="316"/>
      <c r="I54" s="316"/>
      <c r="J54" s="316"/>
      <c r="K54" s="314"/>
    </row>
    <row r="55" ht="15" customHeight="1">
      <c r="B55" s="312"/>
      <c r="C55" s="316" t="s">
        <v>2492</v>
      </c>
      <c r="D55" s="316"/>
      <c r="E55" s="316"/>
      <c r="F55" s="316"/>
      <c r="G55" s="316"/>
      <c r="H55" s="316"/>
      <c r="I55" s="316"/>
      <c r="J55" s="316"/>
      <c r="K55" s="314"/>
    </row>
    <row r="56" ht="15" customHeight="1">
      <c r="B56" s="312"/>
      <c r="C56" s="318"/>
      <c r="D56" s="316" t="s">
        <v>2493</v>
      </c>
      <c r="E56" s="316"/>
      <c r="F56" s="316"/>
      <c r="G56" s="316"/>
      <c r="H56" s="316"/>
      <c r="I56" s="316"/>
      <c r="J56" s="316"/>
      <c r="K56" s="314"/>
    </row>
    <row r="57" ht="15" customHeight="1">
      <c r="B57" s="312"/>
      <c r="C57" s="318"/>
      <c r="D57" s="316" t="s">
        <v>2494</v>
      </c>
      <c r="E57" s="316"/>
      <c r="F57" s="316"/>
      <c r="G57" s="316"/>
      <c r="H57" s="316"/>
      <c r="I57" s="316"/>
      <c r="J57" s="316"/>
      <c r="K57" s="314"/>
    </row>
    <row r="58" ht="15" customHeight="1">
      <c r="B58" s="312"/>
      <c r="C58" s="318"/>
      <c r="D58" s="316" t="s">
        <v>2495</v>
      </c>
      <c r="E58" s="316"/>
      <c r="F58" s="316"/>
      <c r="G58" s="316"/>
      <c r="H58" s="316"/>
      <c r="I58" s="316"/>
      <c r="J58" s="316"/>
      <c r="K58" s="314"/>
    </row>
    <row r="59" ht="15" customHeight="1">
      <c r="B59" s="312"/>
      <c r="C59" s="318"/>
      <c r="D59" s="316" t="s">
        <v>2496</v>
      </c>
      <c r="E59" s="316"/>
      <c r="F59" s="316"/>
      <c r="G59" s="316"/>
      <c r="H59" s="316"/>
      <c r="I59" s="316"/>
      <c r="J59" s="316"/>
      <c r="K59" s="314"/>
    </row>
    <row r="60" ht="15" customHeight="1">
      <c r="B60" s="312"/>
      <c r="C60" s="318"/>
      <c r="D60" s="321" t="s">
        <v>2497</v>
      </c>
      <c r="E60" s="321"/>
      <c r="F60" s="321"/>
      <c r="G60" s="321"/>
      <c r="H60" s="321"/>
      <c r="I60" s="321"/>
      <c r="J60" s="321"/>
      <c r="K60" s="314"/>
    </row>
    <row r="61" ht="15" customHeight="1">
      <c r="B61" s="312"/>
      <c r="C61" s="318"/>
      <c r="D61" s="316" t="s">
        <v>2498</v>
      </c>
      <c r="E61" s="316"/>
      <c r="F61" s="316"/>
      <c r="G61" s="316"/>
      <c r="H61" s="316"/>
      <c r="I61" s="316"/>
      <c r="J61" s="316"/>
      <c r="K61" s="314"/>
    </row>
    <row r="62" ht="12.75" customHeight="1">
      <c r="B62" s="312"/>
      <c r="C62" s="318"/>
      <c r="D62" s="318"/>
      <c r="E62" s="322"/>
      <c r="F62" s="318"/>
      <c r="G62" s="318"/>
      <c r="H62" s="318"/>
      <c r="I62" s="318"/>
      <c r="J62" s="318"/>
      <c r="K62" s="314"/>
    </row>
    <row r="63" ht="15" customHeight="1">
      <c r="B63" s="312"/>
      <c r="C63" s="318"/>
      <c r="D63" s="316" t="s">
        <v>2499</v>
      </c>
      <c r="E63" s="316"/>
      <c r="F63" s="316"/>
      <c r="G63" s="316"/>
      <c r="H63" s="316"/>
      <c r="I63" s="316"/>
      <c r="J63" s="316"/>
      <c r="K63" s="314"/>
    </row>
    <row r="64" ht="15" customHeight="1">
      <c r="B64" s="312"/>
      <c r="C64" s="318"/>
      <c r="D64" s="321" t="s">
        <v>2500</v>
      </c>
      <c r="E64" s="321"/>
      <c r="F64" s="321"/>
      <c r="G64" s="321"/>
      <c r="H64" s="321"/>
      <c r="I64" s="321"/>
      <c r="J64" s="321"/>
      <c r="K64" s="314"/>
    </row>
    <row r="65" ht="15" customHeight="1">
      <c r="B65" s="312"/>
      <c r="C65" s="318"/>
      <c r="D65" s="316" t="s">
        <v>2501</v>
      </c>
      <c r="E65" s="316"/>
      <c r="F65" s="316"/>
      <c r="G65" s="316"/>
      <c r="H65" s="316"/>
      <c r="I65" s="316"/>
      <c r="J65" s="316"/>
      <c r="K65" s="314"/>
    </row>
    <row r="66" ht="15" customHeight="1">
      <c r="B66" s="312"/>
      <c r="C66" s="318"/>
      <c r="D66" s="316" t="s">
        <v>2502</v>
      </c>
      <c r="E66" s="316"/>
      <c r="F66" s="316"/>
      <c r="G66" s="316"/>
      <c r="H66" s="316"/>
      <c r="I66" s="316"/>
      <c r="J66" s="316"/>
      <c r="K66" s="314"/>
    </row>
    <row r="67" ht="15" customHeight="1">
      <c r="B67" s="312"/>
      <c r="C67" s="318"/>
      <c r="D67" s="316" t="s">
        <v>2503</v>
      </c>
      <c r="E67" s="316"/>
      <c r="F67" s="316"/>
      <c r="G67" s="316"/>
      <c r="H67" s="316"/>
      <c r="I67" s="316"/>
      <c r="J67" s="316"/>
      <c r="K67" s="314"/>
    </row>
    <row r="68" ht="15" customHeight="1">
      <c r="B68" s="312"/>
      <c r="C68" s="318"/>
      <c r="D68" s="316" t="s">
        <v>2504</v>
      </c>
      <c r="E68" s="316"/>
      <c r="F68" s="316"/>
      <c r="G68" s="316"/>
      <c r="H68" s="316"/>
      <c r="I68" s="316"/>
      <c r="J68" s="316"/>
      <c r="K68" s="314"/>
    </row>
    <row r="69" ht="12.75" customHeight="1">
      <c r="B69" s="323"/>
      <c r="C69" s="324"/>
      <c r="D69" s="324"/>
      <c r="E69" s="324"/>
      <c r="F69" s="324"/>
      <c r="G69" s="324"/>
      <c r="H69" s="324"/>
      <c r="I69" s="324"/>
      <c r="J69" s="324"/>
      <c r="K69" s="325"/>
    </row>
    <row r="70" ht="18.75" customHeight="1">
      <c r="B70" s="326"/>
      <c r="C70" s="326"/>
      <c r="D70" s="326"/>
      <c r="E70" s="326"/>
      <c r="F70" s="326"/>
      <c r="G70" s="326"/>
      <c r="H70" s="326"/>
      <c r="I70" s="326"/>
      <c r="J70" s="326"/>
      <c r="K70" s="327"/>
    </row>
    <row r="71" ht="18.75" customHeight="1">
      <c r="B71" s="327"/>
      <c r="C71" s="327"/>
      <c r="D71" s="327"/>
      <c r="E71" s="327"/>
      <c r="F71" s="327"/>
      <c r="G71" s="327"/>
      <c r="H71" s="327"/>
      <c r="I71" s="327"/>
      <c r="J71" s="327"/>
      <c r="K71" s="327"/>
    </row>
    <row r="72" ht="7.5" customHeight="1">
      <c r="B72" s="328"/>
      <c r="C72" s="329"/>
      <c r="D72" s="329"/>
      <c r="E72" s="329"/>
      <c r="F72" s="329"/>
      <c r="G72" s="329"/>
      <c r="H72" s="329"/>
      <c r="I72" s="329"/>
      <c r="J72" s="329"/>
      <c r="K72" s="330"/>
    </row>
    <row r="73" ht="45" customHeight="1">
      <c r="B73" s="331"/>
      <c r="C73" s="332" t="s">
        <v>504</v>
      </c>
      <c r="D73" s="332"/>
      <c r="E73" s="332"/>
      <c r="F73" s="332"/>
      <c r="G73" s="332"/>
      <c r="H73" s="332"/>
      <c r="I73" s="332"/>
      <c r="J73" s="332"/>
      <c r="K73" s="333"/>
    </row>
    <row r="74" ht="17.25" customHeight="1">
      <c r="B74" s="331"/>
      <c r="C74" s="334" t="s">
        <v>2505</v>
      </c>
      <c r="D74" s="334"/>
      <c r="E74" s="334"/>
      <c r="F74" s="334" t="s">
        <v>2506</v>
      </c>
      <c r="G74" s="335"/>
      <c r="H74" s="334" t="s">
        <v>527</v>
      </c>
      <c r="I74" s="334" t="s">
        <v>62</v>
      </c>
      <c r="J74" s="334" t="s">
        <v>2507</v>
      </c>
      <c r="K74" s="333"/>
    </row>
    <row r="75" ht="17.25" customHeight="1">
      <c r="B75" s="331"/>
      <c r="C75" s="336" t="s">
        <v>2508</v>
      </c>
      <c r="D75" s="336"/>
      <c r="E75" s="336"/>
      <c r="F75" s="337" t="s">
        <v>2509</v>
      </c>
      <c r="G75" s="338"/>
      <c r="H75" s="336"/>
      <c r="I75" s="336"/>
      <c r="J75" s="336" t="s">
        <v>2510</v>
      </c>
      <c r="K75" s="333"/>
    </row>
    <row r="76" ht="5.25" customHeight="1">
      <c r="B76" s="331"/>
      <c r="C76" s="339"/>
      <c r="D76" s="339"/>
      <c r="E76" s="339"/>
      <c r="F76" s="339"/>
      <c r="G76" s="340"/>
      <c r="H76" s="339"/>
      <c r="I76" s="339"/>
      <c r="J76" s="339"/>
      <c r="K76" s="333"/>
    </row>
    <row r="77" ht="15" customHeight="1">
      <c r="B77" s="331"/>
      <c r="C77" s="320" t="s">
        <v>58</v>
      </c>
      <c r="D77" s="339"/>
      <c r="E77" s="339"/>
      <c r="F77" s="341" t="s">
        <v>2511</v>
      </c>
      <c r="G77" s="340"/>
      <c r="H77" s="320" t="s">
        <v>2512</v>
      </c>
      <c r="I77" s="320" t="s">
        <v>2513</v>
      </c>
      <c r="J77" s="320">
        <v>20</v>
      </c>
      <c r="K77" s="333"/>
    </row>
    <row r="78" ht="15" customHeight="1">
      <c r="B78" s="331"/>
      <c r="C78" s="320" t="s">
        <v>2514</v>
      </c>
      <c r="D78" s="320"/>
      <c r="E78" s="320"/>
      <c r="F78" s="341" t="s">
        <v>2511</v>
      </c>
      <c r="G78" s="340"/>
      <c r="H78" s="320" t="s">
        <v>2515</v>
      </c>
      <c r="I78" s="320" t="s">
        <v>2513</v>
      </c>
      <c r="J78" s="320">
        <v>120</v>
      </c>
      <c r="K78" s="333"/>
    </row>
    <row r="79" ht="15" customHeight="1">
      <c r="B79" s="342"/>
      <c r="C79" s="320" t="s">
        <v>2516</v>
      </c>
      <c r="D79" s="320"/>
      <c r="E79" s="320"/>
      <c r="F79" s="341" t="s">
        <v>2517</v>
      </c>
      <c r="G79" s="340"/>
      <c r="H79" s="320" t="s">
        <v>2518</v>
      </c>
      <c r="I79" s="320" t="s">
        <v>2513</v>
      </c>
      <c r="J79" s="320">
        <v>50</v>
      </c>
      <c r="K79" s="333"/>
    </row>
    <row r="80" ht="15" customHeight="1">
      <c r="B80" s="342"/>
      <c r="C80" s="320" t="s">
        <v>2519</v>
      </c>
      <c r="D80" s="320"/>
      <c r="E80" s="320"/>
      <c r="F80" s="341" t="s">
        <v>2511</v>
      </c>
      <c r="G80" s="340"/>
      <c r="H80" s="320" t="s">
        <v>2520</v>
      </c>
      <c r="I80" s="320" t="s">
        <v>2521</v>
      </c>
      <c r="J80" s="320"/>
      <c r="K80" s="333"/>
    </row>
    <row r="81" ht="15" customHeight="1">
      <c r="B81" s="342"/>
      <c r="C81" s="343" t="s">
        <v>2522</v>
      </c>
      <c r="D81" s="343"/>
      <c r="E81" s="343"/>
      <c r="F81" s="344" t="s">
        <v>2517</v>
      </c>
      <c r="G81" s="343"/>
      <c r="H81" s="343" t="s">
        <v>2523</v>
      </c>
      <c r="I81" s="343" t="s">
        <v>2513</v>
      </c>
      <c r="J81" s="343">
        <v>15</v>
      </c>
      <c r="K81" s="333"/>
    </row>
    <row r="82" ht="15" customHeight="1">
      <c r="B82" s="342"/>
      <c r="C82" s="343" t="s">
        <v>2524</v>
      </c>
      <c r="D82" s="343"/>
      <c r="E82" s="343"/>
      <c r="F82" s="344" t="s">
        <v>2517</v>
      </c>
      <c r="G82" s="343"/>
      <c r="H82" s="343" t="s">
        <v>2525</v>
      </c>
      <c r="I82" s="343" t="s">
        <v>2513</v>
      </c>
      <c r="J82" s="343">
        <v>15</v>
      </c>
      <c r="K82" s="333"/>
    </row>
    <row r="83" ht="15" customHeight="1">
      <c r="B83" s="342"/>
      <c r="C83" s="343" t="s">
        <v>2526</v>
      </c>
      <c r="D83" s="343"/>
      <c r="E83" s="343"/>
      <c r="F83" s="344" t="s">
        <v>2517</v>
      </c>
      <c r="G83" s="343"/>
      <c r="H83" s="343" t="s">
        <v>2527</v>
      </c>
      <c r="I83" s="343" t="s">
        <v>2513</v>
      </c>
      <c r="J83" s="343">
        <v>20</v>
      </c>
      <c r="K83" s="333"/>
    </row>
    <row r="84" ht="15" customHeight="1">
      <c r="B84" s="342"/>
      <c r="C84" s="343" t="s">
        <v>2528</v>
      </c>
      <c r="D84" s="343"/>
      <c r="E84" s="343"/>
      <c r="F84" s="344" t="s">
        <v>2517</v>
      </c>
      <c r="G84" s="343"/>
      <c r="H84" s="343" t="s">
        <v>2529</v>
      </c>
      <c r="I84" s="343" t="s">
        <v>2513</v>
      </c>
      <c r="J84" s="343">
        <v>20</v>
      </c>
      <c r="K84" s="333"/>
    </row>
    <row r="85" ht="15" customHeight="1">
      <c r="B85" s="342"/>
      <c r="C85" s="320" t="s">
        <v>2530</v>
      </c>
      <c r="D85" s="320"/>
      <c r="E85" s="320"/>
      <c r="F85" s="341" t="s">
        <v>2517</v>
      </c>
      <c r="G85" s="340"/>
      <c r="H85" s="320" t="s">
        <v>2531</v>
      </c>
      <c r="I85" s="320" t="s">
        <v>2513</v>
      </c>
      <c r="J85" s="320">
        <v>50</v>
      </c>
      <c r="K85" s="333"/>
    </row>
    <row r="86" ht="15" customHeight="1">
      <c r="B86" s="342"/>
      <c r="C86" s="320" t="s">
        <v>2532</v>
      </c>
      <c r="D86" s="320"/>
      <c r="E86" s="320"/>
      <c r="F86" s="341" t="s">
        <v>2517</v>
      </c>
      <c r="G86" s="340"/>
      <c r="H86" s="320" t="s">
        <v>2533</v>
      </c>
      <c r="I86" s="320" t="s">
        <v>2513</v>
      </c>
      <c r="J86" s="320">
        <v>20</v>
      </c>
      <c r="K86" s="333"/>
    </row>
    <row r="87" ht="15" customHeight="1">
      <c r="B87" s="342"/>
      <c r="C87" s="320" t="s">
        <v>2534</v>
      </c>
      <c r="D87" s="320"/>
      <c r="E87" s="320"/>
      <c r="F87" s="341" t="s">
        <v>2517</v>
      </c>
      <c r="G87" s="340"/>
      <c r="H87" s="320" t="s">
        <v>2535</v>
      </c>
      <c r="I87" s="320" t="s">
        <v>2513</v>
      </c>
      <c r="J87" s="320">
        <v>20</v>
      </c>
      <c r="K87" s="333"/>
    </row>
    <row r="88" ht="15" customHeight="1">
      <c r="B88" s="342"/>
      <c r="C88" s="320" t="s">
        <v>2536</v>
      </c>
      <c r="D88" s="320"/>
      <c r="E88" s="320"/>
      <c r="F88" s="341" t="s">
        <v>2517</v>
      </c>
      <c r="G88" s="340"/>
      <c r="H88" s="320" t="s">
        <v>2537</v>
      </c>
      <c r="I88" s="320" t="s">
        <v>2513</v>
      </c>
      <c r="J88" s="320">
        <v>50</v>
      </c>
      <c r="K88" s="333"/>
    </row>
    <row r="89" ht="15" customHeight="1">
      <c r="B89" s="342"/>
      <c r="C89" s="320" t="s">
        <v>2538</v>
      </c>
      <c r="D89" s="320"/>
      <c r="E89" s="320"/>
      <c r="F89" s="341" t="s">
        <v>2517</v>
      </c>
      <c r="G89" s="340"/>
      <c r="H89" s="320" t="s">
        <v>2538</v>
      </c>
      <c r="I89" s="320" t="s">
        <v>2513</v>
      </c>
      <c r="J89" s="320">
        <v>50</v>
      </c>
      <c r="K89" s="333"/>
    </row>
    <row r="90" ht="15" customHeight="1">
      <c r="B90" s="342"/>
      <c r="C90" s="320" t="s">
        <v>532</v>
      </c>
      <c r="D90" s="320"/>
      <c r="E90" s="320"/>
      <c r="F90" s="341" t="s">
        <v>2517</v>
      </c>
      <c r="G90" s="340"/>
      <c r="H90" s="320" t="s">
        <v>2539</v>
      </c>
      <c r="I90" s="320" t="s">
        <v>2513</v>
      </c>
      <c r="J90" s="320">
        <v>255</v>
      </c>
      <c r="K90" s="333"/>
    </row>
    <row r="91" ht="15" customHeight="1">
      <c r="B91" s="342"/>
      <c r="C91" s="320" t="s">
        <v>2540</v>
      </c>
      <c r="D91" s="320"/>
      <c r="E91" s="320"/>
      <c r="F91" s="341" t="s">
        <v>2511</v>
      </c>
      <c r="G91" s="340"/>
      <c r="H91" s="320" t="s">
        <v>2541</v>
      </c>
      <c r="I91" s="320" t="s">
        <v>2542</v>
      </c>
      <c r="J91" s="320"/>
      <c r="K91" s="333"/>
    </row>
    <row r="92" ht="15" customHeight="1">
      <c r="B92" s="342"/>
      <c r="C92" s="320" t="s">
        <v>2543</v>
      </c>
      <c r="D92" s="320"/>
      <c r="E92" s="320"/>
      <c r="F92" s="341" t="s">
        <v>2511</v>
      </c>
      <c r="G92" s="340"/>
      <c r="H92" s="320" t="s">
        <v>2544</v>
      </c>
      <c r="I92" s="320" t="s">
        <v>2545</v>
      </c>
      <c r="J92" s="320"/>
      <c r="K92" s="333"/>
    </row>
    <row r="93" ht="15" customHeight="1">
      <c r="B93" s="342"/>
      <c r="C93" s="320" t="s">
        <v>2546</v>
      </c>
      <c r="D93" s="320"/>
      <c r="E93" s="320"/>
      <c r="F93" s="341" t="s">
        <v>2511</v>
      </c>
      <c r="G93" s="340"/>
      <c r="H93" s="320" t="s">
        <v>2546</v>
      </c>
      <c r="I93" s="320" t="s">
        <v>2545</v>
      </c>
      <c r="J93" s="320"/>
      <c r="K93" s="333"/>
    </row>
    <row r="94" ht="15" customHeight="1">
      <c r="B94" s="342"/>
      <c r="C94" s="320" t="s">
        <v>43</v>
      </c>
      <c r="D94" s="320"/>
      <c r="E94" s="320"/>
      <c r="F94" s="341" t="s">
        <v>2511</v>
      </c>
      <c r="G94" s="340"/>
      <c r="H94" s="320" t="s">
        <v>2547</v>
      </c>
      <c r="I94" s="320" t="s">
        <v>2545</v>
      </c>
      <c r="J94" s="320"/>
      <c r="K94" s="333"/>
    </row>
    <row r="95" ht="15" customHeight="1">
      <c r="B95" s="342"/>
      <c r="C95" s="320" t="s">
        <v>53</v>
      </c>
      <c r="D95" s="320"/>
      <c r="E95" s="320"/>
      <c r="F95" s="341" t="s">
        <v>2511</v>
      </c>
      <c r="G95" s="340"/>
      <c r="H95" s="320" t="s">
        <v>2548</v>
      </c>
      <c r="I95" s="320" t="s">
        <v>2545</v>
      </c>
      <c r="J95" s="320"/>
      <c r="K95" s="333"/>
    </row>
    <row r="96" ht="15" customHeight="1">
      <c r="B96" s="345"/>
      <c r="C96" s="346"/>
      <c r="D96" s="346"/>
      <c r="E96" s="346"/>
      <c r="F96" s="346"/>
      <c r="G96" s="346"/>
      <c r="H96" s="346"/>
      <c r="I96" s="346"/>
      <c r="J96" s="346"/>
      <c r="K96" s="347"/>
    </row>
    <row r="97" ht="18.75" customHeight="1">
      <c r="B97" s="348"/>
      <c r="C97" s="349"/>
      <c r="D97" s="349"/>
      <c r="E97" s="349"/>
      <c r="F97" s="349"/>
      <c r="G97" s="349"/>
      <c r="H97" s="349"/>
      <c r="I97" s="349"/>
      <c r="J97" s="349"/>
      <c r="K97" s="348"/>
    </row>
    <row r="98" ht="18.75" customHeight="1">
      <c r="B98" s="327"/>
      <c r="C98" s="327"/>
      <c r="D98" s="327"/>
      <c r="E98" s="327"/>
      <c r="F98" s="327"/>
      <c r="G98" s="327"/>
      <c r="H98" s="327"/>
      <c r="I98" s="327"/>
      <c r="J98" s="327"/>
      <c r="K98" s="327"/>
    </row>
    <row r="99" ht="7.5" customHeight="1">
      <c r="B99" s="328"/>
      <c r="C99" s="329"/>
      <c r="D99" s="329"/>
      <c r="E99" s="329"/>
      <c r="F99" s="329"/>
      <c r="G99" s="329"/>
      <c r="H99" s="329"/>
      <c r="I99" s="329"/>
      <c r="J99" s="329"/>
      <c r="K99" s="330"/>
    </row>
    <row r="100" ht="45" customHeight="1">
      <c r="B100" s="331"/>
      <c r="C100" s="332" t="s">
        <v>2549</v>
      </c>
      <c r="D100" s="332"/>
      <c r="E100" s="332"/>
      <c r="F100" s="332"/>
      <c r="G100" s="332"/>
      <c r="H100" s="332"/>
      <c r="I100" s="332"/>
      <c r="J100" s="332"/>
      <c r="K100" s="333"/>
    </row>
    <row r="101" ht="17.25" customHeight="1">
      <c r="B101" s="331"/>
      <c r="C101" s="334" t="s">
        <v>2505</v>
      </c>
      <c r="D101" s="334"/>
      <c r="E101" s="334"/>
      <c r="F101" s="334" t="s">
        <v>2506</v>
      </c>
      <c r="G101" s="335"/>
      <c r="H101" s="334" t="s">
        <v>527</v>
      </c>
      <c r="I101" s="334" t="s">
        <v>62</v>
      </c>
      <c r="J101" s="334" t="s">
        <v>2507</v>
      </c>
      <c r="K101" s="333"/>
    </row>
    <row r="102" ht="17.25" customHeight="1">
      <c r="B102" s="331"/>
      <c r="C102" s="336" t="s">
        <v>2508</v>
      </c>
      <c r="D102" s="336"/>
      <c r="E102" s="336"/>
      <c r="F102" s="337" t="s">
        <v>2509</v>
      </c>
      <c r="G102" s="338"/>
      <c r="H102" s="336"/>
      <c r="I102" s="336"/>
      <c r="J102" s="336" t="s">
        <v>2510</v>
      </c>
      <c r="K102" s="333"/>
    </row>
    <row r="103" ht="5.25" customHeight="1">
      <c r="B103" s="331"/>
      <c r="C103" s="334"/>
      <c r="D103" s="334"/>
      <c r="E103" s="334"/>
      <c r="F103" s="334"/>
      <c r="G103" s="350"/>
      <c r="H103" s="334"/>
      <c r="I103" s="334"/>
      <c r="J103" s="334"/>
      <c r="K103" s="333"/>
    </row>
    <row r="104" ht="15" customHeight="1">
      <c r="B104" s="331"/>
      <c r="C104" s="320" t="s">
        <v>58</v>
      </c>
      <c r="D104" s="339"/>
      <c r="E104" s="339"/>
      <c r="F104" s="341" t="s">
        <v>2511</v>
      </c>
      <c r="G104" s="350"/>
      <c r="H104" s="320" t="s">
        <v>2550</v>
      </c>
      <c r="I104" s="320" t="s">
        <v>2513</v>
      </c>
      <c r="J104" s="320">
        <v>20</v>
      </c>
      <c r="K104" s="333"/>
    </row>
    <row r="105" ht="15" customHeight="1">
      <c r="B105" s="331"/>
      <c r="C105" s="320" t="s">
        <v>2514</v>
      </c>
      <c r="D105" s="320"/>
      <c r="E105" s="320"/>
      <c r="F105" s="341" t="s">
        <v>2511</v>
      </c>
      <c r="G105" s="320"/>
      <c r="H105" s="320" t="s">
        <v>2550</v>
      </c>
      <c r="I105" s="320" t="s">
        <v>2513</v>
      </c>
      <c r="J105" s="320">
        <v>120</v>
      </c>
      <c r="K105" s="333"/>
    </row>
    <row r="106" ht="15" customHeight="1">
      <c r="B106" s="342"/>
      <c r="C106" s="320" t="s">
        <v>2516</v>
      </c>
      <c r="D106" s="320"/>
      <c r="E106" s="320"/>
      <c r="F106" s="341" t="s">
        <v>2517</v>
      </c>
      <c r="G106" s="320"/>
      <c r="H106" s="320" t="s">
        <v>2550</v>
      </c>
      <c r="I106" s="320" t="s">
        <v>2513</v>
      </c>
      <c r="J106" s="320">
        <v>50</v>
      </c>
      <c r="K106" s="333"/>
    </row>
    <row r="107" ht="15" customHeight="1">
      <c r="B107" s="342"/>
      <c r="C107" s="320" t="s">
        <v>2519</v>
      </c>
      <c r="D107" s="320"/>
      <c r="E107" s="320"/>
      <c r="F107" s="341" t="s">
        <v>2511</v>
      </c>
      <c r="G107" s="320"/>
      <c r="H107" s="320" t="s">
        <v>2550</v>
      </c>
      <c r="I107" s="320" t="s">
        <v>2521</v>
      </c>
      <c r="J107" s="320"/>
      <c r="K107" s="333"/>
    </row>
    <row r="108" ht="15" customHeight="1">
      <c r="B108" s="342"/>
      <c r="C108" s="320" t="s">
        <v>2530</v>
      </c>
      <c r="D108" s="320"/>
      <c r="E108" s="320"/>
      <c r="F108" s="341" t="s">
        <v>2517</v>
      </c>
      <c r="G108" s="320"/>
      <c r="H108" s="320" t="s">
        <v>2550</v>
      </c>
      <c r="I108" s="320" t="s">
        <v>2513</v>
      </c>
      <c r="J108" s="320">
        <v>50</v>
      </c>
      <c r="K108" s="333"/>
    </row>
    <row r="109" ht="15" customHeight="1">
      <c r="B109" s="342"/>
      <c r="C109" s="320" t="s">
        <v>2538</v>
      </c>
      <c r="D109" s="320"/>
      <c r="E109" s="320"/>
      <c r="F109" s="341" t="s">
        <v>2517</v>
      </c>
      <c r="G109" s="320"/>
      <c r="H109" s="320" t="s">
        <v>2550</v>
      </c>
      <c r="I109" s="320" t="s">
        <v>2513</v>
      </c>
      <c r="J109" s="320">
        <v>50</v>
      </c>
      <c r="K109" s="333"/>
    </row>
    <row r="110" ht="15" customHeight="1">
      <c r="B110" s="342"/>
      <c r="C110" s="320" t="s">
        <v>2536</v>
      </c>
      <c r="D110" s="320"/>
      <c r="E110" s="320"/>
      <c r="F110" s="341" t="s">
        <v>2517</v>
      </c>
      <c r="G110" s="320"/>
      <c r="H110" s="320" t="s">
        <v>2550</v>
      </c>
      <c r="I110" s="320" t="s">
        <v>2513</v>
      </c>
      <c r="J110" s="320">
        <v>50</v>
      </c>
      <c r="K110" s="333"/>
    </row>
    <row r="111" ht="15" customHeight="1">
      <c r="B111" s="342"/>
      <c r="C111" s="320" t="s">
        <v>58</v>
      </c>
      <c r="D111" s="320"/>
      <c r="E111" s="320"/>
      <c r="F111" s="341" t="s">
        <v>2511</v>
      </c>
      <c r="G111" s="320"/>
      <c r="H111" s="320" t="s">
        <v>2551</v>
      </c>
      <c r="I111" s="320" t="s">
        <v>2513</v>
      </c>
      <c r="J111" s="320">
        <v>20</v>
      </c>
      <c r="K111" s="333"/>
    </row>
    <row r="112" ht="15" customHeight="1">
      <c r="B112" s="342"/>
      <c r="C112" s="320" t="s">
        <v>2552</v>
      </c>
      <c r="D112" s="320"/>
      <c r="E112" s="320"/>
      <c r="F112" s="341" t="s">
        <v>2511</v>
      </c>
      <c r="G112" s="320"/>
      <c r="H112" s="320" t="s">
        <v>2553</v>
      </c>
      <c r="I112" s="320" t="s">
        <v>2513</v>
      </c>
      <c r="J112" s="320">
        <v>120</v>
      </c>
      <c r="K112" s="333"/>
    </row>
    <row r="113" ht="15" customHeight="1">
      <c r="B113" s="342"/>
      <c r="C113" s="320" t="s">
        <v>43</v>
      </c>
      <c r="D113" s="320"/>
      <c r="E113" s="320"/>
      <c r="F113" s="341" t="s">
        <v>2511</v>
      </c>
      <c r="G113" s="320"/>
      <c r="H113" s="320" t="s">
        <v>2554</v>
      </c>
      <c r="I113" s="320" t="s">
        <v>2545</v>
      </c>
      <c r="J113" s="320"/>
      <c r="K113" s="333"/>
    </row>
    <row r="114" ht="15" customHeight="1">
      <c r="B114" s="342"/>
      <c r="C114" s="320" t="s">
        <v>53</v>
      </c>
      <c r="D114" s="320"/>
      <c r="E114" s="320"/>
      <c r="F114" s="341" t="s">
        <v>2511</v>
      </c>
      <c r="G114" s="320"/>
      <c r="H114" s="320" t="s">
        <v>2555</v>
      </c>
      <c r="I114" s="320" t="s">
        <v>2545</v>
      </c>
      <c r="J114" s="320"/>
      <c r="K114" s="333"/>
    </row>
    <row r="115" ht="15" customHeight="1">
      <c r="B115" s="342"/>
      <c r="C115" s="320" t="s">
        <v>62</v>
      </c>
      <c r="D115" s="320"/>
      <c r="E115" s="320"/>
      <c r="F115" s="341" t="s">
        <v>2511</v>
      </c>
      <c r="G115" s="320"/>
      <c r="H115" s="320" t="s">
        <v>2556</v>
      </c>
      <c r="I115" s="320" t="s">
        <v>2557</v>
      </c>
      <c r="J115" s="320"/>
      <c r="K115" s="333"/>
    </row>
    <row r="116" ht="15" customHeight="1">
      <c r="B116" s="345"/>
      <c r="C116" s="351"/>
      <c r="D116" s="351"/>
      <c r="E116" s="351"/>
      <c r="F116" s="351"/>
      <c r="G116" s="351"/>
      <c r="H116" s="351"/>
      <c r="I116" s="351"/>
      <c r="J116" s="351"/>
      <c r="K116" s="347"/>
    </row>
    <row r="117" ht="18.75" customHeight="1">
      <c r="B117" s="352"/>
      <c r="C117" s="316"/>
      <c r="D117" s="316"/>
      <c r="E117" s="316"/>
      <c r="F117" s="353"/>
      <c r="G117" s="316"/>
      <c r="H117" s="316"/>
      <c r="I117" s="316"/>
      <c r="J117" s="316"/>
      <c r="K117" s="352"/>
    </row>
    <row r="118" ht="18.75" customHeight="1">
      <c r="B118" s="327"/>
      <c r="C118" s="327"/>
      <c r="D118" s="327"/>
      <c r="E118" s="327"/>
      <c r="F118" s="327"/>
      <c r="G118" s="327"/>
      <c r="H118" s="327"/>
      <c r="I118" s="327"/>
      <c r="J118" s="327"/>
      <c r="K118" s="327"/>
    </row>
    <row r="119" ht="7.5" customHeight="1">
      <c r="B119" s="354"/>
      <c r="C119" s="355"/>
      <c r="D119" s="355"/>
      <c r="E119" s="355"/>
      <c r="F119" s="355"/>
      <c r="G119" s="355"/>
      <c r="H119" s="355"/>
      <c r="I119" s="355"/>
      <c r="J119" s="355"/>
      <c r="K119" s="356"/>
    </row>
    <row r="120" ht="45" customHeight="1">
      <c r="B120" s="357"/>
      <c r="C120" s="310" t="s">
        <v>2558</v>
      </c>
      <c r="D120" s="310"/>
      <c r="E120" s="310"/>
      <c r="F120" s="310"/>
      <c r="G120" s="310"/>
      <c r="H120" s="310"/>
      <c r="I120" s="310"/>
      <c r="J120" s="310"/>
      <c r="K120" s="358"/>
    </row>
    <row r="121" ht="17.25" customHeight="1">
      <c r="B121" s="359"/>
      <c r="C121" s="334" t="s">
        <v>2505</v>
      </c>
      <c r="D121" s="334"/>
      <c r="E121" s="334"/>
      <c r="F121" s="334" t="s">
        <v>2506</v>
      </c>
      <c r="G121" s="335"/>
      <c r="H121" s="334" t="s">
        <v>527</v>
      </c>
      <c r="I121" s="334" t="s">
        <v>62</v>
      </c>
      <c r="J121" s="334" t="s">
        <v>2507</v>
      </c>
      <c r="K121" s="360"/>
    </row>
    <row r="122" ht="17.25" customHeight="1">
      <c r="B122" s="359"/>
      <c r="C122" s="336" t="s">
        <v>2508</v>
      </c>
      <c r="D122" s="336"/>
      <c r="E122" s="336"/>
      <c r="F122" s="337" t="s">
        <v>2509</v>
      </c>
      <c r="G122" s="338"/>
      <c r="H122" s="336"/>
      <c r="I122" s="336"/>
      <c r="J122" s="336" t="s">
        <v>2510</v>
      </c>
      <c r="K122" s="360"/>
    </row>
    <row r="123" ht="5.25" customHeight="1">
      <c r="B123" s="361"/>
      <c r="C123" s="339"/>
      <c r="D123" s="339"/>
      <c r="E123" s="339"/>
      <c r="F123" s="339"/>
      <c r="G123" s="320"/>
      <c r="H123" s="339"/>
      <c r="I123" s="339"/>
      <c r="J123" s="339"/>
      <c r="K123" s="362"/>
    </row>
    <row r="124" ht="15" customHeight="1">
      <c r="B124" s="361"/>
      <c r="C124" s="320" t="s">
        <v>2514</v>
      </c>
      <c r="D124" s="339"/>
      <c r="E124" s="339"/>
      <c r="F124" s="341" t="s">
        <v>2511</v>
      </c>
      <c r="G124" s="320"/>
      <c r="H124" s="320" t="s">
        <v>2550</v>
      </c>
      <c r="I124" s="320" t="s">
        <v>2513</v>
      </c>
      <c r="J124" s="320">
        <v>120</v>
      </c>
      <c r="K124" s="363"/>
    </row>
    <row r="125" ht="15" customHeight="1">
      <c r="B125" s="361"/>
      <c r="C125" s="320" t="s">
        <v>2559</v>
      </c>
      <c r="D125" s="320"/>
      <c r="E125" s="320"/>
      <c r="F125" s="341" t="s">
        <v>2511</v>
      </c>
      <c r="G125" s="320"/>
      <c r="H125" s="320" t="s">
        <v>2560</v>
      </c>
      <c r="I125" s="320" t="s">
        <v>2513</v>
      </c>
      <c r="J125" s="320" t="s">
        <v>2561</v>
      </c>
      <c r="K125" s="363"/>
    </row>
    <row r="126" ht="15" customHeight="1">
      <c r="B126" s="361"/>
      <c r="C126" s="320" t="s">
        <v>88</v>
      </c>
      <c r="D126" s="320"/>
      <c r="E126" s="320"/>
      <c r="F126" s="341" t="s">
        <v>2511</v>
      </c>
      <c r="G126" s="320"/>
      <c r="H126" s="320" t="s">
        <v>2562</v>
      </c>
      <c r="I126" s="320" t="s">
        <v>2513</v>
      </c>
      <c r="J126" s="320" t="s">
        <v>2561</v>
      </c>
      <c r="K126" s="363"/>
    </row>
    <row r="127" ht="15" customHeight="1">
      <c r="B127" s="361"/>
      <c r="C127" s="320" t="s">
        <v>2522</v>
      </c>
      <c r="D127" s="320"/>
      <c r="E127" s="320"/>
      <c r="F127" s="341" t="s">
        <v>2517</v>
      </c>
      <c r="G127" s="320"/>
      <c r="H127" s="320" t="s">
        <v>2523</v>
      </c>
      <c r="I127" s="320" t="s">
        <v>2513</v>
      </c>
      <c r="J127" s="320">
        <v>15</v>
      </c>
      <c r="K127" s="363"/>
    </row>
    <row r="128" ht="15" customHeight="1">
      <c r="B128" s="361"/>
      <c r="C128" s="343" t="s">
        <v>2524</v>
      </c>
      <c r="D128" s="343"/>
      <c r="E128" s="343"/>
      <c r="F128" s="344" t="s">
        <v>2517</v>
      </c>
      <c r="G128" s="343"/>
      <c r="H128" s="343" t="s">
        <v>2525</v>
      </c>
      <c r="I128" s="343" t="s">
        <v>2513</v>
      </c>
      <c r="J128" s="343">
        <v>15</v>
      </c>
      <c r="K128" s="363"/>
    </row>
    <row r="129" ht="15" customHeight="1">
      <c r="B129" s="361"/>
      <c r="C129" s="343" t="s">
        <v>2526</v>
      </c>
      <c r="D129" s="343"/>
      <c r="E129" s="343"/>
      <c r="F129" s="344" t="s">
        <v>2517</v>
      </c>
      <c r="G129" s="343"/>
      <c r="H129" s="343" t="s">
        <v>2527</v>
      </c>
      <c r="I129" s="343" t="s">
        <v>2513</v>
      </c>
      <c r="J129" s="343">
        <v>20</v>
      </c>
      <c r="K129" s="363"/>
    </row>
    <row r="130" ht="15" customHeight="1">
      <c r="B130" s="361"/>
      <c r="C130" s="343" t="s">
        <v>2528</v>
      </c>
      <c r="D130" s="343"/>
      <c r="E130" s="343"/>
      <c r="F130" s="344" t="s">
        <v>2517</v>
      </c>
      <c r="G130" s="343"/>
      <c r="H130" s="343" t="s">
        <v>2529</v>
      </c>
      <c r="I130" s="343" t="s">
        <v>2513</v>
      </c>
      <c r="J130" s="343">
        <v>20</v>
      </c>
      <c r="K130" s="363"/>
    </row>
    <row r="131" ht="15" customHeight="1">
      <c r="B131" s="361"/>
      <c r="C131" s="320" t="s">
        <v>2516</v>
      </c>
      <c r="D131" s="320"/>
      <c r="E131" s="320"/>
      <c r="F131" s="341" t="s">
        <v>2517</v>
      </c>
      <c r="G131" s="320"/>
      <c r="H131" s="320" t="s">
        <v>2550</v>
      </c>
      <c r="I131" s="320" t="s">
        <v>2513</v>
      </c>
      <c r="J131" s="320">
        <v>50</v>
      </c>
      <c r="K131" s="363"/>
    </row>
    <row r="132" ht="15" customHeight="1">
      <c r="B132" s="361"/>
      <c r="C132" s="320" t="s">
        <v>2530</v>
      </c>
      <c r="D132" s="320"/>
      <c r="E132" s="320"/>
      <c r="F132" s="341" t="s">
        <v>2517</v>
      </c>
      <c r="G132" s="320"/>
      <c r="H132" s="320" t="s">
        <v>2550</v>
      </c>
      <c r="I132" s="320" t="s">
        <v>2513</v>
      </c>
      <c r="J132" s="320">
        <v>50</v>
      </c>
      <c r="K132" s="363"/>
    </row>
    <row r="133" ht="15" customHeight="1">
      <c r="B133" s="361"/>
      <c r="C133" s="320" t="s">
        <v>2536</v>
      </c>
      <c r="D133" s="320"/>
      <c r="E133" s="320"/>
      <c r="F133" s="341" t="s">
        <v>2517</v>
      </c>
      <c r="G133" s="320"/>
      <c r="H133" s="320" t="s">
        <v>2550</v>
      </c>
      <c r="I133" s="320" t="s">
        <v>2513</v>
      </c>
      <c r="J133" s="320">
        <v>50</v>
      </c>
      <c r="K133" s="363"/>
    </row>
    <row r="134" ht="15" customHeight="1">
      <c r="B134" s="361"/>
      <c r="C134" s="320" t="s">
        <v>2538</v>
      </c>
      <c r="D134" s="320"/>
      <c r="E134" s="320"/>
      <c r="F134" s="341" t="s">
        <v>2517</v>
      </c>
      <c r="G134" s="320"/>
      <c r="H134" s="320" t="s">
        <v>2550</v>
      </c>
      <c r="I134" s="320" t="s">
        <v>2513</v>
      </c>
      <c r="J134" s="320">
        <v>50</v>
      </c>
      <c r="K134" s="363"/>
    </row>
    <row r="135" ht="15" customHeight="1">
      <c r="B135" s="361"/>
      <c r="C135" s="320" t="s">
        <v>532</v>
      </c>
      <c r="D135" s="320"/>
      <c r="E135" s="320"/>
      <c r="F135" s="341" t="s">
        <v>2517</v>
      </c>
      <c r="G135" s="320"/>
      <c r="H135" s="320" t="s">
        <v>2563</v>
      </c>
      <c r="I135" s="320" t="s">
        <v>2513</v>
      </c>
      <c r="J135" s="320">
        <v>255</v>
      </c>
      <c r="K135" s="363"/>
    </row>
    <row r="136" ht="15" customHeight="1">
      <c r="B136" s="361"/>
      <c r="C136" s="320" t="s">
        <v>2540</v>
      </c>
      <c r="D136" s="320"/>
      <c r="E136" s="320"/>
      <c r="F136" s="341" t="s">
        <v>2511</v>
      </c>
      <c r="G136" s="320"/>
      <c r="H136" s="320" t="s">
        <v>2564</v>
      </c>
      <c r="I136" s="320" t="s">
        <v>2542</v>
      </c>
      <c r="J136" s="320"/>
      <c r="K136" s="363"/>
    </row>
    <row r="137" ht="15" customHeight="1">
      <c r="B137" s="361"/>
      <c r="C137" s="320" t="s">
        <v>2543</v>
      </c>
      <c r="D137" s="320"/>
      <c r="E137" s="320"/>
      <c r="F137" s="341" t="s">
        <v>2511</v>
      </c>
      <c r="G137" s="320"/>
      <c r="H137" s="320" t="s">
        <v>2565</v>
      </c>
      <c r="I137" s="320" t="s">
        <v>2545</v>
      </c>
      <c r="J137" s="320"/>
      <c r="K137" s="363"/>
    </row>
    <row r="138" ht="15" customHeight="1">
      <c r="B138" s="361"/>
      <c r="C138" s="320" t="s">
        <v>2546</v>
      </c>
      <c r="D138" s="320"/>
      <c r="E138" s="320"/>
      <c r="F138" s="341" t="s">
        <v>2511</v>
      </c>
      <c r="G138" s="320"/>
      <c r="H138" s="320" t="s">
        <v>2546</v>
      </c>
      <c r="I138" s="320" t="s">
        <v>2545</v>
      </c>
      <c r="J138" s="320"/>
      <c r="K138" s="363"/>
    </row>
    <row r="139" ht="15" customHeight="1">
      <c r="B139" s="361"/>
      <c r="C139" s="320" t="s">
        <v>43</v>
      </c>
      <c r="D139" s="320"/>
      <c r="E139" s="320"/>
      <c r="F139" s="341" t="s">
        <v>2511</v>
      </c>
      <c r="G139" s="320"/>
      <c r="H139" s="320" t="s">
        <v>2566</v>
      </c>
      <c r="I139" s="320" t="s">
        <v>2545</v>
      </c>
      <c r="J139" s="320"/>
      <c r="K139" s="363"/>
    </row>
    <row r="140" ht="15" customHeight="1">
      <c r="B140" s="361"/>
      <c r="C140" s="320" t="s">
        <v>2567</v>
      </c>
      <c r="D140" s="320"/>
      <c r="E140" s="320"/>
      <c r="F140" s="341" t="s">
        <v>2511</v>
      </c>
      <c r="G140" s="320"/>
      <c r="H140" s="320" t="s">
        <v>2568</v>
      </c>
      <c r="I140" s="320" t="s">
        <v>2545</v>
      </c>
      <c r="J140" s="320"/>
      <c r="K140" s="363"/>
    </row>
    <row r="141" ht="15" customHeight="1">
      <c r="B141" s="364"/>
      <c r="C141" s="365"/>
      <c r="D141" s="365"/>
      <c r="E141" s="365"/>
      <c r="F141" s="365"/>
      <c r="G141" s="365"/>
      <c r="H141" s="365"/>
      <c r="I141" s="365"/>
      <c r="J141" s="365"/>
      <c r="K141" s="366"/>
    </row>
    <row r="142" ht="18.75" customHeight="1">
      <c r="B142" s="316"/>
      <c r="C142" s="316"/>
      <c r="D142" s="316"/>
      <c r="E142" s="316"/>
      <c r="F142" s="353"/>
      <c r="G142" s="316"/>
      <c r="H142" s="316"/>
      <c r="I142" s="316"/>
      <c r="J142" s="316"/>
      <c r="K142" s="316"/>
    </row>
    <row r="143" ht="18.75" customHeight="1">
      <c r="B143" s="327"/>
      <c r="C143" s="327"/>
      <c r="D143" s="327"/>
      <c r="E143" s="327"/>
      <c r="F143" s="327"/>
      <c r="G143" s="327"/>
      <c r="H143" s="327"/>
      <c r="I143" s="327"/>
      <c r="J143" s="327"/>
      <c r="K143" s="327"/>
    </row>
    <row r="144" ht="7.5" customHeight="1">
      <c r="B144" s="328"/>
      <c r="C144" s="329"/>
      <c r="D144" s="329"/>
      <c r="E144" s="329"/>
      <c r="F144" s="329"/>
      <c r="G144" s="329"/>
      <c r="H144" s="329"/>
      <c r="I144" s="329"/>
      <c r="J144" s="329"/>
      <c r="K144" s="330"/>
    </row>
    <row r="145" ht="45" customHeight="1">
      <c r="B145" s="331"/>
      <c r="C145" s="332" t="s">
        <v>2569</v>
      </c>
      <c r="D145" s="332"/>
      <c r="E145" s="332"/>
      <c r="F145" s="332"/>
      <c r="G145" s="332"/>
      <c r="H145" s="332"/>
      <c r="I145" s="332"/>
      <c r="J145" s="332"/>
      <c r="K145" s="333"/>
    </row>
    <row r="146" ht="17.25" customHeight="1">
      <c r="B146" s="331"/>
      <c r="C146" s="334" t="s">
        <v>2505</v>
      </c>
      <c r="D146" s="334"/>
      <c r="E146" s="334"/>
      <c r="F146" s="334" t="s">
        <v>2506</v>
      </c>
      <c r="G146" s="335"/>
      <c r="H146" s="334" t="s">
        <v>527</v>
      </c>
      <c r="I146" s="334" t="s">
        <v>62</v>
      </c>
      <c r="J146" s="334" t="s">
        <v>2507</v>
      </c>
      <c r="K146" s="333"/>
    </row>
    <row r="147" ht="17.25" customHeight="1">
      <c r="B147" s="331"/>
      <c r="C147" s="336" t="s">
        <v>2508</v>
      </c>
      <c r="D147" s="336"/>
      <c r="E147" s="336"/>
      <c r="F147" s="337" t="s">
        <v>2509</v>
      </c>
      <c r="G147" s="338"/>
      <c r="H147" s="336"/>
      <c r="I147" s="336"/>
      <c r="J147" s="336" t="s">
        <v>2510</v>
      </c>
      <c r="K147" s="333"/>
    </row>
    <row r="148" ht="5.25" customHeight="1">
      <c r="B148" s="342"/>
      <c r="C148" s="339"/>
      <c r="D148" s="339"/>
      <c r="E148" s="339"/>
      <c r="F148" s="339"/>
      <c r="G148" s="340"/>
      <c r="H148" s="339"/>
      <c r="I148" s="339"/>
      <c r="J148" s="339"/>
      <c r="K148" s="363"/>
    </row>
    <row r="149" ht="15" customHeight="1">
      <c r="B149" s="342"/>
      <c r="C149" s="367" t="s">
        <v>2514</v>
      </c>
      <c r="D149" s="320"/>
      <c r="E149" s="320"/>
      <c r="F149" s="368" t="s">
        <v>2511</v>
      </c>
      <c r="G149" s="320"/>
      <c r="H149" s="367" t="s">
        <v>2550</v>
      </c>
      <c r="I149" s="367" t="s">
        <v>2513</v>
      </c>
      <c r="J149" s="367">
        <v>120</v>
      </c>
      <c r="K149" s="363"/>
    </row>
    <row r="150" ht="15" customHeight="1">
      <c r="B150" s="342"/>
      <c r="C150" s="367" t="s">
        <v>2559</v>
      </c>
      <c r="D150" s="320"/>
      <c r="E150" s="320"/>
      <c r="F150" s="368" t="s">
        <v>2511</v>
      </c>
      <c r="G150" s="320"/>
      <c r="H150" s="367" t="s">
        <v>2570</v>
      </c>
      <c r="I150" s="367" t="s">
        <v>2513</v>
      </c>
      <c r="J150" s="367" t="s">
        <v>2561</v>
      </c>
      <c r="K150" s="363"/>
    </row>
    <row r="151" ht="15" customHeight="1">
      <c r="B151" s="342"/>
      <c r="C151" s="367" t="s">
        <v>88</v>
      </c>
      <c r="D151" s="320"/>
      <c r="E151" s="320"/>
      <c r="F151" s="368" t="s">
        <v>2511</v>
      </c>
      <c r="G151" s="320"/>
      <c r="H151" s="367" t="s">
        <v>2571</v>
      </c>
      <c r="I151" s="367" t="s">
        <v>2513</v>
      </c>
      <c r="J151" s="367" t="s">
        <v>2561</v>
      </c>
      <c r="K151" s="363"/>
    </row>
    <row r="152" ht="15" customHeight="1">
      <c r="B152" s="342"/>
      <c r="C152" s="367" t="s">
        <v>2516</v>
      </c>
      <c r="D152" s="320"/>
      <c r="E152" s="320"/>
      <c r="F152" s="368" t="s">
        <v>2517</v>
      </c>
      <c r="G152" s="320"/>
      <c r="H152" s="367" t="s">
        <v>2550</v>
      </c>
      <c r="I152" s="367" t="s">
        <v>2513</v>
      </c>
      <c r="J152" s="367">
        <v>50</v>
      </c>
      <c r="K152" s="363"/>
    </row>
    <row r="153" ht="15" customHeight="1">
      <c r="B153" s="342"/>
      <c r="C153" s="367" t="s">
        <v>2519</v>
      </c>
      <c r="D153" s="320"/>
      <c r="E153" s="320"/>
      <c r="F153" s="368" t="s">
        <v>2511</v>
      </c>
      <c r="G153" s="320"/>
      <c r="H153" s="367" t="s">
        <v>2550</v>
      </c>
      <c r="I153" s="367" t="s">
        <v>2521</v>
      </c>
      <c r="J153" s="367"/>
      <c r="K153" s="363"/>
    </row>
    <row r="154" ht="15" customHeight="1">
      <c r="B154" s="342"/>
      <c r="C154" s="367" t="s">
        <v>2530</v>
      </c>
      <c r="D154" s="320"/>
      <c r="E154" s="320"/>
      <c r="F154" s="368" t="s">
        <v>2517</v>
      </c>
      <c r="G154" s="320"/>
      <c r="H154" s="367" t="s">
        <v>2550</v>
      </c>
      <c r="I154" s="367" t="s">
        <v>2513</v>
      </c>
      <c r="J154" s="367">
        <v>50</v>
      </c>
      <c r="K154" s="363"/>
    </row>
    <row r="155" ht="15" customHeight="1">
      <c r="B155" s="342"/>
      <c r="C155" s="367" t="s">
        <v>2538</v>
      </c>
      <c r="D155" s="320"/>
      <c r="E155" s="320"/>
      <c r="F155" s="368" t="s">
        <v>2517</v>
      </c>
      <c r="G155" s="320"/>
      <c r="H155" s="367" t="s">
        <v>2550</v>
      </c>
      <c r="I155" s="367" t="s">
        <v>2513</v>
      </c>
      <c r="J155" s="367">
        <v>50</v>
      </c>
      <c r="K155" s="363"/>
    </row>
    <row r="156" ht="15" customHeight="1">
      <c r="B156" s="342"/>
      <c r="C156" s="367" t="s">
        <v>2536</v>
      </c>
      <c r="D156" s="320"/>
      <c r="E156" s="320"/>
      <c r="F156" s="368" t="s">
        <v>2517</v>
      </c>
      <c r="G156" s="320"/>
      <c r="H156" s="367" t="s">
        <v>2550</v>
      </c>
      <c r="I156" s="367" t="s">
        <v>2513</v>
      </c>
      <c r="J156" s="367">
        <v>50</v>
      </c>
      <c r="K156" s="363"/>
    </row>
    <row r="157" ht="15" customHeight="1">
      <c r="B157" s="342"/>
      <c r="C157" s="367" t="s">
        <v>513</v>
      </c>
      <c r="D157" s="320"/>
      <c r="E157" s="320"/>
      <c r="F157" s="368" t="s">
        <v>2511</v>
      </c>
      <c r="G157" s="320"/>
      <c r="H157" s="367" t="s">
        <v>2572</v>
      </c>
      <c r="I157" s="367" t="s">
        <v>2513</v>
      </c>
      <c r="J157" s="367" t="s">
        <v>2573</v>
      </c>
      <c r="K157" s="363"/>
    </row>
    <row r="158" ht="15" customHeight="1">
      <c r="B158" s="342"/>
      <c r="C158" s="367" t="s">
        <v>2574</v>
      </c>
      <c r="D158" s="320"/>
      <c r="E158" s="320"/>
      <c r="F158" s="368" t="s">
        <v>2511</v>
      </c>
      <c r="G158" s="320"/>
      <c r="H158" s="367" t="s">
        <v>2575</v>
      </c>
      <c r="I158" s="367" t="s">
        <v>2545</v>
      </c>
      <c r="J158" s="367"/>
      <c r="K158" s="363"/>
    </row>
    <row r="159" ht="15" customHeight="1">
      <c r="B159" s="369"/>
      <c r="C159" s="351"/>
      <c r="D159" s="351"/>
      <c r="E159" s="351"/>
      <c r="F159" s="351"/>
      <c r="G159" s="351"/>
      <c r="H159" s="351"/>
      <c r="I159" s="351"/>
      <c r="J159" s="351"/>
      <c r="K159" s="370"/>
    </row>
    <row r="160" ht="18.75" customHeight="1">
      <c r="B160" s="316"/>
      <c r="C160" s="320"/>
      <c r="D160" s="320"/>
      <c r="E160" s="320"/>
      <c r="F160" s="341"/>
      <c r="G160" s="320"/>
      <c r="H160" s="320"/>
      <c r="I160" s="320"/>
      <c r="J160" s="320"/>
      <c r="K160" s="316"/>
    </row>
    <row r="161" ht="18.75" customHeight="1">
      <c r="B161" s="327"/>
      <c r="C161" s="327"/>
      <c r="D161" s="327"/>
      <c r="E161" s="327"/>
      <c r="F161" s="327"/>
      <c r="G161" s="327"/>
      <c r="H161" s="327"/>
      <c r="I161" s="327"/>
      <c r="J161" s="327"/>
      <c r="K161" s="327"/>
    </row>
    <row r="162" ht="7.5" customHeight="1">
      <c r="B162" s="306"/>
      <c r="C162" s="307"/>
      <c r="D162" s="307"/>
      <c r="E162" s="307"/>
      <c r="F162" s="307"/>
      <c r="G162" s="307"/>
      <c r="H162" s="307"/>
      <c r="I162" s="307"/>
      <c r="J162" s="307"/>
      <c r="K162" s="308"/>
    </row>
    <row r="163" ht="45" customHeight="1">
      <c r="B163" s="309"/>
      <c r="C163" s="310" t="s">
        <v>2576</v>
      </c>
      <c r="D163" s="310"/>
      <c r="E163" s="310"/>
      <c r="F163" s="310"/>
      <c r="G163" s="310"/>
      <c r="H163" s="310"/>
      <c r="I163" s="310"/>
      <c r="J163" s="310"/>
      <c r="K163" s="311"/>
    </row>
    <row r="164" ht="17.25" customHeight="1">
      <c r="B164" s="309"/>
      <c r="C164" s="334" t="s">
        <v>2505</v>
      </c>
      <c r="D164" s="334"/>
      <c r="E164" s="334"/>
      <c r="F164" s="334" t="s">
        <v>2506</v>
      </c>
      <c r="G164" s="371"/>
      <c r="H164" s="372" t="s">
        <v>527</v>
      </c>
      <c r="I164" s="372" t="s">
        <v>62</v>
      </c>
      <c r="J164" s="334" t="s">
        <v>2507</v>
      </c>
      <c r="K164" s="311"/>
    </row>
    <row r="165" ht="17.25" customHeight="1">
      <c r="B165" s="312"/>
      <c r="C165" s="336" t="s">
        <v>2508</v>
      </c>
      <c r="D165" s="336"/>
      <c r="E165" s="336"/>
      <c r="F165" s="337" t="s">
        <v>2509</v>
      </c>
      <c r="G165" s="373"/>
      <c r="H165" s="374"/>
      <c r="I165" s="374"/>
      <c r="J165" s="336" t="s">
        <v>2510</v>
      </c>
      <c r="K165" s="314"/>
    </row>
    <row r="166" ht="5.25" customHeight="1">
      <c r="B166" s="342"/>
      <c r="C166" s="339"/>
      <c r="D166" s="339"/>
      <c r="E166" s="339"/>
      <c r="F166" s="339"/>
      <c r="G166" s="340"/>
      <c r="H166" s="339"/>
      <c r="I166" s="339"/>
      <c r="J166" s="339"/>
      <c r="K166" s="363"/>
    </row>
    <row r="167" ht="15" customHeight="1">
      <c r="B167" s="342"/>
      <c r="C167" s="320" t="s">
        <v>2514</v>
      </c>
      <c r="D167" s="320"/>
      <c r="E167" s="320"/>
      <c r="F167" s="341" t="s">
        <v>2511</v>
      </c>
      <c r="G167" s="320"/>
      <c r="H167" s="320" t="s">
        <v>2550</v>
      </c>
      <c r="I167" s="320" t="s">
        <v>2513</v>
      </c>
      <c r="J167" s="320">
        <v>120</v>
      </c>
      <c r="K167" s="363"/>
    </row>
    <row r="168" ht="15" customHeight="1">
      <c r="B168" s="342"/>
      <c r="C168" s="320" t="s">
        <v>2559</v>
      </c>
      <c r="D168" s="320"/>
      <c r="E168" s="320"/>
      <c r="F168" s="341" t="s">
        <v>2511</v>
      </c>
      <c r="G168" s="320"/>
      <c r="H168" s="320" t="s">
        <v>2560</v>
      </c>
      <c r="I168" s="320" t="s">
        <v>2513</v>
      </c>
      <c r="J168" s="320" t="s">
        <v>2561</v>
      </c>
      <c r="K168" s="363"/>
    </row>
    <row r="169" ht="15" customHeight="1">
      <c r="B169" s="342"/>
      <c r="C169" s="320" t="s">
        <v>88</v>
      </c>
      <c r="D169" s="320"/>
      <c r="E169" s="320"/>
      <c r="F169" s="341" t="s">
        <v>2511</v>
      </c>
      <c r="G169" s="320"/>
      <c r="H169" s="320" t="s">
        <v>2577</v>
      </c>
      <c r="I169" s="320" t="s">
        <v>2513</v>
      </c>
      <c r="J169" s="320" t="s">
        <v>2561</v>
      </c>
      <c r="K169" s="363"/>
    </row>
    <row r="170" ht="15" customHeight="1">
      <c r="B170" s="342"/>
      <c r="C170" s="320" t="s">
        <v>2516</v>
      </c>
      <c r="D170" s="320"/>
      <c r="E170" s="320"/>
      <c r="F170" s="341" t="s">
        <v>2517</v>
      </c>
      <c r="G170" s="320"/>
      <c r="H170" s="320" t="s">
        <v>2577</v>
      </c>
      <c r="I170" s="320" t="s">
        <v>2513</v>
      </c>
      <c r="J170" s="320">
        <v>50</v>
      </c>
      <c r="K170" s="363"/>
    </row>
    <row r="171" ht="15" customHeight="1">
      <c r="B171" s="342"/>
      <c r="C171" s="320" t="s">
        <v>2519</v>
      </c>
      <c r="D171" s="320"/>
      <c r="E171" s="320"/>
      <c r="F171" s="341" t="s">
        <v>2511</v>
      </c>
      <c r="G171" s="320"/>
      <c r="H171" s="320" t="s">
        <v>2577</v>
      </c>
      <c r="I171" s="320" t="s">
        <v>2521</v>
      </c>
      <c r="J171" s="320"/>
      <c r="K171" s="363"/>
    </row>
    <row r="172" ht="15" customHeight="1">
      <c r="B172" s="342"/>
      <c r="C172" s="320" t="s">
        <v>2530</v>
      </c>
      <c r="D172" s="320"/>
      <c r="E172" s="320"/>
      <c r="F172" s="341" t="s">
        <v>2517</v>
      </c>
      <c r="G172" s="320"/>
      <c r="H172" s="320" t="s">
        <v>2577</v>
      </c>
      <c r="I172" s="320" t="s">
        <v>2513</v>
      </c>
      <c r="J172" s="320">
        <v>50</v>
      </c>
      <c r="K172" s="363"/>
    </row>
    <row r="173" ht="15" customHeight="1">
      <c r="B173" s="342"/>
      <c r="C173" s="320" t="s">
        <v>2538</v>
      </c>
      <c r="D173" s="320"/>
      <c r="E173" s="320"/>
      <c r="F173" s="341" t="s">
        <v>2517</v>
      </c>
      <c r="G173" s="320"/>
      <c r="H173" s="320" t="s">
        <v>2577</v>
      </c>
      <c r="I173" s="320" t="s">
        <v>2513</v>
      </c>
      <c r="J173" s="320">
        <v>50</v>
      </c>
      <c r="K173" s="363"/>
    </row>
    <row r="174" ht="15" customHeight="1">
      <c r="B174" s="342"/>
      <c r="C174" s="320" t="s">
        <v>2536</v>
      </c>
      <c r="D174" s="320"/>
      <c r="E174" s="320"/>
      <c r="F174" s="341" t="s">
        <v>2517</v>
      </c>
      <c r="G174" s="320"/>
      <c r="H174" s="320" t="s">
        <v>2577</v>
      </c>
      <c r="I174" s="320" t="s">
        <v>2513</v>
      </c>
      <c r="J174" s="320">
        <v>50</v>
      </c>
      <c r="K174" s="363"/>
    </row>
    <row r="175" ht="15" customHeight="1">
      <c r="B175" s="342"/>
      <c r="C175" s="320" t="s">
        <v>526</v>
      </c>
      <c r="D175" s="320"/>
      <c r="E175" s="320"/>
      <c r="F175" s="341" t="s">
        <v>2511</v>
      </c>
      <c r="G175" s="320"/>
      <c r="H175" s="320" t="s">
        <v>2578</v>
      </c>
      <c r="I175" s="320" t="s">
        <v>2579</v>
      </c>
      <c r="J175" s="320"/>
      <c r="K175" s="363"/>
    </row>
    <row r="176" ht="15" customHeight="1">
      <c r="B176" s="342"/>
      <c r="C176" s="320" t="s">
        <v>62</v>
      </c>
      <c r="D176" s="320"/>
      <c r="E176" s="320"/>
      <c r="F176" s="341" t="s">
        <v>2511</v>
      </c>
      <c r="G176" s="320"/>
      <c r="H176" s="320" t="s">
        <v>2580</v>
      </c>
      <c r="I176" s="320" t="s">
        <v>2581</v>
      </c>
      <c r="J176" s="320">
        <v>1</v>
      </c>
      <c r="K176" s="363"/>
    </row>
    <row r="177" ht="15" customHeight="1">
      <c r="B177" s="342"/>
      <c r="C177" s="320" t="s">
        <v>58</v>
      </c>
      <c r="D177" s="320"/>
      <c r="E177" s="320"/>
      <c r="F177" s="341" t="s">
        <v>2511</v>
      </c>
      <c r="G177" s="320"/>
      <c r="H177" s="320" t="s">
        <v>2582</v>
      </c>
      <c r="I177" s="320" t="s">
        <v>2513</v>
      </c>
      <c r="J177" s="320">
        <v>20</v>
      </c>
      <c r="K177" s="363"/>
    </row>
    <row r="178" ht="15" customHeight="1">
      <c r="B178" s="342"/>
      <c r="C178" s="320" t="s">
        <v>527</v>
      </c>
      <c r="D178" s="320"/>
      <c r="E178" s="320"/>
      <c r="F178" s="341" t="s">
        <v>2511</v>
      </c>
      <c r="G178" s="320"/>
      <c r="H178" s="320" t="s">
        <v>2583</v>
      </c>
      <c r="I178" s="320" t="s">
        <v>2513</v>
      </c>
      <c r="J178" s="320">
        <v>255</v>
      </c>
      <c r="K178" s="363"/>
    </row>
    <row r="179" ht="15" customHeight="1">
      <c r="B179" s="342"/>
      <c r="C179" s="320" t="s">
        <v>528</v>
      </c>
      <c r="D179" s="320"/>
      <c r="E179" s="320"/>
      <c r="F179" s="341" t="s">
        <v>2511</v>
      </c>
      <c r="G179" s="320"/>
      <c r="H179" s="320" t="s">
        <v>2476</v>
      </c>
      <c r="I179" s="320" t="s">
        <v>2513</v>
      </c>
      <c r="J179" s="320">
        <v>10</v>
      </c>
      <c r="K179" s="363"/>
    </row>
    <row r="180" ht="15" customHeight="1">
      <c r="B180" s="342"/>
      <c r="C180" s="320" t="s">
        <v>529</v>
      </c>
      <c r="D180" s="320"/>
      <c r="E180" s="320"/>
      <c r="F180" s="341" t="s">
        <v>2511</v>
      </c>
      <c r="G180" s="320"/>
      <c r="H180" s="320" t="s">
        <v>2584</v>
      </c>
      <c r="I180" s="320" t="s">
        <v>2545</v>
      </c>
      <c r="J180" s="320"/>
      <c r="K180" s="363"/>
    </row>
    <row r="181" ht="15" customHeight="1">
      <c r="B181" s="342"/>
      <c r="C181" s="320" t="s">
        <v>2585</v>
      </c>
      <c r="D181" s="320"/>
      <c r="E181" s="320"/>
      <c r="F181" s="341" t="s">
        <v>2511</v>
      </c>
      <c r="G181" s="320"/>
      <c r="H181" s="320" t="s">
        <v>2586</v>
      </c>
      <c r="I181" s="320" t="s">
        <v>2545</v>
      </c>
      <c r="J181" s="320"/>
      <c r="K181" s="363"/>
    </row>
    <row r="182" ht="15" customHeight="1">
      <c r="B182" s="342"/>
      <c r="C182" s="320" t="s">
        <v>2574</v>
      </c>
      <c r="D182" s="320"/>
      <c r="E182" s="320"/>
      <c r="F182" s="341" t="s">
        <v>2511</v>
      </c>
      <c r="G182" s="320"/>
      <c r="H182" s="320" t="s">
        <v>2587</v>
      </c>
      <c r="I182" s="320" t="s">
        <v>2545</v>
      </c>
      <c r="J182" s="320"/>
      <c r="K182" s="363"/>
    </row>
    <row r="183" ht="15" customHeight="1">
      <c r="B183" s="342"/>
      <c r="C183" s="320" t="s">
        <v>531</v>
      </c>
      <c r="D183" s="320"/>
      <c r="E183" s="320"/>
      <c r="F183" s="341" t="s">
        <v>2517</v>
      </c>
      <c r="G183" s="320"/>
      <c r="H183" s="320" t="s">
        <v>2588</v>
      </c>
      <c r="I183" s="320" t="s">
        <v>2513</v>
      </c>
      <c r="J183" s="320">
        <v>50</v>
      </c>
      <c r="K183" s="363"/>
    </row>
    <row r="184" ht="15" customHeight="1">
      <c r="B184" s="342"/>
      <c r="C184" s="320" t="s">
        <v>2589</v>
      </c>
      <c r="D184" s="320"/>
      <c r="E184" s="320"/>
      <c r="F184" s="341" t="s">
        <v>2517</v>
      </c>
      <c r="G184" s="320"/>
      <c r="H184" s="320" t="s">
        <v>2590</v>
      </c>
      <c r="I184" s="320" t="s">
        <v>2591</v>
      </c>
      <c r="J184" s="320"/>
      <c r="K184" s="363"/>
    </row>
    <row r="185" ht="15" customHeight="1">
      <c r="B185" s="342"/>
      <c r="C185" s="320" t="s">
        <v>2592</v>
      </c>
      <c r="D185" s="320"/>
      <c r="E185" s="320"/>
      <c r="F185" s="341" t="s">
        <v>2517</v>
      </c>
      <c r="G185" s="320"/>
      <c r="H185" s="320" t="s">
        <v>2593</v>
      </c>
      <c r="I185" s="320" t="s">
        <v>2591</v>
      </c>
      <c r="J185" s="320"/>
      <c r="K185" s="363"/>
    </row>
    <row r="186" ht="15" customHeight="1">
      <c r="B186" s="342"/>
      <c r="C186" s="320" t="s">
        <v>2594</v>
      </c>
      <c r="D186" s="320"/>
      <c r="E186" s="320"/>
      <c r="F186" s="341" t="s">
        <v>2517</v>
      </c>
      <c r="G186" s="320"/>
      <c r="H186" s="320" t="s">
        <v>2595</v>
      </c>
      <c r="I186" s="320" t="s">
        <v>2591</v>
      </c>
      <c r="J186" s="320"/>
      <c r="K186" s="363"/>
    </row>
    <row r="187" ht="15" customHeight="1">
      <c r="B187" s="342"/>
      <c r="C187" s="375" t="s">
        <v>2596</v>
      </c>
      <c r="D187" s="320"/>
      <c r="E187" s="320"/>
      <c r="F187" s="341" t="s">
        <v>2517</v>
      </c>
      <c r="G187" s="320"/>
      <c r="H187" s="320" t="s">
        <v>2597</v>
      </c>
      <c r="I187" s="320" t="s">
        <v>2598</v>
      </c>
      <c r="J187" s="376" t="s">
        <v>2599</v>
      </c>
      <c r="K187" s="363"/>
    </row>
    <row r="188" ht="15" customHeight="1">
      <c r="B188" s="342"/>
      <c r="C188" s="326" t="s">
        <v>47</v>
      </c>
      <c r="D188" s="320"/>
      <c r="E188" s="320"/>
      <c r="F188" s="341" t="s">
        <v>2511</v>
      </c>
      <c r="G188" s="320"/>
      <c r="H188" s="316" t="s">
        <v>2600</v>
      </c>
      <c r="I188" s="320" t="s">
        <v>2601</v>
      </c>
      <c r="J188" s="320"/>
      <c r="K188" s="363"/>
    </row>
    <row r="189" ht="15" customHeight="1">
      <c r="B189" s="342"/>
      <c r="C189" s="326" t="s">
        <v>2602</v>
      </c>
      <c r="D189" s="320"/>
      <c r="E189" s="320"/>
      <c r="F189" s="341" t="s">
        <v>2511</v>
      </c>
      <c r="G189" s="320"/>
      <c r="H189" s="320" t="s">
        <v>2603</v>
      </c>
      <c r="I189" s="320" t="s">
        <v>2545</v>
      </c>
      <c r="J189" s="320"/>
      <c r="K189" s="363"/>
    </row>
    <row r="190" ht="15" customHeight="1">
      <c r="B190" s="342"/>
      <c r="C190" s="326" t="s">
        <v>2604</v>
      </c>
      <c r="D190" s="320"/>
      <c r="E190" s="320"/>
      <c r="F190" s="341" t="s">
        <v>2511</v>
      </c>
      <c r="G190" s="320"/>
      <c r="H190" s="320" t="s">
        <v>2605</v>
      </c>
      <c r="I190" s="320" t="s">
        <v>2545</v>
      </c>
      <c r="J190" s="320"/>
      <c r="K190" s="363"/>
    </row>
    <row r="191" ht="15" customHeight="1">
      <c r="B191" s="342"/>
      <c r="C191" s="326" t="s">
        <v>2606</v>
      </c>
      <c r="D191" s="320"/>
      <c r="E191" s="320"/>
      <c r="F191" s="341" t="s">
        <v>2517</v>
      </c>
      <c r="G191" s="320"/>
      <c r="H191" s="320" t="s">
        <v>2607</v>
      </c>
      <c r="I191" s="320" t="s">
        <v>2545</v>
      </c>
      <c r="J191" s="320"/>
      <c r="K191" s="363"/>
    </row>
    <row r="192" ht="15" customHeight="1">
      <c r="B192" s="369"/>
      <c r="C192" s="377"/>
      <c r="D192" s="351"/>
      <c r="E192" s="351"/>
      <c r="F192" s="351"/>
      <c r="G192" s="351"/>
      <c r="H192" s="351"/>
      <c r="I192" s="351"/>
      <c r="J192" s="351"/>
      <c r="K192" s="370"/>
    </row>
    <row r="193" ht="18.75" customHeight="1">
      <c r="B193" s="316"/>
      <c r="C193" s="320"/>
      <c r="D193" s="320"/>
      <c r="E193" s="320"/>
      <c r="F193" s="341"/>
      <c r="G193" s="320"/>
      <c r="H193" s="320"/>
      <c r="I193" s="320"/>
      <c r="J193" s="320"/>
      <c r="K193" s="316"/>
    </row>
    <row r="194" ht="18.75" customHeight="1">
      <c r="B194" s="316"/>
      <c r="C194" s="320"/>
      <c r="D194" s="320"/>
      <c r="E194" s="320"/>
      <c r="F194" s="341"/>
      <c r="G194" s="320"/>
      <c r="H194" s="320"/>
      <c r="I194" s="320"/>
      <c r="J194" s="320"/>
      <c r="K194" s="316"/>
    </row>
    <row r="195" ht="18.75" customHeight="1">
      <c r="B195" s="327"/>
      <c r="C195" s="327"/>
      <c r="D195" s="327"/>
      <c r="E195" s="327"/>
      <c r="F195" s="327"/>
      <c r="G195" s="327"/>
      <c r="H195" s="327"/>
      <c r="I195" s="327"/>
      <c r="J195" s="327"/>
      <c r="K195" s="327"/>
    </row>
    <row r="196" ht="13.5">
      <c r="B196" s="306"/>
      <c r="C196" s="307"/>
      <c r="D196" s="307"/>
      <c r="E196" s="307"/>
      <c r="F196" s="307"/>
      <c r="G196" s="307"/>
      <c r="H196" s="307"/>
      <c r="I196" s="307"/>
      <c r="J196" s="307"/>
      <c r="K196" s="308"/>
    </row>
    <row r="197" ht="21">
      <c r="B197" s="309"/>
      <c r="C197" s="310" t="s">
        <v>2608</v>
      </c>
      <c r="D197" s="310"/>
      <c r="E197" s="310"/>
      <c r="F197" s="310"/>
      <c r="G197" s="310"/>
      <c r="H197" s="310"/>
      <c r="I197" s="310"/>
      <c r="J197" s="310"/>
      <c r="K197" s="311"/>
    </row>
    <row r="198" ht="25.5" customHeight="1">
      <c r="B198" s="309"/>
      <c r="C198" s="378" t="s">
        <v>2609</v>
      </c>
      <c r="D198" s="378"/>
      <c r="E198" s="378"/>
      <c r="F198" s="378" t="s">
        <v>2610</v>
      </c>
      <c r="G198" s="379"/>
      <c r="H198" s="378" t="s">
        <v>2611</v>
      </c>
      <c r="I198" s="378"/>
      <c r="J198" s="378"/>
      <c r="K198" s="311"/>
    </row>
    <row r="199" ht="5.25" customHeight="1">
      <c r="B199" s="342"/>
      <c r="C199" s="339"/>
      <c r="D199" s="339"/>
      <c r="E199" s="339"/>
      <c r="F199" s="339"/>
      <c r="G199" s="320"/>
      <c r="H199" s="339"/>
      <c r="I199" s="339"/>
      <c r="J199" s="339"/>
      <c r="K199" s="363"/>
    </row>
    <row r="200" ht="15" customHeight="1">
      <c r="B200" s="342"/>
      <c r="C200" s="320" t="s">
        <v>2601</v>
      </c>
      <c r="D200" s="320"/>
      <c r="E200" s="320"/>
      <c r="F200" s="341" t="s">
        <v>48</v>
      </c>
      <c r="G200" s="320"/>
      <c r="H200" s="320" t="s">
        <v>2612</v>
      </c>
      <c r="I200" s="320"/>
      <c r="J200" s="320"/>
      <c r="K200" s="363"/>
    </row>
    <row r="201" ht="15" customHeight="1">
      <c r="B201" s="342"/>
      <c r="C201" s="348"/>
      <c r="D201" s="320"/>
      <c r="E201" s="320"/>
      <c r="F201" s="341" t="s">
        <v>49</v>
      </c>
      <c r="G201" s="320"/>
      <c r="H201" s="320" t="s">
        <v>2613</v>
      </c>
      <c r="I201" s="320"/>
      <c r="J201" s="320"/>
      <c r="K201" s="363"/>
    </row>
    <row r="202" ht="15" customHeight="1">
      <c r="B202" s="342"/>
      <c r="C202" s="348"/>
      <c r="D202" s="320"/>
      <c r="E202" s="320"/>
      <c r="F202" s="341" t="s">
        <v>52</v>
      </c>
      <c r="G202" s="320"/>
      <c r="H202" s="320" t="s">
        <v>2614</v>
      </c>
      <c r="I202" s="320"/>
      <c r="J202" s="320"/>
      <c r="K202" s="363"/>
    </row>
    <row r="203" ht="15" customHeight="1">
      <c r="B203" s="342"/>
      <c r="C203" s="320"/>
      <c r="D203" s="320"/>
      <c r="E203" s="320"/>
      <c r="F203" s="341" t="s">
        <v>50</v>
      </c>
      <c r="G203" s="320"/>
      <c r="H203" s="320" t="s">
        <v>2615</v>
      </c>
      <c r="I203" s="320"/>
      <c r="J203" s="320"/>
      <c r="K203" s="363"/>
    </row>
    <row r="204" ht="15" customHeight="1">
      <c r="B204" s="342"/>
      <c r="C204" s="320"/>
      <c r="D204" s="320"/>
      <c r="E204" s="320"/>
      <c r="F204" s="341" t="s">
        <v>51</v>
      </c>
      <c r="G204" s="320"/>
      <c r="H204" s="320" t="s">
        <v>2616</v>
      </c>
      <c r="I204" s="320"/>
      <c r="J204" s="320"/>
      <c r="K204" s="363"/>
    </row>
    <row r="205" ht="15" customHeight="1">
      <c r="B205" s="342"/>
      <c r="C205" s="320"/>
      <c r="D205" s="320"/>
      <c r="E205" s="320"/>
      <c r="F205" s="341"/>
      <c r="G205" s="320"/>
      <c r="H205" s="320"/>
      <c r="I205" s="320"/>
      <c r="J205" s="320"/>
      <c r="K205" s="363"/>
    </row>
    <row r="206" ht="15" customHeight="1">
      <c r="B206" s="342"/>
      <c r="C206" s="320" t="s">
        <v>2557</v>
      </c>
      <c r="D206" s="320"/>
      <c r="E206" s="320"/>
      <c r="F206" s="341" t="s">
        <v>83</v>
      </c>
      <c r="G206" s="320"/>
      <c r="H206" s="320" t="s">
        <v>2617</v>
      </c>
      <c r="I206" s="320"/>
      <c r="J206" s="320"/>
      <c r="K206" s="363"/>
    </row>
    <row r="207" ht="15" customHeight="1">
      <c r="B207" s="342"/>
      <c r="C207" s="348"/>
      <c r="D207" s="320"/>
      <c r="E207" s="320"/>
      <c r="F207" s="341" t="s">
        <v>2457</v>
      </c>
      <c r="G207" s="320"/>
      <c r="H207" s="320" t="s">
        <v>2458</v>
      </c>
      <c r="I207" s="320"/>
      <c r="J207" s="320"/>
      <c r="K207" s="363"/>
    </row>
    <row r="208" ht="15" customHeight="1">
      <c r="B208" s="342"/>
      <c r="C208" s="320"/>
      <c r="D208" s="320"/>
      <c r="E208" s="320"/>
      <c r="F208" s="341" t="s">
        <v>2455</v>
      </c>
      <c r="G208" s="320"/>
      <c r="H208" s="320" t="s">
        <v>2618</v>
      </c>
      <c r="I208" s="320"/>
      <c r="J208" s="320"/>
      <c r="K208" s="363"/>
    </row>
    <row r="209" ht="15" customHeight="1">
      <c r="B209" s="380"/>
      <c r="C209" s="348"/>
      <c r="D209" s="348"/>
      <c r="E209" s="348"/>
      <c r="F209" s="341" t="s">
        <v>2459</v>
      </c>
      <c r="G209" s="326"/>
      <c r="H209" s="367" t="s">
        <v>2460</v>
      </c>
      <c r="I209" s="367"/>
      <c r="J209" s="367"/>
      <c r="K209" s="381"/>
    </row>
    <row r="210" ht="15" customHeight="1">
      <c r="B210" s="380"/>
      <c r="C210" s="348"/>
      <c r="D210" s="348"/>
      <c r="E210" s="348"/>
      <c r="F210" s="341" t="s">
        <v>612</v>
      </c>
      <c r="G210" s="326"/>
      <c r="H210" s="367" t="s">
        <v>2619</v>
      </c>
      <c r="I210" s="367"/>
      <c r="J210" s="367"/>
      <c r="K210" s="381"/>
    </row>
    <row r="211" ht="15" customHeight="1">
      <c r="B211" s="380"/>
      <c r="C211" s="348"/>
      <c r="D211" s="348"/>
      <c r="E211" s="348"/>
      <c r="F211" s="382"/>
      <c r="G211" s="326"/>
      <c r="H211" s="383"/>
      <c r="I211" s="383"/>
      <c r="J211" s="383"/>
      <c r="K211" s="381"/>
    </row>
    <row r="212" ht="15" customHeight="1">
      <c r="B212" s="380"/>
      <c r="C212" s="320" t="s">
        <v>2581</v>
      </c>
      <c r="D212" s="348"/>
      <c r="E212" s="348"/>
      <c r="F212" s="341">
        <v>1</v>
      </c>
      <c r="G212" s="326"/>
      <c r="H212" s="367" t="s">
        <v>2620</v>
      </c>
      <c r="I212" s="367"/>
      <c r="J212" s="367"/>
      <c r="K212" s="381"/>
    </row>
    <row r="213" ht="15" customHeight="1">
      <c r="B213" s="380"/>
      <c r="C213" s="348"/>
      <c r="D213" s="348"/>
      <c r="E213" s="348"/>
      <c r="F213" s="341">
        <v>2</v>
      </c>
      <c r="G213" s="326"/>
      <c r="H213" s="367" t="s">
        <v>2621</v>
      </c>
      <c r="I213" s="367"/>
      <c r="J213" s="367"/>
      <c r="K213" s="381"/>
    </row>
    <row r="214" ht="15" customHeight="1">
      <c r="B214" s="380"/>
      <c r="C214" s="348"/>
      <c r="D214" s="348"/>
      <c r="E214" s="348"/>
      <c r="F214" s="341">
        <v>3</v>
      </c>
      <c r="G214" s="326"/>
      <c r="H214" s="367" t="s">
        <v>2622</v>
      </c>
      <c r="I214" s="367"/>
      <c r="J214" s="367"/>
      <c r="K214" s="381"/>
    </row>
    <row r="215" ht="15" customHeight="1">
      <c r="B215" s="380"/>
      <c r="C215" s="348"/>
      <c r="D215" s="348"/>
      <c r="E215" s="348"/>
      <c r="F215" s="341">
        <v>4</v>
      </c>
      <c r="G215" s="326"/>
      <c r="H215" s="367" t="s">
        <v>2623</v>
      </c>
      <c r="I215" s="367"/>
      <c r="J215" s="367"/>
      <c r="K215" s="381"/>
    </row>
    <row r="216" ht="12.75" customHeight="1">
      <c r="B216" s="384"/>
      <c r="C216" s="385"/>
      <c r="D216" s="385"/>
      <c r="E216" s="385"/>
      <c r="F216" s="385"/>
      <c r="G216" s="385"/>
      <c r="H216" s="385"/>
      <c r="I216" s="385"/>
      <c r="J216" s="385"/>
      <c r="K216" s="386"/>
    </row>
  </sheetData>
  <sheetProtection autoFilter="0" deleteColumns="0" deleteRows="0" formatCells="0" formatColumns="0" formatRows="0" insertColumns="0" insertHyperlinks="0" insertRows="0" pivotTables="0" sort="0"/>
  <mergeCells count="77">
    <mergeCell ref="H208:J208"/>
    <mergeCell ref="H203:J203"/>
    <mergeCell ref="H201:J201"/>
    <mergeCell ref="H212:J212"/>
    <mergeCell ref="H214:J214"/>
    <mergeCell ref="H215:J215"/>
    <mergeCell ref="H213:J213"/>
    <mergeCell ref="H210:J210"/>
    <mergeCell ref="H209:J209"/>
    <mergeCell ref="H207:J207"/>
    <mergeCell ref="H198:J198"/>
    <mergeCell ref="C163:J163"/>
    <mergeCell ref="C120:J120"/>
    <mergeCell ref="C145:J145"/>
    <mergeCell ref="C197:J197"/>
    <mergeCell ref="H206:J206"/>
    <mergeCell ref="H204:J204"/>
    <mergeCell ref="H202:J202"/>
    <mergeCell ref="H200:J200"/>
    <mergeCell ref="D60:J60"/>
    <mergeCell ref="D63:J63"/>
    <mergeCell ref="D64:J64"/>
    <mergeCell ref="D66:J66"/>
    <mergeCell ref="D65:J65"/>
    <mergeCell ref="C100:J100"/>
    <mergeCell ref="D61:J61"/>
    <mergeCell ref="D67:J67"/>
    <mergeCell ref="D68:J68"/>
    <mergeCell ref="C73:J73"/>
    <mergeCell ref="C52:J52"/>
    <mergeCell ref="C53:J53"/>
    <mergeCell ref="C55:J55"/>
    <mergeCell ref="D56:J56"/>
    <mergeCell ref="D57:J57"/>
    <mergeCell ref="D58:J58"/>
    <mergeCell ref="D59:J59"/>
    <mergeCell ref="C50:J50"/>
    <mergeCell ref="G38:J38"/>
    <mergeCell ref="G39:J39"/>
    <mergeCell ref="G40:J40"/>
    <mergeCell ref="G41:J41"/>
    <mergeCell ref="G42:J42"/>
    <mergeCell ref="G43:J43"/>
    <mergeCell ref="D45:J45"/>
    <mergeCell ref="E46:J46"/>
    <mergeCell ref="E47:J47"/>
    <mergeCell ref="D33:J33"/>
    <mergeCell ref="G34:J34"/>
    <mergeCell ref="G35:J35"/>
    <mergeCell ref="D49:J49"/>
    <mergeCell ref="E48:J48"/>
    <mergeCell ref="G36:J36"/>
    <mergeCell ref="G37:J37"/>
    <mergeCell ref="C23:J23"/>
    <mergeCell ref="D25:J25"/>
    <mergeCell ref="D26:J26"/>
    <mergeCell ref="D28:J28"/>
    <mergeCell ref="D29:J29"/>
    <mergeCell ref="D31:J31"/>
    <mergeCell ref="C24:J24"/>
    <mergeCell ref="D32:J32"/>
    <mergeCell ref="F18:J18"/>
    <mergeCell ref="F21:J21"/>
    <mergeCell ref="D11:J11"/>
    <mergeCell ref="F19:J19"/>
    <mergeCell ref="F20:J20"/>
    <mergeCell ref="D14:J14"/>
    <mergeCell ref="D15:J15"/>
    <mergeCell ref="F16:J16"/>
    <mergeCell ref="F17:J17"/>
    <mergeCell ref="C9:J9"/>
    <mergeCell ref="D10:J10"/>
    <mergeCell ref="D13:J13"/>
    <mergeCell ref="C3:J3"/>
    <mergeCell ref="C4:J4"/>
    <mergeCell ref="C6:J6"/>
    <mergeCell ref="C7:J7"/>
  </mergeCells>
  <pageMargins left="0.5902778" right="0.5902778" top="0.5902778" bottom="0.5902778" header="0" footer="0"/>
  <pageSetup paperSize="9" orientation="portrait" scale="77"/>
</worksheet>
</file>

<file path=docProps/core.xml><?xml version="1.0" encoding="utf-8"?>
<cp:coreProperties xmlns:dc="http://purl.org/dc/elements/1.1/" xmlns:dcterms="http://purl.org/dc/terms/" xmlns:xsi="http://www.w3.org/2001/XMLSchema-instance" xmlns:cp="http://schemas.openxmlformats.org/package/2006/metadata/core-properties">
  <dc:creator>Trnková Věra</dc:creator>
  <cp:lastModifiedBy>Trnková Věra</cp:lastModifiedBy>
  <dcterms:created xsi:type="dcterms:W3CDTF">2018-10-25T07:54:06Z</dcterms:created>
  <dcterms:modified xsi:type="dcterms:W3CDTF">2018-10-25T07:56:44Z</dcterms:modified>
</cp:coreProperties>
</file>